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Jayden\Desktop\"/>
    </mc:Choice>
  </mc:AlternateContent>
  <xr:revisionPtr revIDLastSave="0" documentId="8_{DAD2A9D2-6FEE-4F6D-8869-A7D80BD14731}" xr6:coauthVersionLast="47" xr6:coauthVersionMax="47" xr10:uidLastSave="{00000000-0000-0000-0000-000000000000}"/>
  <bookViews>
    <workbookView xWindow="28695" yWindow="-8715" windowWidth="26010" windowHeight="20985" xr2:uid="{BA96D487-A851-4852-932C-90E3392BC071}"/>
  </bookViews>
  <sheets>
    <sheet name="AKG" sheetId="1" r:id="rId1"/>
  </sheets>
  <externalReferences>
    <externalReference r:id="rId2"/>
  </externalReferences>
  <definedNames>
    <definedName name="_xlnm._FilterDatabase" localSheetId="0" hidden="1">AKG!$A$2:$T$338</definedName>
    <definedName name="Dealer">#REF!</definedName>
    <definedName name="Dist">#REF!</definedName>
    <definedName name="MAP">#REF!</definedName>
    <definedName name="New">#REF!</definedName>
    <definedName name="Price">#REF!</definedName>
    <definedName name="Retai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38" i="1" l="1"/>
  <c r="R338" i="1"/>
  <c r="Q338" i="1"/>
  <c r="P338" i="1"/>
  <c r="O338" i="1"/>
  <c r="N338" i="1"/>
  <c r="M338" i="1"/>
  <c r="L338" i="1"/>
  <c r="K338" i="1"/>
  <c r="J338" i="1"/>
  <c r="I338" i="1"/>
  <c r="H338" i="1"/>
  <c r="G338" i="1"/>
  <c r="F338" i="1"/>
  <c r="E338" i="1"/>
  <c r="D338" i="1"/>
  <c r="C338" i="1"/>
  <c r="B338" i="1"/>
  <c r="S337" i="1"/>
  <c r="R337" i="1"/>
  <c r="Q337" i="1"/>
  <c r="P337" i="1"/>
  <c r="O337" i="1"/>
  <c r="N337" i="1"/>
  <c r="M337" i="1"/>
  <c r="L337" i="1"/>
  <c r="K337" i="1"/>
  <c r="J337" i="1"/>
  <c r="I337" i="1"/>
  <c r="H337" i="1"/>
  <c r="G337" i="1"/>
  <c r="F337" i="1"/>
  <c r="E337" i="1"/>
  <c r="D337" i="1"/>
  <c r="C337" i="1"/>
  <c r="B337" i="1"/>
  <c r="S336" i="1"/>
  <c r="R336" i="1"/>
  <c r="Q336" i="1"/>
  <c r="P336" i="1"/>
  <c r="O336" i="1"/>
  <c r="N336" i="1"/>
  <c r="M336" i="1"/>
  <c r="L336" i="1"/>
  <c r="K336" i="1"/>
  <c r="J336" i="1"/>
  <c r="I336" i="1"/>
  <c r="H336" i="1"/>
  <c r="G336" i="1"/>
  <c r="F336" i="1"/>
  <c r="E336" i="1"/>
  <c r="D336" i="1"/>
  <c r="C336" i="1"/>
  <c r="B336" i="1"/>
  <c r="S335" i="1"/>
  <c r="R335" i="1"/>
  <c r="Q335" i="1"/>
  <c r="P335" i="1"/>
  <c r="O335" i="1"/>
  <c r="N335" i="1"/>
  <c r="M335" i="1"/>
  <c r="L335" i="1"/>
  <c r="K335" i="1"/>
  <c r="J335" i="1"/>
  <c r="I335" i="1"/>
  <c r="H335" i="1"/>
  <c r="G335" i="1"/>
  <c r="F335" i="1"/>
  <c r="E335" i="1"/>
  <c r="D335" i="1"/>
  <c r="C335" i="1"/>
  <c r="B335" i="1"/>
  <c r="S334" i="1"/>
  <c r="R334" i="1"/>
  <c r="Q334" i="1"/>
  <c r="P334" i="1"/>
  <c r="O334" i="1"/>
  <c r="N334" i="1"/>
  <c r="M334" i="1"/>
  <c r="L334" i="1"/>
  <c r="K334" i="1"/>
  <c r="J334" i="1"/>
  <c r="I334" i="1"/>
  <c r="H334" i="1"/>
  <c r="G334" i="1"/>
  <c r="F334" i="1"/>
  <c r="E334" i="1"/>
  <c r="D334" i="1"/>
  <c r="C334" i="1"/>
  <c r="B334" i="1"/>
  <c r="S333" i="1"/>
  <c r="R333" i="1"/>
  <c r="Q333" i="1"/>
  <c r="P333" i="1"/>
  <c r="O333" i="1"/>
  <c r="N333" i="1"/>
  <c r="M333" i="1"/>
  <c r="L333" i="1"/>
  <c r="K333" i="1"/>
  <c r="J333" i="1"/>
  <c r="I333" i="1"/>
  <c r="H333" i="1"/>
  <c r="G333" i="1"/>
  <c r="F333" i="1"/>
  <c r="E333" i="1"/>
  <c r="D333" i="1"/>
  <c r="C333" i="1"/>
  <c r="B333" i="1"/>
  <c r="S332" i="1"/>
  <c r="R332" i="1"/>
  <c r="Q332" i="1"/>
  <c r="P332" i="1"/>
  <c r="O332" i="1"/>
  <c r="N332" i="1"/>
  <c r="M332" i="1"/>
  <c r="L332" i="1"/>
  <c r="K332" i="1"/>
  <c r="J332" i="1"/>
  <c r="I332" i="1"/>
  <c r="H332" i="1"/>
  <c r="G332" i="1"/>
  <c r="F332" i="1"/>
  <c r="E332" i="1"/>
  <c r="D332" i="1"/>
  <c r="C332" i="1"/>
  <c r="B332" i="1"/>
  <c r="S331" i="1"/>
  <c r="R331" i="1"/>
  <c r="Q331" i="1"/>
  <c r="P331" i="1"/>
  <c r="O331" i="1"/>
  <c r="N331" i="1"/>
  <c r="M331" i="1"/>
  <c r="L331" i="1"/>
  <c r="K331" i="1"/>
  <c r="J331" i="1"/>
  <c r="I331" i="1"/>
  <c r="H331" i="1"/>
  <c r="G331" i="1"/>
  <c r="F331" i="1"/>
  <c r="E331" i="1"/>
  <c r="D331" i="1"/>
  <c r="C331" i="1"/>
  <c r="B331" i="1"/>
  <c r="S330" i="1"/>
  <c r="R330" i="1"/>
  <c r="Q330" i="1"/>
  <c r="P330" i="1"/>
  <c r="O330" i="1"/>
  <c r="N330" i="1"/>
  <c r="M330" i="1"/>
  <c r="L330" i="1"/>
  <c r="K330" i="1"/>
  <c r="J330" i="1"/>
  <c r="I330" i="1"/>
  <c r="H330" i="1"/>
  <c r="G330" i="1"/>
  <c r="F330" i="1"/>
  <c r="E330" i="1"/>
  <c r="D330" i="1"/>
  <c r="C330" i="1"/>
  <c r="B330" i="1"/>
  <c r="S329" i="1"/>
  <c r="R329" i="1"/>
  <c r="Q329" i="1"/>
  <c r="P329" i="1"/>
  <c r="O329" i="1"/>
  <c r="N329" i="1"/>
  <c r="M329" i="1"/>
  <c r="L329" i="1"/>
  <c r="K329" i="1"/>
  <c r="J329" i="1"/>
  <c r="I329" i="1"/>
  <c r="H329" i="1"/>
  <c r="G329" i="1"/>
  <c r="F329" i="1"/>
  <c r="E329" i="1"/>
  <c r="D329" i="1"/>
  <c r="C329" i="1"/>
  <c r="B329" i="1"/>
  <c r="S328" i="1"/>
  <c r="R328" i="1"/>
  <c r="Q328" i="1"/>
  <c r="P328" i="1"/>
  <c r="O328" i="1"/>
  <c r="N328" i="1"/>
  <c r="M328" i="1"/>
  <c r="L328" i="1"/>
  <c r="K328" i="1"/>
  <c r="J328" i="1"/>
  <c r="I328" i="1"/>
  <c r="H328" i="1"/>
  <c r="G328" i="1"/>
  <c r="F328" i="1"/>
  <c r="E328" i="1"/>
  <c r="D328" i="1"/>
  <c r="C328" i="1"/>
  <c r="B328" i="1"/>
  <c r="S327" i="1"/>
  <c r="R327" i="1"/>
  <c r="Q327" i="1"/>
  <c r="P327" i="1"/>
  <c r="O327" i="1"/>
  <c r="N327" i="1"/>
  <c r="M327" i="1"/>
  <c r="L327" i="1"/>
  <c r="K327" i="1"/>
  <c r="J327" i="1"/>
  <c r="I327" i="1"/>
  <c r="H327" i="1"/>
  <c r="G327" i="1"/>
  <c r="F327" i="1"/>
  <c r="E327" i="1"/>
  <c r="D327" i="1"/>
  <c r="C327" i="1"/>
  <c r="B327" i="1"/>
  <c r="S326" i="1"/>
  <c r="R326" i="1"/>
  <c r="Q326" i="1"/>
  <c r="P326" i="1"/>
  <c r="O326" i="1"/>
  <c r="N326" i="1"/>
  <c r="M326" i="1"/>
  <c r="L326" i="1"/>
  <c r="K326" i="1"/>
  <c r="J326" i="1"/>
  <c r="I326" i="1"/>
  <c r="H326" i="1"/>
  <c r="G326" i="1"/>
  <c r="F326" i="1"/>
  <c r="E326" i="1"/>
  <c r="D326" i="1"/>
  <c r="C326" i="1"/>
  <c r="B326" i="1"/>
  <c r="S325" i="1"/>
  <c r="R325" i="1"/>
  <c r="Q325" i="1"/>
  <c r="P325" i="1"/>
  <c r="O325" i="1"/>
  <c r="N325" i="1"/>
  <c r="M325" i="1"/>
  <c r="L325" i="1"/>
  <c r="K325" i="1"/>
  <c r="J325" i="1"/>
  <c r="I325" i="1"/>
  <c r="H325" i="1"/>
  <c r="G325" i="1"/>
  <c r="F325" i="1"/>
  <c r="E325" i="1"/>
  <c r="D325" i="1"/>
  <c r="C325" i="1"/>
  <c r="B325" i="1"/>
  <c r="S324" i="1"/>
  <c r="R324" i="1"/>
  <c r="Q324" i="1"/>
  <c r="P324" i="1"/>
  <c r="O324" i="1"/>
  <c r="N324" i="1"/>
  <c r="M324" i="1"/>
  <c r="L324" i="1"/>
  <c r="K324" i="1"/>
  <c r="J324" i="1"/>
  <c r="I324" i="1"/>
  <c r="H324" i="1"/>
  <c r="G324" i="1"/>
  <c r="F324" i="1"/>
  <c r="E324" i="1"/>
  <c r="D324" i="1"/>
  <c r="C324" i="1"/>
  <c r="B324" i="1"/>
  <c r="S323" i="1"/>
  <c r="R323" i="1"/>
  <c r="Q323" i="1"/>
  <c r="P323" i="1"/>
  <c r="O323" i="1"/>
  <c r="N323" i="1"/>
  <c r="M323" i="1"/>
  <c r="L323" i="1"/>
  <c r="K323" i="1"/>
  <c r="J323" i="1"/>
  <c r="I323" i="1"/>
  <c r="H323" i="1"/>
  <c r="G323" i="1"/>
  <c r="F323" i="1"/>
  <c r="E323" i="1"/>
  <c r="D323" i="1"/>
  <c r="C323" i="1"/>
  <c r="B323" i="1"/>
  <c r="S322" i="1"/>
  <c r="R322" i="1"/>
  <c r="Q322" i="1"/>
  <c r="P322" i="1"/>
  <c r="O322" i="1"/>
  <c r="N322" i="1"/>
  <c r="M322" i="1"/>
  <c r="L322" i="1"/>
  <c r="K322" i="1"/>
  <c r="J322" i="1"/>
  <c r="I322" i="1"/>
  <c r="H322" i="1"/>
  <c r="G322" i="1"/>
  <c r="F322" i="1"/>
  <c r="E322" i="1"/>
  <c r="D322" i="1"/>
  <c r="C322" i="1"/>
  <c r="B322" i="1"/>
  <c r="S321" i="1"/>
  <c r="R321" i="1"/>
  <c r="Q321" i="1"/>
  <c r="P321" i="1"/>
  <c r="O321" i="1"/>
  <c r="N321" i="1"/>
  <c r="M321" i="1"/>
  <c r="L321" i="1"/>
  <c r="K321" i="1"/>
  <c r="J321" i="1"/>
  <c r="I321" i="1"/>
  <c r="H321" i="1"/>
  <c r="G321" i="1"/>
  <c r="F321" i="1"/>
  <c r="E321" i="1"/>
  <c r="D321" i="1"/>
  <c r="C321" i="1"/>
  <c r="B321" i="1"/>
  <c r="S320" i="1"/>
  <c r="R320" i="1"/>
  <c r="Q320" i="1"/>
  <c r="P320" i="1"/>
  <c r="O320" i="1"/>
  <c r="N320" i="1"/>
  <c r="M320" i="1"/>
  <c r="L320" i="1"/>
  <c r="K320" i="1"/>
  <c r="J320" i="1"/>
  <c r="I320" i="1"/>
  <c r="H320" i="1"/>
  <c r="G320" i="1"/>
  <c r="F320" i="1"/>
  <c r="E320" i="1"/>
  <c r="D320" i="1"/>
  <c r="C320" i="1"/>
  <c r="B320" i="1"/>
  <c r="S319" i="1"/>
  <c r="R319" i="1"/>
  <c r="Q319" i="1"/>
  <c r="P319" i="1"/>
  <c r="O319" i="1"/>
  <c r="N319" i="1"/>
  <c r="M319" i="1"/>
  <c r="L319" i="1"/>
  <c r="K319" i="1"/>
  <c r="J319" i="1"/>
  <c r="I319" i="1"/>
  <c r="H319" i="1"/>
  <c r="G319" i="1"/>
  <c r="F319" i="1"/>
  <c r="E319" i="1"/>
  <c r="D319" i="1"/>
  <c r="C319" i="1"/>
  <c r="B319" i="1"/>
  <c r="S318" i="1"/>
  <c r="R318" i="1"/>
  <c r="Q318" i="1"/>
  <c r="P318" i="1"/>
  <c r="O318" i="1"/>
  <c r="N318" i="1"/>
  <c r="M318" i="1"/>
  <c r="L318" i="1"/>
  <c r="K318" i="1"/>
  <c r="J318" i="1"/>
  <c r="I318" i="1"/>
  <c r="H318" i="1"/>
  <c r="G318" i="1"/>
  <c r="F318" i="1"/>
  <c r="E318" i="1"/>
  <c r="D318" i="1"/>
  <c r="C318" i="1"/>
  <c r="B318" i="1"/>
  <c r="S317" i="1"/>
  <c r="R317" i="1"/>
  <c r="Q317" i="1"/>
  <c r="P317" i="1"/>
  <c r="O317" i="1"/>
  <c r="N317" i="1"/>
  <c r="M317" i="1"/>
  <c r="L317" i="1"/>
  <c r="K317" i="1"/>
  <c r="J317" i="1"/>
  <c r="I317" i="1"/>
  <c r="H317" i="1"/>
  <c r="G317" i="1"/>
  <c r="F317" i="1"/>
  <c r="E317" i="1"/>
  <c r="D317" i="1"/>
  <c r="C317" i="1"/>
  <c r="B317" i="1"/>
  <c r="S316" i="1"/>
  <c r="R316" i="1"/>
  <c r="Q316" i="1"/>
  <c r="P316" i="1"/>
  <c r="O316" i="1"/>
  <c r="N316" i="1"/>
  <c r="M316" i="1"/>
  <c r="L316" i="1"/>
  <c r="K316" i="1"/>
  <c r="J316" i="1"/>
  <c r="I316" i="1"/>
  <c r="H316" i="1"/>
  <c r="G316" i="1"/>
  <c r="F316" i="1"/>
  <c r="E316" i="1"/>
  <c r="D316" i="1"/>
  <c r="C316" i="1"/>
  <c r="B316" i="1"/>
  <c r="S315" i="1"/>
  <c r="R315" i="1"/>
  <c r="Q315" i="1"/>
  <c r="P315" i="1"/>
  <c r="O315" i="1"/>
  <c r="N315" i="1"/>
  <c r="M315" i="1"/>
  <c r="L315" i="1"/>
  <c r="K315" i="1"/>
  <c r="J315" i="1"/>
  <c r="I315" i="1"/>
  <c r="H315" i="1"/>
  <c r="G315" i="1"/>
  <c r="F315" i="1"/>
  <c r="E315" i="1"/>
  <c r="D315" i="1"/>
  <c r="C315" i="1"/>
  <c r="B315" i="1"/>
  <c r="S314" i="1"/>
  <c r="R314" i="1"/>
  <c r="Q314" i="1"/>
  <c r="P314" i="1"/>
  <c r="O314" i="1"/>
  <c r="N314" i="1"/>
  <c r="M314" i="1"/>
  <c r="L314" i="1"/>
  <c r="K314" i="1"/>
  <c r="J314" i="1"/>
  <c r="I314" i="1"/>
  <c r="H314" i="1"/>
  <c r="G314" i="1"/>
  <c r="F314" i="1"/>
  <c r="E314" i="1"/>
  <c r="D314" i="1"/>
  <c r="C314" i="1"/>
  <c r="B314" i="1"/>
  <c r="S313" i="1"/>
  <c r="R313" i="1"/>
  <c r="Q313" i="1"/>
  <c r="P313" i="1"/>
  <c r="O313" i="1"/>
  <c r="N313" i="1"/>
  <c r="M313" i="1"/>
  <c r="L313" i="1"/>
  <c r="K313" i="1"/>
  <c r="J313" i="1"/>
  <c r="I313" i="1"/>
  <c r="H313" i="1"/>
  <c r="G313" i="1"/>
  <c r="F313" i="1"/>
  <c r="E313" i="1"/>
  <c r="D313" i="1"/>
  <c r="C313" i="1"/>
  <c r="B313" i="1"/>
  <c r="S312" i="1"/>
  <c r="R312" i="1"/>
  <c r="Q312" i="1"/>
  <c r="P312" i="1"/>
  <c r="O312" i="1"/>
  <c r="N312" i="1"/>
  <c r="M312" i="1"/>
  <c r="L312" i="1"/>
  <c r="K312" i="1"/>
  <c r="J312" i="1"/>
  <c r="I312" i="1"/>
  <c r="H312" i="1"/>
  <c r="G312" i="1"/>
  <c r="F312" i="1"/>
  <c r="E312" i="1"/>
  <c r="D312" i="1"/>
  <c r="C312" i="1"/>
  <c r="B312" i="1"/>
  <c r="S311" i="1"/>
  <c r="R311" i="1"/>
  <c r="Q311" i="1"/>
  <c r="P311" i="1"/>
  <c r="O311" i="1"/>
  <c r="N311" i="1"/>
  <c r="M311" i="1"/>
  <c r="L311" i="1"/>
  <c r="K311" i="1"/>
  <c r="J311" i="1"/>
  <c r="I311" i="1"/>
  <c r="H311" i="1"/>
  <c r="G311" i="1"/>
  <c r="F311" i="1"/>
  <c r="E311" i="1"/>
  <c r="D311" i="1"/>
  <c r="C311" i="1"/>
  <c r="B311" i="1"/>
  <c r="S310" i="1"/>
  <c r="R310" i="1"/>
  <c r="Q310" i="1"/>
  <c r="P310" i="1"/>
  <c r="O310" i="1"/>
  <c r="N310" i="1"/>
  <c r="M310" i="1"/>
  <c r="L310" i="1"/>
  <c r="K310" i="1"/>
  <c r="J310" i="1"/>
  <c r="I310" i="1"/>
  <c r="H310" i="1"/>
  <c r="G310" i="1"/>
  <c r="F310" i="1"/>
  <c r="E310" i="1"/>
  <c r="D310" i="1"/>
  <c r="C310" i="1"/>
  <c r="B310" i="1"/>
  <c r="S309" i="1"/>
  <c r="R309" i="1"/>
  <c r="Q309" i="1"/>
  <c r="P309" i="1"/>
  <c r="O309" i="1"/>
  <c r="N309" i="1"/>
  <c r="M309" i="1"/>
  <c r="L309" i="1"/>
  <c r="K309" i="1"/>
  <c r="J309" i="1"/>
  <c r="I309" i="1"/>
  <c r="H309" i="1"/>
  <c r="G309" i="1"/>
  <c r="F309" i="1"/>
  <c r="E309" i="1"/>
  <c r="D309" i="1"/>
  <c r="C309" i="1"/>
  <c r="B309" i="1"/>
  <c r="S308" i="1"/>
  <c r="R308" i="1"/>
  <c r="Q308" i="1"/>
  <c r="P308" i="1"/>
  <c r="O308" i="1"/>
  <c r="N308" i="1"/>
  <c r="M308" i="1"/>
  <c r="L308" i="1"/>
  <c r="K308" i="1"/>
  <c r="J308" i="1"/>
  <c r="I308" i="1"/>
  <c r="H308" i="1"/>
  <c r="G308" i="1"/>
  <c r="F308" i="1"/>
  <c r="E308" i="1"/>
  <c r="D308" i="1"/>
  <c r="C308" i="1"/>
  <c r="B308" i="1"/>
  <c r="S307" i="1"/>
  <c r="R307" i="1"/>
  <c r="Q307" i="1"/>
  <c r="P307" i="1"/>
  <c r="O307" i="1"/>
  <c r="N307" i="1"/>
  <c r="M307" i="1"/>
  <c r="L307" i="1"/>
  <c r="K307" i="1"/>
  <c r="J307" i="1"/>
  <c r="I307" i="1"/>
  <c r="H307" i="1"/>
  <c r="G307" i="1"/>
  <c r="F307" i="1"/>
  <c r="E307" i="1"/>
  <c r="D307" i="1"/>
  <c r="C307" i="1"/>
  <c r="B307" i="1"/>
  <c r="S306" i="1"/>
  <c r="R306" i="1"/>
  <c r="Q306" i="1"/>
  <c r="P306" i="1"/>
  <c r="O306" i="1"/>
  <c r="N306" i="1"/>
  <c r="M306" i="1"/>
  <c r="L306" i="1"/>
  <c r="K306" i="1"/>
  <c r="J306" i="1"/>
  <c r="I306" i="1"/>
  <c r="H306" i="1"/>
  <c r="G306" i="1"/>
  <c r="F306" i="1"/>
  <c r="E306" i="1"/>
  <c r="D306" i="1"/>
  <c r="C306" i="1"/>
  <c r="B306" i="1"/>
  <c r="S305" i="1"/>
  <c r="R305" i="1"/>
  <c r="Q305" i="1"/>
  <c r="P305" i="1"/>
  <c r="O305" i="1"/>
  <c r="N305" i="1"/>
  <c r="M305" i="1"/>
  <c r="L305" i="1"/>
  <c r="K305" i="1"/>
  <c r="J305" i="1"/>
  <c r="I305" i="1"/>
  <c r="H305" i="1"/>
  <c r="G305" i="1"/>
  <c r="F305" i="1"/>
  <c r="E305" i="1"/>
  <c r="D305" i="1"/>
  <c r="C305" i="1"/>
  <c r="B305" i="1"/>
  <c r="S304" i="1"/>
  <c r="R304" i="1"/>
  <c r="Q304" i="1"/>
  <c r="P304" i="1"/>
  <c r="O304" i="1"/>
  <c r="N304" i="1"/>
  <c r="M304" i="1"/>
  <c r="L304" i="1"/>
  <c r="K304" i="1"/>
  <c r="J304" i="1"/>
  <c r="I304" i="1"/>
  <c r="H304" i="1"/>
  <c r="G304" i="1"/>
  <c r="F304" i="1"/>
  <c r="E304" i="1"/>
  <c r="D304" i="1"/>
  <c r="C304" i="1"/>
  <c r="B304" i="1"/>
  <c r="S303" i="1"/>
  <c r="R303" i="1"/>
  <c r="Q303" i="1"/>
  <c r="P303" i="1"/>
  <c r="O303" i="1"/>
  <c r="N303" i="1"/>
  <c r="M303" i="1"/>
  <c r="L303" i="1"/>
  <c r="K303" i="1"/>
  <c r="J303" i="1"/>
  <c r="I303" i="1"/>
  <c r="H303" i="1"/>
  <c r="G303" i="1"/>
  <c r="F303" i="1"/>
  <c r="E303" i="1"/>
  <c r="D303" i="1"/>
  <c r="C303" i="1"/>
  <c r="B303" i="1"/>
  <c r="S302" i="1"/>
  <c r="R302" i="1"/>
  <c r="Q302" i="1"/>
  <c r="P302" i="1"/>
  <c r="O302" i="1"/>
  <c r="N302" i="1"/>
  <c r="M302" i="1"/>
  <c r="L302" i="1"/>
  <c r="K302" i="1"/>
  <c r="J302" i="1"/>
  <c r="I302" i="1"/>
  <c r="H302" i="1"/>
  <c r="G302" i="1"/>
  <c r="F302" i="1"/>
  <c r="E302" i="1"/>
  <c r="D302" i="1"/>
  <c r="C302" i="1"/>
  <c r="B302" i="1"/>
  <c r="S301" i="1"/>
  <c r="R301" i="1"/>
  <c r="Q301" i="1"/>
  <c r="P301" i="1"/>
  <c r="O301" i="1"/>
  <c r="N301" i="1"/>
  <c r="M301" i="1"/>
  <c r="L301" i="1"/>
  <c r="K301" i="1"/>
  <c r="J301" i="1"/>
  <c r="I301" i="1"/>
  <c r="H301" i="1"/>
  <c r="G301" i="1"/>
  <c r="F301" i="1"/>
  <c r="E301" i="1"/>
  <c r="D301" i="1"/>
  <c r="C301" i="1"/>
  <c r="B301" i="1"/>
  <c r="S300" i="1"/>
  <c r="R300" i="1"/>
  <c r="Q300" i="1"/>
  <c r="P300" i="1"/>
  <c r="O300" i="1"/>
  <c r="N300" i="1"/>
  <c r="M300" i="1"/>
  <c r="L300" i="1"/>
  <c r="K300" i="1"/>
  <c r="J300" i="1"/>
  <c r="I300" i="1"/>
  <c r="H300" i="1"/>
  <c r="G300" i="1"/>
  <c r="F300" i="1"/>
  <c r="E300" i="1"/>
  <c r="D300" i="1"/>
  <c r="C300" i="1"/>
  <c r="B300" i="1"/>
  <c r="S299" i="1"/>
  <c r="R299" i="1"/>
  <c r="Q299" i="1"/>
  <c r="P299" i="1"/>
  <c r="O299" i="1"/>
  <c r="N299" i="1"/>
  <c r="M299" i="1"/>
  <c r="L299" i="1"/>
  <c r="K299" i="1"/>
  <c r="J299" i="1"/>
  <c r="I299" i="1"/>
  <c r="H299" i="1"/>
  <c r="G299" i="1"/>
  <c r="F299" i="1"/>
  <c r="E299" i="1"/>
  <c r="D299" i="1"/>
  <c r="C299" i="1"/>
  <c r="B299" i="1"/>
  <c r="S298" i="1"/>
  <c r="R298" i="1"/>
  <c r="Q298" i="1"/>
  <c r="P298" i="1"/>
  <c r="O298" i="1"/>
  <c r="N298" i="1"/>
  <c r="M298" i="1"/>
  <c r="L298" i="1"/>
  <c r="K298" i="1"/>
  <c r="J298" i="1"/>
  <c r="I298" i="1"/>
  <c r="H298" i="1"/>
  <c r="G298" i="1"/>
  <c r="F298" i="1"/>
  <c r="E298" i="1"/>
  <c r="D298" i="1"/>
  <c r="C298" i="1"/>
  <c r="B298" i="1"/>
  <c r="S297" i="1"/>
  <c r="R297" i="1"/>
  <c r="Q297" i="1"/>
  <c r="P297" i="1"/>
  <c r="O297" i="1"/>
  <c r="N297" i="1"/>
  <c r="M297" i="1"/>
  <c r="L297" i="1"/>
  <c r="K297" i="1"/>
  <c r="J297" i="1"/>
  <c r="I297" i="1"/>
  <c r="H297" i="1"/>
  <c r="G297" i="1"/>
  <c r="F297" i="1"/>
  <c r="E297" i="1"/>
  <c r="D297" i="1"/>
  <c r="C297" i="1"/>
  <c r="B297" i="1"/>
  <c r="S296" i="1"/>
  <c r="R296" i="1"/>
  <c r="Q296" i="1"/>
  <c r="P296" i="1"/>
  <c r="O296" i="1"/>
  <c r="N296" i="1"/>
  <c r="M296" i="1"/>
  <c r="L296" i="1"/>
  <c r="K296" i="1"/>
  <c r="J296" i="1"/>
  <c r="I296" i="1"/>
  <c r="H296" i="1"/>
  <c r="G296" i="1"/>
  <c r="F296" i="1"/>
  <c r="E296" i="1"/>
  <c r="D296" i="1"/>
  <c r="C296" i="1"/>
  <c r="B296" i="1"/>
  <c r="S295" i="1"/>
  <c r="R295" i="1"/>
  <c r="Q295" i="1"/>
  <c r="P295" i="1"/>
  <c r="O295" i="1"/>
  <c r="N295" i="1"/>
  <c r="M295" i="1"/>
  <c r="L295" i="1"/>
  <c r="K295" i="1"/>
  <c r="J295" i="1"/>
  <c r="I295" i="1"/>
  <c r="H295" i="1"/>
  <c r="G295" i="1"/>
  <c r="F295" i="1"/>
  <c r="E295" i="1"/>
  <c r="D295" i="1"/>
  <c r="C295" i="1"/>
  <c r="B295" i="1"/>
  <c r="S294" i="1"/>
  <c r="R294" i="1"/>
  <c r="Q294" i="1"/>
  <c r="P294" i="1"/>
  <c r="O294" i="1"/>
  <c r="N294" i="1"/>
  <c r="M294" i="1"/>
  <c r="L294" i="1"/>
  <c r="K294" i="1"/>
  <c r="J294" i="1"/>
  <c r="I294" i="1"/>
  <c r="H294" i="1"/>
  <c r="G294" i="1"/>
  <c r="F294" i="1"/>
  <c r="E294" i="1"/>
  <c r="D294" i="1"/>
  <c r="C294" i="1"/>
  <c r="B294" i="1"/>
  <c r="S293" i="1"/>
  <c r="R293" i="1"/>
  <c r="Q293" i="1"/>
  <c r="P293" i="1"/>
  <c r="O293" i="1"/>
  <c r="N293" i="1"/>
  <c r="M293" i="1"/>
  <c r="L293" i="1"/>
  <c r="K293" i="1"/>
  <c r="J293" i="1"/>
  <c r="I293" i="1"/>
  <c r="H293" i="1"/>
  <c r="G293" i="1"/>
  <c r="F293" i="1"/>
  <c r="E293" i="1"/>
  <c r="D293" i="1"/>
  <c r="C293" i="1"/>
  <c r="B293" i="1"/>
  <c r="S292" i="1"/>
  <c r="R292" i="1"/>
  <c r="Q292" i="1"/>
  <c r="P292" i="1"/>
  <c r="O292" i="1"/>
  <c r="N292" i="1"/>
  <c r="M292" i="1"/>
  <c r="L292" i="1"/>
  <c r="K292" i="1"/>
  <c r="J292" i="1"/>
  <c r="I292" i="1"/>
  <c r="H292" i="1"/>
  <c r="G292" i="1"/>
  <c r="F292" i="1"/>
  <c r="E292" i="1"/>
  <c r="D292" i="1"/>
  <c r="C292" i="1"/>
  <c r="B292" i="1"/>
  <c r="S291" i="1"/>
  <c r="R291" i="1"/>
  <c r="Q291" i="1"/>
  <c r="P291" i="1"/>
  <c r="O291" i="1"/>
  <c r="N291" i="1"/>
  <c r="M291" i="1"/>
  <c r="L291" i="1"/>
  <c r="K291" i="1"/>
  <c r="J291" i="1"/>
  <c r="I291" i="1"/>
  <c r="H291" i="1"/>
  <c r="G291" i="1"/>
  <c r="F291" i="1"/>
  <c r="E291" i="1"/>
  <c r="D291" i="1"/>
  <c r="C291" i="1"/>
  <c r="B291" i="1"/>
  <c r="S290" i="1"/>
  <c r="R290" i="1"/>
  <c r="Q290" i="1"/>
  <c r="P290" i="1"/>
  <c r="O290" i="1"/>
  <c r="N290" i="1"/>
  <c r="M290" i="1"/>
  <c r="L290" i="1"/>
  <c r="K290" i="1"/>
  <c r="J290" i="1"/>
  <c r="I290" i="1"/>
  <c r="H290" i="1"/>
  <c r="G290" i="1"/>
  <c r="F290" i="1"/>
  <c r="E290" i="1"/>
  <c r="D290" i="1"/>
  <c r="C290" i="1"/>
  <c r="B290" i="1"/>
  <c r="S289" i="1"/>
  <c r="R289" i="1"/>
  <c r="Q289" i="1"/>
  <c r="P289" i="1"/>
  <c r="O289" i="1"/>
  <c r="N289" i="1"/>
  <c r="M289" i="1"/>
  <c r="L289" i="1"/>
  <c r="K289" i="1"/>
  <c r="J289" i="1"/>
  <c r="I289" i="1"/>
  <c r="H289" i="1"/>
  <c r="G289" i="1"/>
  <c r="F289" i="1"/>
  <c r="E289" i="1"/>
  <c r="D289" i="1"/>
  <c r="C289" i="1"/>
  <c r="B289" i="1"/>
  <c r="S288" i="1"/>
  <c r="R288" i="1"/>
  <c r="Q288" i="1"/>
  <c r="P288" i="1"/>
  <c r="O288" i="1"/>
  <c r="N288" i="1"/>
  <c r="M288" i="1"/>
  <c r="L288" i="1"/>
  <c r="K288" i="1"/>
  <c r="J288" i="1"/>
  <c r="I288" i="1"/>
  <c r="H288" i="1"/>
  <c r="G288" i="1"/>
  <c r="F288" i="1"/>
  <c r="E288" i="1"/>
  <c r="D288" i="1"/>
  <c r="C288" i="1"/>
  <c r="B288" i="1"/>
  <c r="S287" i="1"/>
  <c r="R287" i="1"/>
  <c r="Q287" i="1"/>
  <c r="P287" i="1"/>
  <c r="O287" i="1"/>
  <c r="N287" i="1"/>
  <c r="M287" i="1"/>
  <c r="L287" i="1"/>
  <c r="K287" i="1"/>
  <c r="J287" i="1"/>
  <c r="I287" i="1"/>
  <c r="H287" i="1"/>
  <c r="G287" i="1"/>
  <c r="F287" i="1"/>
  <c r="E287" i="1"/>
  <c r="D287" i="1"/>
  <c r="C287" i="1"/>
  <c r="B287" i="1"/>
  <c r="S286" i="1"/>
  <c r="R286" i="1"/>
  <c r="Q286" i="1"/>
  <c r="P286" i="1"/>
  <c r="O286" i="1"/>
  <c r="N286" i="1"/>
  <c r="M286" i="1"/>
  <c r="L286" i="1"/>
  <c r="K286" i="1"/>
  <c r="J286" i="1"/>
  <c r="I286" i="1"/>
  <c r="H286" i="1"/>
  <c r="G286" i="1"/>
  <c r="F286" i="1"/>
  <c r="E286" i="1"/>
  <c r="D286" i="1"/>
  <c r="C286" i="1"/>
  <c r="B286" i="1"/>
  <c r="S285" i="1"/>
  <c r="R285" i="1"/>
  <c r="Q285" i="1"/>
  <c r="P285" i="1"/>
  <c r="O285" i="1"/>
  <c r="N285" i="1"/>
  <c r="M285" i="1"/>
  <c r="L285" i="1"/>
  <c r="K285" i="1"/>
  <c r="J285" i="1"/>
  <c r="I285" i="1"/>
  <c r="H285" i="1"/>
  <c r="G285" i="1"/>
  <c r="F285" i="1"/>
  <c r="E285" i="1"/>
  <c r="D285" i="1"/>
  <c r="C285" i="1"/>
  <c r="B285" i="1"/>
  <c r="S284" i="1"/>
  <c r="R284" i="1"/>
  <c r="Q284" i="1"/>
  <c r="P284" i="1"/>
  <c r="O284" i="1"/>
  <c r="N284" i="1"/>
  <c r="M284" i="1"/>
  <c r="L284" i="1"/>
  <c r="K284" i="1"/>
  <c r="J284" i="1"/>
  <c r="I284" i="1"/>
  <c r="H284" i="1"/>
  <c r="G284" i="1"/>
  <c r="F284" i="1"/>
  <c r="E284" i="1"/>
  <c r="D284" i="1"/>
  <c r="C284" i="1"/>
  <c r="B284" i="1"/>
  <c r="S283" i="1"/>
  <c r="R283" i="1"/>
  <c r="Q283" i="1"/>
  <c r="P283" i="1"/>
  <c r="O283" i="1"/>
  <c r="N283" i="1"/>
  <c r="M283" i="1"/>
  <c r="L283" i="1"/>
  <c r="K283" i="1"/>
  <c r="J283" i="1"/>
  <c r="I283" i="1"/>
  <c r="H283" i="1"/>
  <c r="G283" i="1"/>
  <c r="F283" i="1"/>
  <c r="E283" i="1"/>
  <c r="D283" i="1"/>
  <c r="C283" i="1"/>
  <c r="B283" i="1"/>
  <c r="S282" i="1"/>
  <c r="R282" i="1"/>
  <c r="Q282" i="1"/>
  <c r="P282" i="1"/>
  <c r="O282" i="1"/>
  <c r="N282" i="1"/>
  <c r="M282" i="1"/>
  <c r="L282" i="1"/>
  <c r="K282" i="1"/>
  <c r="J282" i="1"/>
  <c r="I282" i="1"/>
  <c r="H282" i="1"/>
  <c r="G282" i="1"/>
  <c r="F282" i="1"/>
  <c r="E282" i="1"/>
  <c r="D282" i="1"/>
  <c r="C282" i="1"/>
  <c r="B282" i="1"/>
  <c r="S281" i="1"/>
  <c r="R281" i="1"/>
  <c r="Q281" i="1"/>
  <c r="P281" i="1"/>
  <c r="O281" i="1"/>
  <c r="N281" i="1"/>
  <c r="M281" i="1"/>
  <c r="L281" i="1"/>
  <c r="K281" i="1"/>
  <c r="J281" i="1"/>
  <c r="I281" i="1"/>
  <c r="H281" i="1"/>
  <c r="G281" i="1"/>
  <c r="F281" i="1"/>
  <c r="E281" i="1"/>
  <c r="D281" i="1"/>
  <c r="C281" i="1"/>
  <c r="B281" i="1"/>
  <c r="S280" i="1"/>
  <c r="R280" i="1"/>
  <c r="Q280" i="1"/>
  <c r="P280" i="1"/>
  <c r="O280" i="1"/>
  <c r="N280" i="1"/>
  <c r="M280" i="1"/>
  <c r="L280" i="1"/>
  <c r="K280" i="1"/>
  <c r="J280" i="1"/>
  <c r="I280" i="1"/>
  <c r="H280" i="1"/>
  <c r="G280" i="1"/>
  <c r="F280" i="1"/>
  <c r="E280" i="1"/>
  <c r="D280" i="1"/>
  <c r="C280" i="1"/>
  <c r="B280" i="1"/>
  <c r="S279" i="1"/>
  <c r="R279" i="1"/>
  <c r="Q279" i="1"/>
  <c r="P279" i="1"/>
  <c r="O279" i="1"/>
  <c r="N279" i="1"/>
  <c r="M279" i="1"/>
  <c r="L279" i="1"/>
  <c r="K279" i="1"/>
  <c r="J279" i="1"/>
  <c r="I279" i="1"/>
  <c r="H279" i="1"/>
  <c r="G279" i="1"/>
  <c r="F279" i="1"/>
  <c r="E279" i="1"/>
  <c r="D279" i="1"/>
  <c r="C279" i="1"/>
  <c r="B279" i="1"/>
  <c r="S278" i="1"/>
  <c r="R278" i="1"/>
  <c r="Q278" i="1"/>
  <c r="P278" i="1"/>
  <c r="O278" i="1"/>
  <c r="N278" i="1"/>
  <c r="M278" i="1"/>
  <c r="L278" i="1"/>
  <c r="K278" i="1"/>
  <c r="J278" i="1"/>
  <c r="I278" i="1"/>
  <c r="H278" i="1"/>
  <c r="G278" i="1"/>
  <c r="F278" i="1"/>
  <c r="E278" i="1"/>
  <c r="D278" i="1"/>
  <c r="C278" i="1"/>
  <c r="B278" i="1"/>
  <c r="S277" i="1"/>
  <c r="R277" i="1"/>
  <c r="Q277" i="1"/>
  <c r="P277" i="1"/>
  <c r="O277" i="1"/>
  <c r="N277" i="1"/>
  <c r="M277" i="1"/>
  <c r="L277" i="1"/>
  <c r="K277" i="1"/>
  <c r="J277" i="1"/>
  <c r="I277" i="1"/>
  <c r="H277" i="1"/>
  <c r="G277" i="1"/>
  <c r="F277" i="1"/>
  <c r="E277" i="1"/>
  <c r="D277" i="1"/>
  <c r="C277" i="1"/>
  <c r="B277" i="1"/>
  <c r="S276" i="1"/>
  <c r="R276" i="1"/>
  <c r="Q276" i="1"/>
  <c r="P276" i="1"/>
  <c r="O276" i="1"/>
  <c r="N276" i="1"/>
  <c r="M276" i="1"/>
  <c r="L276" i="1"/>
  <c r="K276" i="1"/>
  <c r="J276" i="1"/>
  <c r="I276" i="1"/>
  <c r="H276" i="1"/>
  <c r="G276" i="1"/>
  <c r="F276" i="1"/>
  <c r="E276" i="1"/>
  <c r="D276" i="1"/>
  <c r="C276" i="1"/>
  <c r="B276" i="1"/>
  <c r="S275" i="1"/>
  <c r="R275" i="1"/>
  <c r="Q275" i="1"/>
  <c r="P275" i="1"/>
  <c r="O275" i="1"/>
  <c r="N275" i="1"/>
  <c r="M275" i="1"/>
  <c r="L275" i="1"/>
  <c r="K275" i="1"/>
  <c r="J275" i="1"/>
  <c r="I275" i="1"/>
  <c r="H275" i="1"/>
  <c r="G275" i="1"/>
  <c r="F275" i="1"/>
  <c r="E275" i="1"/>
  <c r="D275" i="1"/>
  <c r="C275" i="1"/>
  <c r="B275" i="1"/>
  <c r="S274" i="1"/>
  <c r="R274" i="1"/>
  <c r="Q274" i="1"/>
  <c r="P274" i="1"/>
  <c r="O274" i="1"/>
  <c r="N274" i="1"/>
  <c r="M274" i="1"/>
  <c r="L274" i="1"/>
  <c r="K274" i="1"/>
  <c r="J274" i="1"/>
  <c r="I274" i="1"/>
  <c r="H274" i="1"/>
  <c r="G274" i="1"/>
  <c r="F274" i="1"/>
  <c r="E274" i="1"/>
  <c r="D274" i="1"/>
  <c r="C274" i="1"/>
  <c r="B274" i="1"/>
  <c r="S273" i="1"/>
  <c r="R273" i="1"/>
  <c r="Q273" i="1"/>
  <c r="P273" i="1"/>
  <c r="O273" i="1"/>
  <c r="N273" i="1"/>
  <c r="M273" i="1"/>
  <c r="L273" i="1"/>
  <c r="K273" i="1"/>
  <c r="J273" i="1"/>
  <c r="I273" i="1"/>
  <c r="H273" i="1"/>
  <c r="G273" i="1"/>
  <c r="F273" i="1"/>
  <c r="E273" i="1"/>
  <c r="D273" i="1"/>
  <c r="C273" i="1"/>
  <c r="B273" i="1"/>
  <c r="S272" i="1"/>
  <c r="R272" i="1"/>
  <c r="Q272" i="1"/>
  <c r="P272" i="1"/>
  <c r="O272" i="1"/>
  <c r="N272" i="1"/>
  <c r="M272" i="1"/>
  <c r="L272" i="1"/>
  <c r="K272" i="1"/>
  <c r="J272" i="1"/>
  <c r="I272" i="1"/>
  <c r="H272" i="1"/>
  <c r="G272" i="1"/>
  <c r="F272" i="1"/>
  <c r="E272" i="1"/>
  <c r="D272" i="1"/>
  <c r="C272" i="1"/>
  <c r="B272" i="1"/>
  <c r="S271" i="1"/>
  <c r="R271" i="1"/>
  <c r="Q271" i="1"/>
  <c r="P271" i="1"/>
  <c r="O271" i="1"/>
  <c r="N271" i="1"/>
  <c r="M271" i="1"/>
  <c r="L271" i="1"/>
  <c r="K271" i="1"/>
  <c r="J271" i="1"/>
  <c r="I271" i="1"/>
  <c r="H271" i="1"/>
  <c r="G271" i="1"/>
  <c r="F271" i="1"/>
  <c r="E271" i="1"/>
  <c r="D271" i="1"/>
  <c r="C271" i="1"/>
  <c r="B271" i="1"/>
  <c r="S270" i="1"/>
  <c r="R270" i="1"/>
  <c r="Q270" i="1"/>
  <c r="P270" i="1"/>
  <c r="O270" i="1"/>
  <c r="N270" i="1"/>
  <c r="M270" i="1"/>
  <c r="L270" i="1"/>
  <c r="K270" i="1"/>
  <c r="J270" i="1"/>
  <c r="I270" i="1"/>
  <c r="H270" i="1"/>
  <c r="G270" i="1"/>
  <c r="F270" i="1"/>
  <c r="E270" i="1"/>
  <c r="D270" i="1"/>
  <c r="C270" i="1"/>
  <c r="B270" i="1"/>
  <c r="S269" i="1"/>
  <c r="R269" i="1"/>
  <c r="Q269" i="1"/>
  <c r="P269" i="1"/>
  <c r="O269" i="1"/>
  <c r="N269" i="1"/>
  <c r="M269" i="1"/>
  <c r="L269" i="1"/>
  <c r="K269" i="1"/>
  <c r="J269" i="1"/>
  <c r="I269" i="1"/>
  <c r="H269" i="1"/>
  <c r="G269" i="1"/>
  <c r="F269" i="1"/>
  <c r="E269" i="1"/>
  <c r="D269" i="1"/>
  <c r="C269" i="1"/>
  <c r="B269" i="1"/>
  <c r="S268" i="1"/>
  <c r="R268" i="1"/>
  <c r="Q268" i="1"/>
  <c r="P268" i="1"/>
  <c r="O268" i="1"/>
  <c r="N268" i="1"/>
  <c r="M268" i="1"/>
  <c r="L268" i="1"/>
  <c r="K268" i="1"/>
  <c r="J268" i="1"/>
  <c r="I268" i="1"/>
  <c r="H268" i="1"/>
  <c r="G268" i="1"/>
  <c r="F268" i="1"/>
  <c r="E268" i="1"/>
  <c r="D268" i="1"/>
  <c r="C268" i="1"/>
  <c r="B268" i="1"/>
  <c r="S267" i="1"/>
  <c r="R267" i="1"/>
  <c r="Q267" i="1"/>
  <c r="P267" i="1"/>
  <c r="O267" i="1"/>
  <c r="N267" i="1"/>
  <c r="M267" i="1"/>
  <c r="L267" i="1"/>
  <c r="K267" i="1"/>
  <c r="J267" i="1"/>
  <c r="I267" i="1"/>
  <c r="H267" i="1"/>
  <c r="G267" i="1"/>
  <c r="F267" i="1"/>
  <c r="E267" i="1"/>
  <c r="D267" i="1"/>
  <c r="C267" i="1"/>
  <c r="B267" i="1"/>
  <c r="S266" i="1"/>
  <c r="R266" i="1"/>
  <c r="Q266" i="1"/>
  <c r="P266" i="1"/>
  <c r="O266" i="1"/>
  <c r="N266" i="1"/>
  <c r="M266" i="1"/>
  <c r="L266" i="1"/>
  <c r="K266" i="1"/>
  <c r="J266" i="1"/>
  <c r="I266" i="1"/>
  <c r="H266" i="1"/>
  <c r="G266" i="1"/>
  <c r="F266" i="1"/>
  <c r="E266" i="1"/>
  <c r="D266" i="1"/>
  <c r="C266" i="1"/>
  <c r="B266" i="1"/>
  <c r="S265" i="1"/>
  <c r="R265" i="1"/>
  <c r="Q265" i="1"/>
  <c r="P265" i="1"/>
  <c r="O265" i="1"/>
  <c r="N265" i="1"/>
  <c r="M265" i="1"/>
  <c r="L265" i="1"/>
  <c r="K265" i="1"/>
  <c r="J265" i="1"/>
  <c r="I265" i="1"/>
  <c r="H265" i="1"/>
  <c r="G265" i="1"/>
  <c r="F265" i="1"/>
  <c r="E265" i="1"/>
  <c r="D265" i="1"/>
  <c r="C265" i="1"/>
  <c r="B265" i="1"/>
  <c r="S264" i="1"/>
  <c r="R264" i="1"/>
  <c r="Q264" i="1"/>
  <c r="P264" i="1"/>
  <c r="O264" i="1"/>
  <c r="N264" i="1"/>
  <c r="M264" i="1"/>
  <c r="L264" i="1"/>
  <c r="K264" i="1"/>
  <c r="J264" i="1"/>
  <c r="I264" i="1"/>
  <c r="H264" i="1"/>
  <c r="G264" i="1"/>
  <c r="F264" i="1"/>
  <c r="E264" i="1"/>
  <c r="D264" i="1"/>
  <c r="C264" i="1"/>
  <c r="B264" i="1"/>
  <c r="S263" i="1"/>
  <c r="R263" i="1"/>
  <c r="Q263" i="1"/>
  <c r="P263" i="1"/>
  <c r="O263" i="1"/>
  <c r="N263" i="1"/>
  <c r="M263" i="1"/>
  <c r="L263" i="1"/>
  <c r="K263" i="1"/>
  <c r="J263" i="1"/>
  <c r="I263" i="1"/>
  <c r="H263" i="1"/>
  <c r="G263" i="1"/>
  <c r="F263" i="1"/>
  <c r="E263" i="1"/>
  <c r="D263" i="1"/>
  <c r="C263" i="1"/>
  <c r="B263" i="1"/>
  <c r="S262" i="1"/>
  <c r="R262" i="1"/>
  <c r="Q262" i="1"/>
  <c r="P262" i="1"/>
  <c r="O262" i="1"/>
  <c r="N262" i="1"/>
  <c r="M262" i="1"/>
  <c r="L262" i="1"/>
  <c r="K262" i="1"/>
  <c r="J262" i="1"/>
  <c r="I262" i="1"/>
  <c r="H262" i="1"/>
  <c r="G262" i="1"/>
  <c r="F262" i="1"/>
  <c r="E262" i="1"/>
  <c r="D262" i="1"/>
  <c r="C262" i="1"/>
  <c r="B262" i="1"/>
  <c r="S261" i="1"/>
  <c r="R261" i="1"/>
  <c r="Q261" i="1"/>
  <c r="P261" i="1"/>
  <c r="O261" i="1"/>
  <c r="N261" i="1"/>
  <c r="M261" i="1"/>
  <c r="L261" i="1"/>
  <c r="K261" i="1"/>
  <c r="J261" i="1"/>
  <c r="I261" i="1"/>
  <c r="H261" i="1"/>
  <c r="G261" i="1"/>
  <c r="F261" i="1"/>
  <c r="E261" i="1"/>
  <c r="D261" i="1"/>
  <c r="C261" i="1"/>
  <c r="B261" i="1"/>
  <c r="S260" i="1"/>
  <c r="R260" i="1"/>
  <c r="Q260" i="1"/>
  <c r="P260" i="1"/>
  <c r="O260" i="1"/>
  <c r="N260" i="1"/>
  <c r="M260" i="1"/>
  <c r="L260" i="1"/>
  <c r="K260" i="1"/>
  <c r="J260" i="1"/>
  <c r="I260" i="1"/>
  <c r="H260" i="1"/>
  <c r="G260" i="1"/>
  <c r="F260" i="1"/>
  <c r="E260" i="1"/>
  <c r="D260" i="1"/>
  <c r="C260" i="1"/>
  <c r="B260" i="1"/>
  <c r="S259" i="1"/>
  <c r="R259" i="1"/>
  <c r="Q259" i="1"/>
  <c r="P259" i="1"/>
  <c r="O259" i="1"/>
  <c r="N259" i="1"/>
  <c r="M259" i="1"/>
  <c r="L259" i="1"/>
  <c r="K259" i="1"/>
  <c r="J259" i="1"/>
  <c r="I259" i="1"/>
  <c r="H259" i="1"/>
  <c r="G259" i="1"/>
  <c r="F259" i="1"/>
  <c r="E259" i="1"/>
  <c r="D259" i="1"/>
  <c r="C259" i="1"/>
  <c r="B259" i="1"/>
  <c r="S258" i="1"/>
  <c r="R258" i="1"/>
  <c r="Q258" i="1"/>
  <c r="P258" i="1"/>
  <c r="O258" i="1"/>
  <c r="N258" i="1"/>
  <c r="M258" i="1"/>
  <c r="L258" i="1"/>
  <c r="K258" i="1"/>
  <c r="J258" i="1"/>
  <c r="I258" i="1"/>
  <c r="H258" i="1"/>
  <c r="G258" i="1"/>
  <c r="F258" i="1"/>
  <c r="E258" i="1"/>
  <c r="D258" i="1"/>
  <c r="C258" i="1"/>
  <c r="B258" i="1"/>
  <c r="S257" i="1"/>
  <c r="R257" i="1"/>
  <c r="Q257" i="1"/>
  <c r="P257" i="1"/>
  <c r="O257" i="1"/>
  <c r="N257" i="1"/>
  <c r="M257" i="1"/>
  <c r="L257" i="1"/>
  <c r="K257" i="1"/>
  <c r="J257" i="1"/>
  <c r="I257" i="1"/>
  <c r="H257" i="1"/>
  <c r="G257" i="1"/>
  <c r="F257" i="1"/>
  <c r="E257" i="1"/>
  <c r="D257" i="1"/>
  <c r="C257" i="1"/>
  <c r="B257" i="1"/>
  <c r="S256" i="1"/>
  <c r="R256" i="1"/>
  <c r="Q256" i="1"/>
  <c r="P256" i="1"/>
  <c r="O256" i="1"/>
  <c r="N256" i="1"/>
  <c r="M256" i="1"/>
  <c r="L256" i="1"/>
  <c r="K256" i="1"/>
  <c r="J256" i="1"/>
  <c r="I256" i="1"/>
  <c r="H256" i="1"/>
  <c r="G256" i="1"/>
  <c r="F256" i="1"/>
  <c r="E256" i="1"/>
  <c r="D256" i="1"/>
  <c r="C256" i="1"/>
  <c r="B256" i="1"/>
  <c r="S255" i="1"/>
  <c r="R255" i="1"/>
  <c r="Q255" i="1"/>
  <c r="P255" i="1"/>
  <c r="O255" i="1"/>
  <c r="N255" i="1"/>
  <c r="M255" i="1"/>
  <c r="L255" i="1"/>
  <c r="K255" i="1"/>
  <c r="J255" i="1"/>
  <c r="I255" i="1"/>
  <c r="H255" i="1"/>
  <c r="G255" i="1"/>
  <c r="F255" i="1"/>
  <c r="E255" i="1"/>
  <c r="D255" i="1"/>
  <c r="C255" i="1"/>
  <c r="B255" i="1"/>
  <c r="S254" i="1"/>
  <c r="R254" i="1"/>
  <c r="Q254" i="1"/>
  <c r="P254" i="1"/>
  <c r="O254" i="1"/>
  <c r="N254" i="1"/>
  <c r="M254" i="1"/>
  <c r="L254" i="1"/>
  <c r="K254" i="1"/>
  <c r="J254" i="1"/>
  <c r="I254" i="1"/>
  <c r="H254" i="1"/>
  <c r="G254" i="1"/>
  <c r="F254" i="1"/>
  <c r="E254" i="1"/>
  <c r="D254" i="1"/>
  <c r="C254" i="1"/>
  <c r="B254" i="1"/>
  <c r="S253" i="1"/>
  <c r="R253" i="1"/>
  <c r="Q253" i="1"/>
  <c r="P253" i="1"/>
  <c r="O253" i="1"/>
  <c r="N253" i="1"/>
  <c r="M253" i="1"/>
  <c r="L253" i="1"/>
  <c r="K253" i="1"/>
  <c r="J253" i="1"/>
  <c r="I253" i="1"/>
  <c r="H253" i="1"/>
  <c r="G253" i="1"/>
  <c r="F253" i="1"/>
  <c r="E253" i="1"/>
  <c r="D253" i="1"/>
  <c r="C253" i="1"/>
  <c r="B253" i="1"/>
  <c r="S252" i="1"/>
  <c r="R252" i="1"/>
  <c r="Q252" i="1"/>
  <c r="P252" i="1"/>
  <c r="O252" i="1"/>
  <c r="N252" i="1"/>
  <c r="M252" i="1"/>
  <c r="L252" i="1"/>
  <c r="K252" i="1"/>
  <c r="J252" i="1"/>
  <c r="I252" i="1"/>
  <c r="H252" i="1"/>
  <c r="G252" i="1"/>
  <c r="F252" i="1"/>
  <c r="E252" i="1"/>
  <c r="D252" i="1"/>
  <c r="C252" i="1"/>
  <c r="B252" i="1"/>
  <c r="S251" i="1"/>
  <c r="R251" i="1"/>
  <c r="Q251" i="1"/>
  <c r="P251" i="1"/>
  <c r="O251" i="1"/>
  <c r="N251" i="1"/>
  <c r="M251" i="1"/>
  <c r="L251" i="1"/>
  <c r="K251" i="1"/>
  <c r="J251" i="1"/>
  <c r="I251" i="1"/>
  <c r="H251" i="1"/>
  <c r="G251" i="1"/>
  <c r="F251" i="1"/>
  <c r="E251" i="1"/>
  <c r="D251" i="1"/>
  <c r="C251" i="1"/>
  <c r="B251" i="1"/>
  <c r="S250" i="1"/>
  <c r="R250" i="1"/>
  <c r="Q250" i="1"/>
  <c r="P250" i="1"/>
  <c r="O250" i="1"/>
  <c r="N250" i="1"/>
  <c r="M250" i="1"/>
  <c r="L250" i="1"/>
  <c r="K250" i="1"/>
  <c r="J250" i="1"/>
  <c r="I250" i="1"/>
  <c r="H250" i="1"/>
  <c r="G250" i="1"/>
  <c r="F250" i="1"/>
  <c r="E250" i="1"/>
  <c r="D250" i="1"/>
  <c r="C250" i="1"/>
  <c r="B250" i="1"/>
  <c r="S249" i="1"/>
  <c r="R249" i="1"/>
  <c r="Q249" i="1"/>
  <c r="P249" i="1"/>
  <c r="O249" i="1"/>
  <c r="N249" i="1"/>
  <c r="M249" i="1"/>
  <c r="L249" i="1"/>
  <c r="K249" i="1"/>
  <c r="J249" i="1"/>
  <c r="I249" i="1"/>
  <c r="H249" i="1"/>
  <c r="G249" i="1"/>
  <c r="F249" i="1"/>
  <c r="E249" i="1"/>
  <c r="D249" i="1"/>
  <c r="C249" i="1"/>
  <c r="B249" i="1"/>
  <c r="S248" i="1"/>
  <c r="R248" i="1"/>
  <c r="Q248" i="1"/>
  <c r="P248" i="1"/>
  <c r="O248" i="1"/>
  <c r="N248" i="1"/>
  <c r="M248" i="1"/>
  <c r="L248" i="1"/>
  <c r="K248" i="1"/>
  <c r="J248" i="1"/>
  <c r="I248" i="1"/>
  <c r="H248" i="1"/>
  <c r="G248" i="1"/>
  <c r="F248" i="1"/>
  <c r="E248" i="1"/>
  <c r="D248" i="1"/>
  <c r="C248" i="1"/>
  <c r="B248" i="1"/>
  <c r="S247" i="1"/>
  <c r="R247" i="1"/>
  <c r="Q247" i="1"/>
  <c r="P247" i="1"/>
  <c r="O247" i="1"/>
  <c r="N247" i="1"/>
  <c r="M247" i="1"/>
  <c r="L247" i="1"/>
  <c r="K247" i="1"/>
  <c r="J247" i="1"/>
  <c r="I247" i="1"/>
  <c r="H247" i="1"/>
  <c r="G247" i="1"/>
  <c r="F247" i="1"/>
  <c r="E247" i="1"/>
  <c r="D247" i="1"/>
  <c r="C247" i="1"/>
  <c r="B247" i="1"/>
  <c r="S246" i="1"/>
  <c r="R246" i="1"/>
  <c r="Q246" i="1"/>
  <c r="P246" i="1"/>
  <c r="O246" i="1"/>
  <c r="N246" i="1"/>
  <c r="M246" i="1"/>
  <c r="L246" i="1"/>
  <c r="K246" i="1"/>
  <c r="J246" i="1"/>
  <c r="I246" i="1"/>
  <c r="H246" i="1"/>
  <c r="G246" i="1"/>
  <c r="F246" i="1"/>
  <c r="E246" i="1"/>
  <c r="D246" i="1"/>
  <c r="C246" i="1"/>
  <c r="B246" i="1"/>
  <c r="S245" i="1"/>
  <c r="R245" i="1"/>
  <c r="Q245" i="1"/>
  <c r="P245" i="1"/>
  <c r="O245" i="1"/>
  <c r="N245" i="1"/>
  <c r="M245" i="1"/>
  <c r="L245" i="1"/>
  <c r="K245" i="1"/>
  <c r="J245" i="1"/>
  <c r="I245" i="1"/>
  <c r="H245" i="1"/>
  <c r="G245" i="1"/>
  <c r="F245" i="1"/>
  <c r="E245" i="1"/>
  <c r="D245" i="1"/>
  <c r="C245" i="1"/>
  <c r="B245" i="1"/>
  <c r="S244" i="1"/>
  <c r="R244" i="1"/>
  <c r="Q244" i="1"/>
  <c r="P244" i="1"/>
  <c r="O244" i="1"/>
  <c r="N244" i="1"/>
  <c r="M244" i="1"/>
  <c r="L244" i="1"/>
  <c r="K244" i="1"/>
  <c r="J244" i="1"/>
  <c r="I244" i="1"/>
  <c r="H244" i="1"/>
  <c r="G244" i="1"/>
  <c r="F244" i="1"/>
  <c r="E244" i="1"/>
  <c r="D244" i="1"/>
  <c r="C244" i="1"/>
  <c r="B244" i="1"/>
  <c r="S243" i="1"/>
  <c r="R243" i="1"/>
  <c r="Q243" i="1"/>
  <c r="P243" i="1"/>
  <c r="O243" i="1"/>
  <c r="N243" i="1"/>
  <c r="M243" i="1"/>
  <c r="L243" i="1"/>
  <c r="K243" i="1"/>
  <c r="J243" i="1"/>
  <c r="I243" i="1"/>
  <c r="H243" i="1"/>
  <c r="G243" i="1"/>
  <c r="F243" i="1"/>
  <c r="E243" i="1"/>
  <c r="D243" i="1"/>
  <c r="C243" i="1"/>
  <c r="B243" i="1"/>
  <c r="S242" i="1"/>
  <c r="R242" i="1"/>
  <c r="Q242" i="1"/>
  <c r="P242" i="1"/>
  <c r="O242" i="1"/>
  <c r="N242" i="1"/>
  <c r="M242" i="1"/>
  <c r="L242" i="1"/>
  <c r="K242" i="1"/>
  <c r="J242" i="1"/>
  <c r="I242" i="1"/>
  <c r="H242" i="1"/>
  <c r="G242" i="1"/>
  <c r="F242" i="1"/>
  <c r="E242" i="1"/>
  <c r="D242" i="1"/>
  <c r="C242" i="1"/>
  <c r="B242" i="1"/>
  <c r="S241" i="1"/>
  <c r="R241" i="1"/>
  <c r="Q241" i="1"/>
  <c r="P241" i="1"/>
  <c r="O241" i="1"/>
  <c r="N241" i="1"/>
  <c r="M241" i="1"/>
  <c r="L241" i="1"/>
  <c r="K241" i="1"/>
  <c r="J241" i="1"/>
  <c r="I241" i="1"/>
  <c r="H241" i="1"/>
  <c r="G241" i="1"/>
  <c r="F241" i="1"/>
  <c r="E241" i="1"/>
  <c r="D241" i="1"/>
  <c r="C241" i="1"/>
  <c r="B241" i="1"/>
  <c r="S240" i="1"/>
  <c r="R240" i="1"/>
  <c r="Q240" i="1"/>
  <c r="P240" i="1"/>
  <c r="O240" i="1"/>
  <c r="N240" i="1"/>
  <c r="M240" i="1"/>
  <c r="L240" i="1"/>
  <c r="K240" i="1"/>
  <c r="J240" i="1"/>
  <c r="I240" i="1"/>
  <c r="H240" i="1"/>
  <c r="G240" i="1"/>
  <c r="F240" i="1"/>
  <c r="E240" i="1"/>
  <c r="D240" i="1"/>
  <c r="C240" i="1"/>
  <c r="B240" i="1"/>
  <c r="S239" i="1"/>
  <c r="R239" i="1"/>
  <c r="Q239" i="1"/>
  <c r="P239" i="1"/>
  <c r="O239" i="1"/>
  <c r="N239" i="1"/>
  <c r="M239" i="1"/>
  <c r="L239" i="1"/>
  <c r="K239" i="1"/>
  <c r="J239" i="1"/>
  <c r="I239" i="1"/>
  <c r="H239" i="1"/>
  <c r="G239" i="1"/>
  <c r="F239" i="1"/>
  <c r="E239" i="1"/>
  <c r="D239" i="1"/>
  <c r="C239" i="1"/>
  <c r="B239" i="1"/>
  <c r="S238" i="1"/>
  <c r="R238" i="1"/>
  <c r="Q238" i="1"/>
  <c r="P238" i="1"/>
  <c r="O238" i="1"/>
  <c r="N238" i="1"/>
  <c r="M238" i="1"/>
  <c r="L238" i="1"/>
  <c r="K238" i="1"/>
  <c r="J238" i="1"/>
  <c r="I238" i="1"/>
  <c r="H238" i="1"/>
  <c r="G238" i="1"/>
  <c r="F238" i="1"/>
  <c r="E238" i="1"/>
  <c r="D238" i="1"/>
  <c r="C238" i="1"/>
  <c r="B238" i="1"/>
  <c r="S237" i="1"/>
  <c r="R237" i="1"/>
  <c r="Q237" i="1"/>
  <c r="P237" i="1"/>
  <c r="O237" i="1"/>
  <c r="N237" i="1"/>
  <c r="M237" i="1"/>
  <c r="L237" i="1"/>
  <c r="K237" i="1"/>
  <c r="J237" i="1"/>
  <c r="I237" i="1"/>
  <c r="H237" i="1"/>
  <c r="G237" i="1"/>
  <c r="F237" i="1"/>
  <c r="E237" i="1"/>
  <c r="D237" i="1"/>
  <c r="C237" i="1"/>
  <c r="B237" i="1"/>
  <c r="S236" i="1"/>
  <c r="R236" i="1"/>
  <c r="Q236" i="1"/>
  <c r="P236" i="1"/>
  <c r="O236" i="1"/>
  <c r="N236" i="1"/>
  <c r="M236" i="1"/>
  <c r="L236" i="1"/>
  <c r="K236" i="1"/>
  <c r="J236" i="1"/>
  <c r="I236" i="1"/>
  <c r="H236" i="1"/>
  <c r="G236" i="1"/>
  <c r="F236" i="1"/>
  <c r="E236" i="1"/>
  <c r="D236" i="1"/>
  <c r="C236" i="1"/>
  <c r="B236" i="1"/>
  <c r="S235" i="1"/>
  <c r="R235" i="1"/>
  <c r="Q235" i="1"/>
  <c r="P235" i="1"/>
  <c r="O235" i="1"/>
  <c r="N235" i="1"/>
  <c r="M235" i="1"/>
  <c r="L235" i="1"/>
  <c r="K235" i="1"/>
  <c r="J235" i="1"/>
  <c r="I235" i="1"/>
  <c r="H235" i="1"/>
  <c r="G235" i="1"/>
  <c r="F235" i="1"/>
  <c r="E235" i="1"/>
  <c r="D235" i="1"/>
  <c r="C235" i="1"/>
  <c r="B235" i="1"/>
  <c r="S234" i="1"/>
  <c r="R234" i="1"/>
  <c r="Q234" i="1"/>
  <c r="P234" i="1"/>
  <c r="O234" i="1"/>
  <c r="N234" i="1"/>
  <c r="M234" i="1"/>
  <c r="L234" i="1"/>
  <c r="K234" i="1"/>
  <c r="J234" i="1"/>
  <c r="I234" i="1"/>
  <c r="H234" i="1"/>
  <c r="G234" i="1"/>
  <c r="F234" i="1"/>
  <c r="E234" i="1"/>
  <c r="D234" i="1"/>
  <c r="C234" i="1"/>
  <c r="B234" i="1"/>
  <c r="S233" i="1"/>
  <c r="R233" i="1"/>
  <c r="Q233" i="1"/>
  <c r="P233" i="1"/>
  <c r="O233" i="1"/>
  <c r="N233" i="1"/>
  <c r="M233" i="1"/>
  <c r="L233" i="1"/>
  <c r="K233" i="1"/>
  <c r="J233" i="1"/>
  <c r="I233" i="1"/>
  <c r="H233" i="1"/>
  <c r="G233" i="1"/>
  <c r="F233" i="1"/>
  <c r="E233" i="1"/>
  <c r="D233" i="1"/>
  <c r="C233" i="1"/>
  <c r="B233" i="1"/>
  <c r="S232" i="1"/>
  <c r="R232" i="1"/>
  <c r="Q232" i="1"/>
  <c r="P232" i="1"/>
  <c r="O232" i="1"/>
  <c r="N232" i="1"/>
  <c r="M232" i="1"/>
  <c r="L232" i="1"/>
  <c r="K232" i="1"/>
  <c r="J232" i="1"/>
  <c r="I232" i="1"/>
  <c r="H232" i="1"/>
  <c r="G232" i="1"/>
  <c r="F232" i="1"/>
  <c r="E232" i="1"/>
  <c r="D232" i="1"/>
  <c r="C232" i="1"/>
  <c r="B232" i="1"/>
  <c r="S231" i="1"/>
  <c r="R231" i="1"/>
  <c r="Q231" i="1"/>
  <c r="P231" i="1"/>
  <c r="O231" i="1"/>
  <c r="N231" i="1"/>
  <c r="M231" i="1"/>
  <c r="L231" i="1"/>
  <c r="K231" i="1"/>
  <c r="J231" i="1"/>
  <c r="I231" i="1"/>
  <c r="H231" i="1"/>
  <c r="G231" i="1"/>
  <c r="F231" i="1"/>
  <c r="E231" i="1"/>
  <c r="D231" i="1"/>
  <c r="C231" i="1"/>
  <c r="B231" i="1"/>
  <c r="S230" i="1"/>
  <c r="R230" i="1"/>
  <c r="Q230" i="1"/>
  <c r="P230" i="1"/>
  <c r="O230" i="1"/>
  <c r="N230" i="1"/>
  <c r="M230" i="1"/>
  <c r="L230" i="1"/>
  <c r="K230" i="1"/>
  <c r="J230" i="1"/>
  <c r="I230" i="1"/>
  <c r="H230" i="1"/>
  <c r="G230" i="1"/>
  <c r="F230" i="1"/>
  <c r="E230" i="1"/>
  <c r="D230" i="1"/>
  <c r="C230" i="1"/>
  <c r="B230" i="1"/>
  <c r="S229" i="1"/>
  <c r="R229" i="1"/>
  <c r="Q229" i="1"/>
  <c r="P229" i="1"/>
  <c r="O229" i="1"/>
  <c r="N229" i="1"/>
  <c r="M229" i="1"/>
  <c r="L229" i="1"/>
  <c r="K229" i="1"/>
  <c r="J229" i="1"/>
  <c r="I229" i="1"/>
  <c r="H229" i="1"/>
  <c r="G229" i="1"/>
  <c r="F229" i="1"/>
  <c r="E229" i="1"/>
  <c r="D229" i="1"/>
  <c r="C229" i="1"/>
  <c r="B229" i="1"/>
  <c r="S228" i="1"/>
  <c r="R228" i="1"/>
  <c r="Q228" i="1"/>
  <c r="P228" i="1"/>
  <c r="O228" i="1"/>
  <c r="N228" i="1"/>
  <c r="M228" i="1"/>
  <c r="L228" i="1"/>
  <c r="K228" i="1"/>
  <c r="J228" i="1"/>
  <c r="I228" i="1"/>
  <c r="H228" i="1"/>
  <c r="G228" i="1"/>
  <c r="F228" i="1"/>
  <c r="E228" i="1"/>
  <c r="D228" i="1"/>
  <c r="C228" i="1"/>
  <c r="B228" i="1"/>
  <c r="S227" i="1"/>
  <c r="R227" i="1"/>
  <c r="Q227" i="1"/>
  <c r="P227" i="1"/>
  <c r="O227" i="1"/>
  <c r="N227" i="1"/>
  <c r="M227" i="1"/>
  <c r="L227" i="1"/>
  <c r="K227" i="1"/>
  <c r="J227" i="1"/>
  <c r="I227" i="1"/>
  <c r="H227" i="1"/>
  <c r="G227" i="1"/>
  <c r="F227" i="1"/>
  <c r="E227" i="1"/>
  <c r="D227" i="1"/>
  <c r="C227" i="1"/>
  <c r="B227" i="1"/>
  <c r="S226" i="1"/>
  <c r="R226" i="1"/>
  <c r="Q226" i="1"/>
  <c r="P226" i="1"/>
  <c r="O226" i="1"/>
  <c r="N226" i="1"/>
  <c r="M226" i="1"/>
  <c r="L226" i="1"/>
  <c r="K226" i="1"/>
  <c r="J226" i="1"/>
  <c r="I226" i="1"/>
  <c r="H226" i="1"/>
  <c r="G226" i="1"/>
  <c r="F226" i="1"/>
  <c r="E226" i="1"/>
  <c r="D226" i="1"/>
  <c r="C226" i="1"/>
  <c r="B226" i="1"/>
  <c r="S225" i="1"/>
  <c r="R225" i="1"/>
  <c r="Q225" i="1"/>
  <c r="P225" i="1"/>
  <c r="O225" i="1"/>
  <c r="N225" i="1"/>
  <c r="M225" i="1"/>
  <c r="L225" i="1"/>
  <c r="K225" i="1"/>
  <c r="J225" i="1"/>
  <c r="I225" i="1"/>
  <c r="H225" i="1"/>
  <c r="G225" i="1"/>
  <c r="F225" i="1"/>
  <c r="E225" i="1"/>
  <c r="D225" i="1"/>
  <c r="C225" i="1"/>
  <c r="B225" i="1"/>
  <c r="S224" i="1"/>
  <c r="R224" i="1"/>
  <c r="Q224" i="1"/>
  <c r="P224" i="1"/>
  <c r="O224" i="1"/>
  <c r="N224" i="1"/>
  <c r="M224" i="1"/>
  <c r="L224" i="1"/>
  <c r="K224" i="1"/>
  <c r="J224" i="1"/>
  <c r="I224" i="1"/>
  <c r="H224" i="1"/>
  <c r="G224" i="1"/>
  <c r="F224" i="1"/>
  <c r="E224" i="1"/>
  <c r="D224" i="1"/>
  <c r="C224" i="1"/>
  <c r="B224" i="1"/>
  <c r="S223" i="1"/>
  <c r="R223" i="1"/>
  <c r="Q223" i="1"/>
  <c r="P223" i="1"/>
  <c r="O223" i="1"/>
  <c r="N223" i="1"/>
  <c r="M223" i="1"/>
  <c r="L223" i="1"/>
  <c r="K223" i="1"/>
  <c r="J223" i="1"/>
  <c r="I223" i="1"/>
  <c r="H223" i="1"/>
  <c r="G223" i="1"/>
  <c r="F223" i="1"/>
  <c r="E223" i="1"/>
  <c r="D223" i="1"/>
  <c r="C223" i="1"/>
  <c r="B223" i="1"/>
  <c r="S222" i="1"/>
  <c r="R222" i="1"/>
  <c r="Q222" i="1"/>
  <c r="P222" i="1"/>
  <c r="O222" i="1"/>
  <c r="N222" i="1"/>
  <c r="M222" i="1"/>
  <c r="L222" i="1"/>
  <c r="K222" i="1"/>
  <c r="J222" i="1"/>
  <c r="I222" i="1"/>
  <c r="H222" i="1"/>
  <c r="G222" i="1"/>
  <c r="F222" i="1"/>
  <c r="E222" i="1"/>
  <c r="D222" i="1"/>
  <c r="C222" i="1"/>
  <c r="B222" i="1"/>
  <c r="S221" i="1"/>
  <c r="R221" i="1"/>
  <c r="Q221" i="1"/>
  <c r="P221" i="1"/>
  <c r="O221" i="1"/>
  <c r="N221" i="1"/>
  <c r="M221" i="1"/>
  <c r="L221" i="1"/>
  <c r="K221" i="1"/>
  <c r="J221" i="1"/>
  <c r="I221" i="1"/>
  <c r="H221" i="1"/>
  <c r="G221" i="1"/>
  <c r="F221" i="1"/>
  <c r="E221" i="1"/>
  <c r="D221" i="1"/>
  <c r="C221" i="1"/>
  <c r="B221" i="1"/>
  <c r="S220" i="1"/>
  <c r="R220" i="1"/>
  <c r="Q220" i="1"/>
  <c r="P220" i="1"/>
  <c r="O220" i="1"/>
  <c r="N220" i="1"/>
  <c r="M220" i="1"/>
  <c r="L220" i="1"/>
  <c r="K220" i="1"/>
  <c r="J220" i="1"/>
  <c r="I220" i="1"/>
  <c r="H220" i="1"/>
  <c r="G220" i="1"/>
  <c r="F220" i="1"/>
  <c r="E220" i="1"/>
  <c r="D220" i="1"/>
  <c r="C220" i="1"/>
  <c r="B220" i="1"/>
  <c r="S219" i="1"/>
  <c r="R219" i="1"/>
  <c r="Q219" i="1"/>
  <c r="P219" i="1"/>
  <c r="O219" i="1"/>
  <c r="N219" i="1"/>
  <c r="M219" i="1"/>
  <c r="L219" i="1"/>
  <c r="K219" i="1"/>
  <c r="J219" i="1"/>
  <c r="I219" i="1"/>
  <c r="H219" i="1"/>
  <c r="G219" i="1"/>
  <c r="F219" i="1"/>
  <c r="E219" i="1"/>
  <c r="D219" i="1"/>
  <c r="C219" i="1"/>
  <c r="B219" i="1"/>
  <c r="S218" i="1"/>
  <c r="R218" i="1"/>
  <c r="Q218" i="1"/>
  <c r="P218" i="1"/>
  <c r="O218" i="1"/>
  <c r="N218" i="1"/>
  <c r="M218" i="1"/>
  <c r="L218" i="1"/>
  <c r="K218" i="1"/>
  <c r="J218" i="1"/>
  <c r="I218" i="1"/>
  <c r="H218" i="1"/>
  <c r="G218" i="1"/>
  <c r="F218" i="1"/>
  <c r="E218" i="1"/>
  <c r="D218" i="1"/>
  <c r="C218" i="1"/>
  <c r="B218" i="1"/>
  <c r="S217" i="1"/>
  <c r="R217" i="1"/>
  <c r="Q217" i="1"/>
  <c r="P217" i="1"/>
  <c r="O217" i="1"/>
  <c r="N217" i="1"/>
  <c r="M217" i="1"/>
  <c r="L217" i="1"/>
  <c r="K217" i="1"/>
  <c r="J217" i="1"/>
  <c r="I217" i="1"/>
  <c r="H217" i="1"/>
  <c r="G217" i="1"/>
  <c r="F217" i="1"/>
  <c r="E217" i="1"/>
  <c r="D217" i="1"/>
  <c r="C217" i="1"/>
  <c r="B217" i="1"/>
  <c r="S216" i="1"/>
  <c r="R216" i="1"/>
  <c r="Q216" i="1"/>
  <c r="P216" i="1"/>
  <c r="O216" i="1"/>
  <c r="N216" i="1"/>
  <c r="M216" i="1"/>
  <c r="L216" i="1"/>
  <c r="K216" i="1"/>
  <c r="J216" i="1"/>
  <c r="I216" i="1"/>
  <c r="H216" i="1"/>
  <c r="G216" i="1"/>
  <c r="F216" i="1"/>
  <c r="E216" i="1"/>
  <c r="D216" i="1"/>
  <c r="C216" i="1"/>
  <c r="B216" i="1"/>
  <c r="S215" i="1"/>
  <c r="R215" i="1"/>
  <c r="Q215" i="1"/>
  <c r="P215" i="1"/>
  <c r="O215" i="1"/>
  <c r="N215" i="1"/>
  <c r="M215" i="1"/>
  <c r="L215" i="1"/>
  <c r="K215" i="1"/>
  <c r="J215" i="1"/>
  <c r="I215" i="1"/>
  <c r="H215" i="1"/>
  <c r="G215" i="1"/>
  <c r="F215" i="1"/>
  <c r="E215" i="1"/>
  <c r="D215" i="1"/>
  <c r="C215" i="1"/>
  <c r="B215" i="1"/>
  <c r="S214" i="1"/>
  <c r="R214" i="1"/>
  <c r="Q214" i="1"/>
  <c r="P214" i="1"/>
  <c r="O214" i="1"/>
  <c r="N214" i="1"/>
  <c r="M214" i="1"/>
  <c r="L214" i="1"/>
  <c r="K214" i="1"/>
  <c r="J214" i="1"/>
  <c r="I214" i="1"/>
  <c r="H214" i="1"/>
  <c r="G214" i="1"/>
  <c r="F214" i="1"/>
  <c r="E214" i="1"/>
  <c r="D214" i="1"/>
  <c r="C214" i="1"/>
  <c r="B214" i="1"/>
  <c r="S213" i="1"/>
  <c r="R213" i="1"/>
  <c r="Q213" i="1"/>
  <c r="P213" i="1"/>
  <c r="O213" i="1"/>
  <c r="N213" i="1"/>
  <c r="M213" i="1"/>
  <c r="L213" i="1"/>
  <c r="K213" i="1"/>
  <c r="J213" i="1"/>
  <c r="I213" i="1"/>
  <c r="H213" i="1"/>
  <c r="G213" i="1"/>
  <c r="F213" i="1"/>
  <c r="E213" i="1"/>
  <c r="D213" i="1"/>
  <c r="C213" i="1"/>
  <c r="B213" i="1"/>
  <c r="S212" i="1"/>
  <c r="R212" i="1"/>
  <c r="Q212" i="1"/>
  <c r="P212" i="1"/>
  <c r="O212" i="1"/>
  <c r="N212" i="1"/>
  <c r="M212" i="1"/>
  <c r="L212" i="1"/>
  <c r="K212" i="1"/>
  <c r="J212" i="1"/>
  <c r="I212" i="1"/>
  <c r="H212" i="1"/>
  <c r="G212" i="1"/>
  <c r="F212" i="1"/>
  <c r="E212" i="1"/>
  <c r="D212" i="1"/>
  <c r="C212" i="1"/>
  <c r="B212" i="1"/>
  <c r="S211" i="1"/>
  <c r="R211" i="1"/>
  <c r="Q211" i="1"/>
  <c r="P211" i="1"/>
  <c r="O211" i="1"/>
  <c r="N211" i="1"/>
  <c r="M211" i="1"/>
  <c r="L211" i="1"/>
  <c r="K211" i="1"/>
  <c r="J211" i="1"/>
  <c r="I211" i="1"/>
  <c r="H211" i="1"/>
  <c r="G211" i="1"/>
  <c r="F211" i="1"/>
  <c r="E211" i="1"/>
  <c r="D211" i="1"/>
  <c r="C211" i="1"/>
  <c r="B211" i="1"/>
  <c r="S210" i="1"/>
  <c r="R210" i="1"/>
  <c r="Q210" i="1"/>
  <c r="P210" i="1"/>
  <c r="O210" i="1"/>
  <c r="N210" i="1"/>
  <c r="M210" i="1"/>
  <c r="L210" i="1"/>
  <c r="K210" i="1"/>
  <c r="J210" i="1"/>
  <c r="I210" i="1"/>
  <c r="H210" i="1"/>
  <c r="G210" i="1"/>
  <c r="F210" i="1"/>
  <c r="E210" i="1"/>
  <c r="D210" i="1"/>
  <c r="C210" i="1"/>
  <c r="B210" i="1"/>
  <c r="S209" i="1"/>
  <c r="R209" i="1"/>
  <c r="Q209" i="1"/>
  <c r="P209" i="1"/>
  <c r="O209" i="1"/>
  <c r="N209" i="1"/>
  <c r="M209" i="1"/>
  <c r="L209" i="1"/>
  <c r="K209" i="1"/>
  <c r="J209" i="1"/>
  <c r="I209" i="1"/>
  <c r="H209" i="1"/>
  <c r="G209" i="1"/>
  <c r="F209" i="1"/>
  <c r="E209" i="1"/>
  <c r="D209" i="1"/>
  <c r="C209" i="1"/>
  <c r="B209" i="1"/>
  <c r="S208" i="1"/>
  <c r="R208" i="1"/>
  <c r="Q208" i="1"/>
  <c r="P208" i="1"/>
  <c r="O208" i="1"/>
  <c r="N208" i="1"/>
  <c r="M208" i="1"/>
  <c r="L208" i="1"/>
  <c r="K208" i="1"/>
  <c r="J208" i="1"/>
  <c r="I208" i="1"/>
  <c r="H208" i="1"/>
  <c r="G208" i="1"/>
  <c r="F208" i="1"/>
  <c r="E208" i="1"/>
  <c r="D208" i="1"/>
  <c r="C208" i="1"/>
  <c r="B208" i="1"/>
  <c r="S207" i="1"/>
  <c r="R207" i="1"/>
  <c r="Q207" i="1"/>
  <c r="P207" i="1"/>
  <c r="O207" i="1"/>
  <c r="N207" i="1"/>
  <c r="M207" i="1"/>
  <c r="L207" i="1"/>
  <c r="K207" i="1"/>
  <c r="J207" i="1"/>
  <c r="I207" i="1"/>
  <c r="H207" i="1"/>
  <c r="G207" i="1"/>
  <c r="F207" i="1"/>
  <c r="E207" i="1"/>
  <c r="D207" i="1"/>
  <c r="C207" i="1"/>
  <c r="B207" i="1"/>
  <c r="S206" i="1"/>
  <c r="R206" i="1"/>
  <c r="Q206" i="1"/>
  <c r="P206" i="1"/>
  <c r="O206" i="1"/>
  <c r="N206" i="1"/>
  <c r="M206" i="1"/>
  <c r="L206" i="1"/>
  <c r="K206" i="1"/>
  <c r="J206" i="1"/>
  <c r="I206" i="1"/>
  <c r="H206" i="1"/>
  <c r="G206" i="1"/>
  <c r="F206" i="1"/>
  <c r="E206" i="1"/>
  <c r="D206" i="1"/>
  <c r="C206" i="1"/>
  <c r="B206" i="1"/>
  <c r="S205" i="1"/>
  <c r="R205" i="1"/>
  <c r="Q205" i="1"/>
  <c r="P205" i="1"/>
  <c r="O205" i="1"/>
  <c r="N205" i="1"/>
  <c r="M205" i="1"/>
  <c r="L205" i="1"/>
  <c r="K205" i="1"/>
  <c r="J205" i="1"/>
  <c r="I205" i="1"/>
  <c r="H205" i="1"/>
  <c r="G205" i="1"/>
  <c r="F205" i="1"/>
  <c r="E205" i="1"/>
  <c r="D205" i="1"/>
  <c r="C205" i="1"/>
  <c r="B205" i="1"/>
  <c r="S204" i="1"/>
  <c r="R204" i="1"/>
  <c r="Q204" i="1"/>
  <c r="P204" i="1"/>
  <c r="O204" i="1"/>
  <c r="N204" i="1"/>
  <c r="M204" i="1"/>
  <c r="L204" i="1"/>
  <c r="K204" i="1"/>
  <c r="J204" i="1"/>
  <c r="I204" i="1"/>
  <c r="H204" i="1"/>
  <c r="G204" i="1"/>
  <c r="F204" i="1"/>
  <c r="E204" i="1"/>
  <c r="D204" i="1"/>
  <c r="C204" i="1"/>
  <c r="B204" i="1"/>
  <c r="S203" i="1"/>
  <c r="R203" i="1"/>
  <c r="Q203" i="1"/>
  <c r="P203" i="1"/>
  <c r="O203" i="1"/>
  <c r="N203" i="1"/>
  <c r="M203" i="1"/>
  <c r="L203" i="1"/>
  <c r="K203" i="1"/>
  <c r="J203" i="1"/>
  <c r="I203" i="1"/>
  <c r="H203" i="1"/>
  <c r="G203" i="1"/>
  <c r="F203" i="1"/>
  <c r="E203" i="1"/>
  <c r="D203" i="1"/>
  <c r="C203" i="1"/>
  <c r="B203" i="1"/>
  <c r="S202" i="1"/>
  <c r="R202" i="1"/>
  <c r="Q202" i="1"/>
  <c r="P202" i="1"/>
  <c r="O202" i="1"/>
  <c r="N202" i="1"/>
  <c r="M202" i="1"/>
  <c r="L202" i="1"/>
  <c r="K202" i="1"/>
  <c r="J202" i="1"/>
  <c r="I202" i="1"/>
  <c r="H202" i="1"/>
  <c r="G202" i="1"/>
  <c r="F202" i="1"/>
  <c r="E202" i="1"/>
  <c r="D202" i="1"/>
  <c r="C202" i="1"/>
  <c r="B202" i="1"/>
  <c r="S201" i="1"/>
  <c r="R201" i="1"/>
  <c r="Q201" i="1"/>
  <c r="P201" i="1"/>
  <c r="O201" i="1"/>
  <c r="N201" i="1"/>
  <c r="M201" i="1"/>
  <c r="L201" i="1"/>
  <c r="K201" i="1"/>
  <c r="J201" i="1"/>
  <c r="I201" i="1"/>
  <c r="H201" i="1"/>
  <c r="G201" i="1"/>
  <c r="F201" i="1"/>
  <c r="E201" i="1"/>
  <c r="D201" i="1"/>
  <c r="C201" i="1"/>
  <c r="B201" i="1"/>
  <c r="S200" i="1"/>
  <c r="R200" i="1"/>
  <c r="Q200" i="1"/>
  <c r="P200" i="1"/>
  <c r="O200" i="1"/>
  <c r="N200" i="1"/>
  <c r="M200" i="1"/>
  <c r="L200" i="1"/>
  <c r="K200" i="1"/>
  <c r="J200" i="1"/>
  <c r="I200" i="1"/>
  <c r="H200" i="1"/>
  <c r="G200" i="1"/>
  <c r="F200" i="1"/>
  <c r="E200" i="1"/>
  <c r="D200" i="1"/>
  <c r="C200" i="1"/>
  <c r="B200" i="1"/>
  <c r="S199" i="1"/>
  <c r="R199" i="1"/>
  <c r="Q199" i="1"/>
  <c r="P199" i="1"/>
  <c r="O199" i="1"/>
  <c r="N199" i="1"/>
  <c r="M199" i="1"/>
  <c r="L199" i="1"/>
  <c r="K199" i="1"/>
  <c r="J199" i="1"/>
  <c r="I199" i="1"/>
  <c r="H199" i="1"/>
  <c r="G199" i="1"/>
  <c r="F199" i="1"/>
  <c r="E199" i="1"/>
  <c r="D199" i="1"/>
  <c r="C199" i="1"/>
  <c r="B199" i="1"/>
  <c r="S198" i="1"/>
  <c r="R198" i="1"/>
  <c r="Q198" i="1"/>
  <c r="P198" i="1"/>
  <c r="O198" i="1"/>
  <c r="N198" i="1"/>
  <c r="M198" i="1"/>
  <c r="L198" i="1"/>
  <c r="K198" i="1"/>
  <c r="J198" i="1"/>
  <c r="I198" i="1"/>
  <c r="H198" i="1"/>
  <c r="G198" i="1"/>
  <c r="F198" i="1"/>
  <c r="E198" i="1"/>
  <c r="D198" i="1"/>
  <c r="C198" i="1"/>
  <c r="B198" i="1"/>
  <c r="S197" i="1"/>
  <c r="R197" i="1"/>
  <c r="Q197" i="1"/>
  <c r="P197" i="1"/>
  <c r="O197" i="1"/>
  <c r="N197" i="1"/>
  <c r="M197" i="1"/>
  <c r="L197" i="1"/>
  <c r="K197" i="1"/>
  <c r="J197" i="1"/>
  <c r="I197" i="1"/>
  <c r="H197" i="1"/>
  <c r="G197" i="1"/>
  <c r="F197" i="1"/>
  <c r="E197" i="1"/>
  <c r="D197" i="1"/>
  <c r="C197" i="1"/>
  <c r="B197" i="1"/>
  <c r="S196" i="1"/>
  <c r="R196" i="1"/>
  <c r="Q196" i="1"/>
  <c r="P196" i="1"/>
  <c r="O196" i="1"/>
  <c r="N196" i="1"/>
  <c r="M196" i="1"/>
  <c r="L196" i="1"/>
  <c r="K196" i="1"/>
  <c r="J196" i="1"/>
  <c r="I196" i="1"/>
  <c r="H196" i="1"/>
  <c r="G196" i="1"/>
  <c r="F196" i="1"/>
  <c r="E196" i="1"/>
  <c r="D196" i="1"/>
  <c r="C196" i="1"/>
  <c r="B196" i="1"/>
  <c r="S195" i="1"/>
  <c r="R195" i="1"/>
  <c r="Q195" i="1"/>
  <c r="P195" i="1"/>
  <c r="O195" i="1"/>
  <c r="N195" i="1"/>
  <c r="M195" i="1"/>
  <c r="L195" i="1"/>
  <c r="K195" i="1"/>
  <c r="J195" i="1"/>
  <c r="I195" i="1"/>
  <c r="H195" i="1"/>
  <c r="G195" i="1"/>
  <c r="F195" i="1"/>
  <c r="E195" i="1"/>
  <c r="D195" i="1"/>
  <c r="C195" i="1"/>
  <c r="B195" i="1"/>
  <c r="S194" i="1"/>
  <c r="R194" i="1"/>
  <c r="Q194" i="1"/>
  <c r="P194" i="1"/>
  <c r="O194" i="1"/>
  <c r="N194" i="1"/>
  <c r="M194" i="1"/>
  <c r="L194" i="1"/>
  <c r="K194" i="1"/>
  <c r="J194" i="1"/>
  <c r="I194" i="1"/>
  <c r="H194" i="1"/>
  <c r="G194" i="1"/>
  <c r="F194" i="1"/>
  <c r="E194" i="1"/>
  <c r="D194" i="1"/>
  <c r="C194" i="1"/>
  <c r="B194" i="1"/>
  <c r="S193" i="1"/>
  <c r="R193" i="1"/>
  <c r="Q193" i="1"/>
  <c r="P193" i="1"/>
  <c r="O193" i="1"/>
  <c r="N193" i="1"/>
  <c r="M193" i="1"/>
  <c r="L193" i="1"/>
  <c r="K193" i="1"/>
  <c r="J193" i="1"/>
  <c r="I193" i="1"/>
  <c r="H193" i="1"/>
  <c r="G193" i="1"/>
  <c r="F193" i="1"/>
  <c r="E193" i="1"/>
  <c r="D193" i="1"/>
  <c r="C193" i="1"/>
  <c r="B193" i="1"/>
  <c r="S192" i="1"/>
  <c r="R192" i="1"/>
  <c r="Q192" i="1"/>
  <c r="P192" i="1"/>
  <c r="O192" i="1"/>
  <c r="N192" i="1"/>
  <c r="M192" i="1"/>
  <c r="L192" i="1"/>
  <c r="K192" i="1"/>
  <c r="J192" i="1"/>
  <c r="I192" i="1"/>
  <c r="H192" i="1"/>
  <c r="G192" i="1"/>
  <c r="F192" i="1"/>
  <c r="E192" i="1"/>
  <c r="D192" i="1"/>
  <c r="C192" i="1"/>
  <c r="B192" i="1"/>
  <c r="S191" i="1"/>
  <c r="R191" i="1"/>
  <c r="Q191" i="1"/>
  <c r="P191" i="1"/>
  <c r="O191" i="1"/>
  <c r="N191" i="1"/>
  <c r="M191" i="1"/>
  <c r="L191" i="1"/>
  <c r="K191" i="1"/>
  <c r="J191" i="1"/>
  <c r="I191" i="1"/>
  <c r="H191" i="1"/>
  <c r="G191" i="1"/>
  <c r="F191" i="1"/>
  <c r="E191" i="1"/>
  <c r="D191" i="1"/>
  <c r="C191" i="1"/>
  <c r="B191" i="1"/>
  <c r="S190" i="1"/>
  <c r="R190" i="1"/>
  <c r="Q190" i="1"/>
  <c r="P190" i="1"/>
  <c r="O190" i="1"/>
  <c r="N190" i="1"/>
  <c r="M190" i="1"/>
  <c r="L190" i="1"/>
  <c r="K190" i="1"/>
  <c r="J190" i="1"/>
  <c r="I190" i="1"/>
  <c r="H190" i="1"/>
  <c r="G190" i="1"/>
  <c r="F190" i="1"/>
  <c r="E190" i="1"/>
  <c r="D190" i="1"/>
  <c r="C190" i="1"/>
  <c r="B190" i="1"/>
  <c r="S189" i="1"/>
  <c r="R189" i="1"/>
  <c r="Q189" i="1"/>
  <c r="P189" i="1"/>
  <c r="O189" i="1"/>
  <c r="N189" i="1"/>
  <c r="M189" i="1"/>
  <c r="L189" i="1"/>
  <c r="K189" i="1"/>
  <c r="J189" i="1"/>
  <c r="I189" i="1"/>
  <c r="H189" i="1"/>
  <c r="G189" i="1"/>
  <c r="F189" i="1"/>
  <c r="E189" i="1"/>
  <c r="D189" i="1"/>
  <c r="C189" i="1"/>
  <c r="B189" i="1"/>
  <c r="S188" i="1"/>
  <c r="R188" i="1"/>
  <c r="Q188" i="1"/>
  <c r="P188" i="1"/>
  <c r="O188" i="1"/>
  <c r="N188" i="1"/>
  <c r="M188" i="1"/>
  <c r="L188" i="1"/>
  <c r="K188" i="1"/>
  <c r="J188" i="1"/>
  <c r="I188" i="1"/>
  <c r="H188" i="1"/>
  <c r="G188" i="1"/>
  <c r="F188" i="1"/>
  <c r="E188" i="1"/>
  <c r="D188" i="1"/>
  <c r="C188" i="1"/>
  <c r="B188" i="1"/>
  <c r="S187" i="1"/>
  <c r="R187" i="1"/>
  <c r="Q187" i="1"/>
  <c r="P187" i="1"/>
  <c r="O187" i="1"/>
  <c r="N187" i="1"/>
  <c r="M187" i="1"/>
  <c r="L187" i="1"/>
  <c r="K187" i="1"/>
  <c r="J187" i="1"/>
  <c r="I187" i="1"/>
  <c r="H187" i="1"/>
  <c r="G187" i="1"/>
  <c r="F187" i="1"/>
  <c r="E187" i="1"/>
  <c r="D187" i="1"/>
  <c r="C187" i="1"/>
  <c r="B187" i="1"/>
  <c r="S186" i="1"/>
  <c r="R186" i="1"/>
  <c r="Q186" i="1"/>
  <c r="P186" i="1"/>
  <c r="O186" i="1"/>
  <c r="N186" i="1"/>
  <c r="M186" i="1"/>
  <c r="L186" i="1"/>
  <c r="K186" i="1"/>
  <c r="J186" i="1"/>
  <c r="I186" i="1"/>
  <c r="H186" i="1"/>
  <c r="G186" i="1"/>
  <c r="F186" i="1"/>
  <c r="E186" i="1"/>
  <c r="D186" i="1"/>
  <c r="C186" i="1"/>
  <c r="B186" i="1"/>
  <c r="S185" i="1"/>
  <c r="R185" i="1"/>
  <c r="Q185" i="1"/>
  <c r="P185" i="1"/>
  <c r="O185" i="1"/>
  <c r="N185" i="1"/>
  <c r="M185" i="1"/>
  <c r="L185" i="1"/>
  <c r="K185" i="1"/>
  <c r="J185" i="1"/>
  <c r="I185" i="1"/>
  <c r="H185" i="1"/>
  <c r="G185" i="1"/>
  <c r="F185" i="1"/>
  <c r="E185" i="1"/>
  <c r="D185" i="1"/>
  <c r="C185" i="1"/>
  <c r="B185" i="1"/>
  <c r="S184" i="1"/>
  <c r="R184" i="1"/>
  <c r="Q184" i="1"/>
  <c r="P184" i="1"/>
  <c r="O184" i="1"/>
  <c r="N184" i="1"/>
  <c r="M184" i="1"/>
  <c r="L184" i="1"/>
  <c r="K184" i="1"/>
  <c r="J184" i="1"/>
  <c r="I184" i="1"/>
  <c r="H184" i="1"/>
  <c r="G184" i="1"/>
  <c r="F184" i="1"/>
  <c r="E184" i="1"/>
  <c r="D184" i="1"/>
  <c r="C184" i="1"/>
  <c r="B184" i="1"/>
  <c r="S183" i="1"/>
  <c r="R183" i="1"/>
  <c r="Q183" i="1"/>
  <c r="P183" i="1"/>
  <c r="O183" i="1"/>
  <c r="N183" i="1"/>
  <c r="M183" i="1"/>
  <c r="L183" i="1"/>
  <c r="K183" i="1"/>
  <c r="J183" i="1"/>
  <c r="I183" i="1"/>
  <c r="H183" i="1"/>
  <c r="G183" i="1"/>
  <c r="F183" i="1"/>
  <c r="E183" i="1"/>
  <c r="D183" i="1"/>
  <c r="C183" i="1"/>
  <c r="B183" i="1"/>
  <c r="S182" i="1"/>
  <c r="R182" i="1"/>
  <c r="Q182" i="1"/>
  <c r="P182" i="1"/>
  <c r="O182" i="1"/>
  <c r="N182" i="1"/>
  <c r="M182" i="1"/>
  <c r="L182" i="1"/>
  <c r="K182" i="1"/>
  <c r="J182" i="1"/>
  <c r="I182" i="1"/>
  <c r="H182" i="1"/>
  <c r="G182" i="1"/>
  <c r="F182" i="1"/>
  <c r="E182" i="1"/>
  <c r="D182" i="1"/>
  <c r="C182" i="1"/>
  <c r="B182" i="1"/>
  <c r="S181" i="1"/>
  <c r="R181" i="1"/>
  <c r="Q181" i="1"/>
  <c r="P181" i="1"/>
  <c r="O181" i="1"/>
  <c r="N181" i="1"/>
  <c r="M181" i="1"/>
  <c r="L181" i="1"/>
  <c r="K181" i="1"/>
  <c r="J181" i="1"/>
  <c r="I181" i="1"/>
  <c r="H181" i="1"/>
  <c r="G181" i="1"/>
  <c r="F181" i="1"/>
  <c r="E181" i="1"/>
  <c r="D181" i="1"/>
  <c r="C181" i="1"/>
  <c r="B181" i="1"/>
  <c r="S180" i="1"/>
  <c r="R180" i="1"/>
  <c r="Q180" i="1"/>
  <c r="P180" i="1"/>
  <c r="O180" i="1"/>
  <c r="N180" i="1"/>
  <c r="M180" i="1"/>
  <c r="L180" i="1"/>
  <c r="K180" i="1"/>
  <c r="J180" i="1"/>
  <c r="I180" i="1"/>
  <c r="H180" i="1"/>
  <c r="G180" i="1"/>
  <c r="F180" i="1"/>
  <c r="E180" i="1"/>
  <c r="D180" i="1"/>
  <c r="C180" i="1"/>
  <c r="B180" i="1"/>
  <c r="S179" i="1"/>
  <c r="R179" i="1"/>
  <c r="Q179" i="1"/>
  <c r="P179" i="1"/>
  <c r="O179" i="1"/>
  <c r="N179" i="1"/>
  <c r="M179" i="1"/>
  <c r="L179" i="1"/>
  <c r="K179" i="1"/>
  <c r="J179" i="1"/>
  <c r="I179" i="1"/>
  <c r="H179" i="1"/>
  <c r="G179" i="1"/>
  <c r="F179" i="1"/>
  <c r="E179" i="1"/>
  <c r="D179" i="1"/>
  <c r="C179" i="1"/>
  <c r="B179" i="1"/>
  <c r="S178" i="1"/>
  <c r="R178" i="1"/>
  <c r="Q178" i="1"/>
  <c r="P178" i="1"/>
  <c r="O178" i="1"/>
  <c r="N178" i="1"/>
  <c r="M178" i="1"/>
  <c r="L178" i="1"/>
  <c r="K178" i="1"/>
  <c r="J178" i="1"/>
  <c r="I178" i="1"/>
  <c r="H178" i="1"/>
  <c r="G178" i="1"/>
  <c r="F178" i="1"/>
  <c r="E178" i="1"/>
  <c r="D178" i="1"/>
  <c r="C178" i="1"/>
  <c r="B178" i="1"/>
  <c r="S177" i="1"/>
  <c r="R177" i="1"/>
  <c r="Q177" i="1"/>
  <c r="P177" i="1"/>
  <c r="O177" i="1"/>
  <c r="N177" i="1"/>
  <c r="M177" i="1"/>
  <c r="L177" i="1"/>
  <c r="K177" i="1"/>
  <c r="J177" i="1"/>
  <c r="I177" i="1"/>
  <c r="H177" i="1"/>
  <c r="G177" i="1"/>
  <c r="F177" i="1"/>
  <c r="E177" i="1"/>
  <c r="D177" i="1"/>
  <c r="C177" i="1"/>
  <c r="B177" i="1"/>
  <c r="S176" i="1"/>
  <c r="R176" i="1"/>
  <c r="Q176" i="1"/>
  <c r="P176" i="1"/>
  <c r="O176" i="1"/>
  <c r="N176" i="1"/>
  <c r="M176" i="1"/>
  <c r="L176" i="1"/>
  <c r="K176" i="1"/>
  <c r="J176" i="1"/>
  <c r="I176" i="1"/>
  <c r="H176" i="1"/>
  <c r="G176" i="1"/>
  <c r="F176" i="1"/>
  <c r="E176" i="1"/>
  <c r="D176" i="1"/>
  <c r="C176" i="1"/>
  <c r="B176" i="1"/>
  <c r="S175" i="1"/>
  <c r="R175" i="1"/>
  <c r="Q175" i="1"/>
  <c r="P175" i="1"/>
  <c r="O175" i="1"/>
  <c r="N175" i="1"/>
  <c r="M175" i="1"/>
  <c r="L175" i="1"/>
  <c r="K175" i="1"/>
  <c r="J175" i="1"/>
  <c r="I175" i="1"/>
  <c r="H175" i="1"/>
  <c r="G175" i="1"/>
  <c r="F175" i="1"/>
  <c r="E175" i="1"/>
  <c r="D175" i="1"/>
  <c r="C175" i="1"/>
  <c r="B175" i="1"/>
  <c r="S174" i="1"/>
  <c r="R174" i="1"/>
  <c r="Q174" i="1"/>
  <c r="P174" i="1"/>
  <c r="O174" i="1"/>
  <c r="N174" i="1"/>
  <c r="M174" i="1"/>
  <c r="L174" i="1"/>
  <c r="K174" i="1"/>
  <c r="J174" i="1"/>
  <c r="I174" i="1"/>
  <c r="H174" i="1"/>
  <c r="G174" i="1"/>
  <c r="F174" i="1"/>
  <c r="E174" i="1"/>
  <c r="D174" i="1"/>
  <c r="C174" i="1"/>
  <c r="B174" i="1"/>
  <c r="S173" i="1"/>
  <c r="R173" i="1"/>
  <c r="Q173" i="1"/>
  <c r="P173" i="1"/>
  <c r="O173" i="1"/>
  <c r="N173" i="1"/>
  <c r="M173" i="1"/>
  <c r="L173" i="1"/>
  <c r="K173" i="1"/>
  <c r="J173" i="1"/>
  <c r="I173" i="1"/>
  <c r="H173" i="1"/>
  <c r="G173" i="1"/>
  <c r="F173" i="1"/>
  <c r="E173" i="1"/>
  <c r="D173" i="1"/>
  <c r="C173" i="1"/>
  <c r="B173" i="1"/>
  <c r="S172" i="1"/>
  <c r="R172" i="1"/>
  <c r="Q172" i="1"/>
  <c r="P172" i="1"/>
  <c r="O172" i="1"/>
  <c r="N172" i="1"/>
  <c r="M172" i="1"/>
  <c r="L172" i="1"/>
  <c r="K172" i="1"/>
  <c r="J172" i="1"/>
  <c r="I172" i="1"/>
  <c r="H172" i="1"/>
  <c r="G172" i="1"/>
  <c r="F172" i="1"/>
  <c r="E172" i="1"/>
  <c r="D172" i="1"/>
  <c r="C172" i="1"/>
  <c r="B172" i="1"/>
  <c r="S171" i="1"/>
  <c r="R171" i="1"/>
  <c r="Q171" i="1"/>
  <c r="P171" i="1"/>
  <c r="O171" i="1"/>
  <c r="N171" i="1"/>
  <c r="M171" i="1"/>
  <c r="L171" i="1"/>
  <c r="K171" i="1"/>
  <c r="J171" i="1"/>
  <c r="I171" i="1"/>
  <c r="H171" i="1"/>
  <c r="G171" i="1"/>
  <c r="F171" i="1"/>
  <c r="E171" i="1"/>
  <c r="D171" i="1"/>
  <c r="C171" i="1"/>
  <c r="B171" i="1"/>
  <c r="S170" i="1"/>
  <c r="R170" i="1"/>
  <c r="Q170" i="1"/>
  <c r="P170" i="1"/>
  <c r="O170" i="1"/>
  <c r="N170" i="1"/>
  <c r="M170" i="1"/>
  <c r="L170" i="1"/>
  <c r="K170" i="1"/>
  <c r="J170" i="1"/>
  <c r="I170" i="1"/>
  <c r="H170" i="1"/>
  <c r="G170" i="1"/>
  <c r="F170" i="1"/>
  <c r="E170" i="1"/>
  <c r="D170" i="1"/>
  <c r="C170" i="1"/>
  <c r="B170" i="1"/>
  <c r="S169" i="1"/>
  <c r="R169" i="1"/>
  <c r="Q169" i="1"/>
  <c r="P169" i="1"/>
  <c r="O169" i="1"/>
  <c r="N169" i="1"/>
  <c r="M169" i="1"/>
  <c r="L169" i="1"/>
  <c r="K169" i="1"/>
  <c r="J169" i="1"/>
  <c r="I169" i="1"/>
  <c r="H169" i="1"/>
  <c r="G169" i="1"/>
  <c r="F169" i="1"/>
  <c r="E169" i="1"/>
  <c r="D169" i="1"/>
  <c r="C169" i="1"/>
  <c r="B169" i="1"/>
  <c r="S168" i="1"/>
  <c r="R168" i="1"/>
  <c r="Q168" i="1"/>
  <c r="P168" i="1"/>
  <c r="O168" i="1"/>
  <c r="N168" i="1"/>
  <c r="M168" i="1"/>
  <c r="L168" i="1"/>
  <c r="K168" i="1"/>
  <c r="J168" i="1"/>
  <c r="I168" i="1"/>
  <c r="H168" i="1"/>
  <c r="G168" i="1"/>
  <c r="F168" i="1"/>
  <c r="E168" i="1"/>
  <c r="D168" i="1"/>
  <c r="C168" i="1"/>
  <c r="B168" i="1"/>
  <c r="S167" i="1"/>
  <c r="R167" i="1"/>
  <c r="Q167" i="1"/>
  <c r="P167" i="1"/>
  <c r="O167" i="1"/>
  <c r="N167" i="1"/>
  <c r="M167" i="1"/>
  <c r="L167" i="1"/>
  <c r="K167" i="1"/>
  <c r="J167" i="1"/>
  <c r="I167" i="1"/>
  <c r="H167" i="1"/>
  <c r="G167" i="1"/>
  <c r="F167" i="1"/>
  <c r="E167" i="1"/>
  <c r="D167" i="1"/>
  <c r="C167" i="1"/>
  <c r="B167" i="1"/>
  <c r="S166" i="1"/>
  <c r="R166" i="1"/>
  <c r="Q166" i="1"/>
  <c r="P166" i="1"/>
  <c r="O166" i="1"/>
  <c r="N166" i="1"/>
  <c r="M166" i="1"/>
  <c r="L166" i="1"/>
  <c r="K166" i="1"/>
  <c r="J166" i="1"/>
  <c r="I166" i="1"/>
  <c r="H166" i="1"/>
  <c r="G166" i="1"/>
  <c r="F166" i="1"/>
  <c r="E166" i="1"/>
  <c r="D166" i="1"/>
  <c r="C166" i="1"/>
  <c r="B166" i="1"/>
  <c r="S165" i="1"/>
  <c r="R165" i="1"/>
  <c r="Q165" i="1"/>
  <c r="P165" i="1"/>
  <c r="O165" i="1"/>
  <c r="N165" i="1"/>
  <c r="M165" i="1"/>
  <c r="L165" i="1"/>
  <c r="K165" i="1"/>
  <c r="J165" i="1"/>
  <c r="I165" i="1"/>
  <c r="H165" i="1"/>
  <c r="G165" i="1"/>
  <c r="F165" i="1"/>
  <c r="E165" i="1"/>
  <c r="D165" i="1"/>
  <c r="C165" i="1"/>
  <c r="B165" i="1"/>
  <c r="S164" i="1"/>
  <c r="R164" i="1"/>
  <c r="Q164" i="1"/>
  <c r="P164" i="1"/>
  <c r="O164" i="1"/>
  <c r="N164" i="1"/>
  <c r="M164" i="1"/>
  <c r="L164" i="1"/>
  <c r="K164" i="1"/>
  <c r="J164" i="1"/>
  <c r="I164" i="1"/>
  <c r="H164" i="1"/>
  <c r="G164" i="1"/>
  <c r="F164" i="1"/>
  <c r="E164" i="1"/>
  <c r="D164" i="1"/>
  <c r="C164" i="1"/>
  <c r="B164" i="1"/>
  <c r="S163" i="1"/>
  <c r="R163" i="1"/>
  <c r="Q163" i="1"/>
  <c r="P163" i="1"/>
  <c r="O163" i="1"/>
  <c r="N163" i="1"/>
  <c r="M163" i="1"/>
  <c r="L163" i="1"/>
  <c r="K163" i="1"/>
  <c r="J163" i="1"/>
  <c r="I163" i="1"/>
  <c r="H163" i="1"/>
  <c r="G163" i="1"/>
  <c r="F163" i="1"/>
  <c r="E163" i="1"/>
  <c r="D163" i="1"/>
  <c r="C163" i="1"/>
  <c r="B163" i="1"/>
  <c r="S162" i="1"/>
  <c r="R162" i="1"/>
  <c r="Q162" i="1"/>
  <c r="P162" i="1"/>
  <c r="O162" i="1"/>
  <c r="N162" i="1"/>
  <c r="M162" i="1"/>
  <c r="L162" i="1"/>
  <c r="K162" i="1"/>
  <c r="J162" i="1"/>
  <c r="I162" i="1"/>
  <c r="H162" i="1"/>
  <c r="G162" i="1"/>
  <c r="F162" i="1"/>
  <c r="E162" i="1"/>
  <c r="D162" i="1"/>
  <c r="C162" i="1"/>
  <c r="B162" i="1"/>
  <c r="S161" i="1"/>
  <c r="R161" i="1"/>
  <c r="Q161" i="1"/>
  <c r="P161" i="1"/>
  <c r="O161" i="1"/>
  <c r="N161" i="1"/>
  <c r="M161" i="1"/>
  <c r="L161" i="1"/>
  <c r="K161" i="1"/>
  <c r="J161" i="1"/>
  <c r="I161" i="1"/>
  <c r="H161" i="1"/>
  <c r="G161" i="1"/>
  <c r="F161" i="1"/>
  <c r="E161" i="1"/>
  <c r="D161" i="1"/>
  <c r="C161" i="1"/>
  <c r="B161" i="1"/>
  <c r="S160" i="1"/>
  <c r="R160" i="1"/>
  <c r="Q160" i="1"/>
  <c r="P160" i="1"/>
  <c r="O160" i="1"/>
  <c r="N160" i="1"/>
  <c r="M160" i="1"/>
  <c r="L160" i="1"/>
  <c r="K160" i="1"/>
  <c r="J160" i="1"/>
  <c r="I160" i="1"/>
  <c r="H160" i="1"/>
  <c r="G160" i="1"/>
  <c r="F160" i="1"/>
  <c r="E160" i="1"/>
  <c r="D160" i="1"/>
  <c r="C160" i="1"/>
  <c r="B160" i="1"/>
  <c r="S159" i="1"/>
  <c r="R159" i="1"/>
  <c r="Q159" i="1"/>
  <c r="P159" i="1"/>
  <c r="O159" i="1"/>
  <c r="N159" i="1"/>
  <c r="M159" i="1"/>
  <c r="L159" i="1"/>
  <c r="K159" i="1"/>
  <c r="J159" i="1"/>
  <c r="I159" i="1"/>
  <c r="H159" i="1"/>
  <c r="G159" i="1"/>
  <c r="F159" i="1"/>
  <c r="E159" i="1"/>
  <c r="D159" i="1"/>
  <c r="C159" i="1"/>
  <c r="B159" i="1"/>
  <c r="S158" i="1"/>
  <c r="R158" i="1"/>
  <c r="Q158" i="1"/>
  <c r="P158" i="1"/>
  <c r="O158" i="1"/>
  <c r="N158" i="1"/>
  <c r="M158" i="1"/>
  <c r="L158" i="1"/>
  <c r="K158" i="1"/>
  <c r="J158" i="1"/>
  <c r="I158" i="1"/>
  <c r="H158" i="1"/>
  <c r="G158" i="1"/>
  <c r="F158" i="1"/>
  <c r="E158" i="1"/>
  <c r="D158" i="1"/>
  <c r="C158" i="1"/>
  <c r="B158" i="1"/>
  <c r="S157" i="1"/>
  <c r="R157" i="1"/>
  <c r="Q157" i="1"/>
  <c r="P157" i="1"/>
  <c r="O157" i="1"/>
  <c r="N157" i="1"/>
  <c r="M157" i="1"/>
  <c r="L157" i="1"/>
  <c r="K157" i="1"/>
  <c r="J157" i="1"/>
  <c r="I157" i="1"/>
  <c r="H157" i="1"/>
  <c r="G157" i="1"/>
  <c r="F157" i="1"/>
  <c r="E157" i="1"/>
  <c r="D157" i="1"/>
  <c r="C157" i="1"/>
  <c r="B157" i="1"/>
  <c r="S156" i="1"/>
  <c r="R156" i="1"/>
  <c r="Q156" i="1"/>
  <c r="P156" i="1"/>
  <c r="O156" i="1"/>
  <c r="N156" i="1"/>
  <c r="M156" i="1"/>
  <c r="L156" i="1"/>
  <c r="K156" i="1"/>
  <c r="J156" i="1"/>
  <c r="I156" i="1"/>
  <c r="H156" i="1"/>
  <c r="G156" i="1"/>
  <c r="F156" i="1"/>
  <c r="E156" i="1"/>
  <c r="D156" i="1"/>
  <c r="C156" i="1"/>
  <c r="B156" i="1"/>
  <c r="S155" i="1"/>
  <c r="R155" i="1"/>
  <c r="Q155" i="1"/>
  <c r="P155" i="1"/>
  <c r="O155" i="1"/>
  <c r="N155" i="1"/>
  <c r="M155" i="1"/>
  <c r="L155" i="1"/>
  <c r="K155" i="1"/>
  <c r="J155" i="1"/>
  <c r="I155" i="1"/>
  <c r="H155" i="1"/>
  <c r="G155" i="1"/>
  <c r="F155" i="1"/>
  <c r="E155" i="1"/>
  <c r="D155" i="1"/>
  <c r="C155" i="1"/>
  <c r="B155" i="1"/>
  <c r="S154" i="1"/>
  <c r="R154" i="1"/>
  <c r="Q154" i="1"/>
  <c r="P154" i="1"/>
  <c r="O154" i="1"/>
  <c r="N154" i="1"/>
  <c r="M154" i="1"/>
  <c r="L154" i="1"/>
  <c r="K154" i="1"/>
  <c r="J154" i="1"/>
  <c r="I154" i="1"/>
  <c r="H154" i="1"/>
  <c r="G154" i="1"/>
  <c r="F154" i="1"/>
  <c r="E154" i="1"/>
  <c r="D154" i="1"/>
  <c r="C154" i="1"/>
  <c r="B154" i="1"/>
  <c r="S153" i="1"/>
  <c r="R153" i="1"/>
  <c r="Q153" i="1"/>
  <c r="P153" i="1"/>
  <c r="O153" i="1"/>
  <c r="N153" i="1"/>
  <c r="M153" i="1"/>
  <c r="L153" i="1"/>
  <c r="K153" i="1"/>
  <c r="J153" i="1"/>
  <c r="I153" i="1"/>
  <c r="H153" i="1"/>
  <c r="G153" i="1"/>
  <c r="F153" i="1"/>
  <c r="E153" i="1"/>
  <c r="D153" i="1"/>
  <c r="C153" i="1"/>
  <c r="B153" i="1"/>
  <c r="S152" i="1"/>
  <c r="R152" i="1"/>
  <c r="Q152" i="1"/>
  <c r="P152" i="1"/>
  <c r="O152" i="1"/>
  <c r="N152" i="1"/>
  <c r="M152" i="1"/>
  <c r="L152" i="1"/>
  <c r="K152" i="1"/>
  <c r="J152" i="1"/>
  <c r="I152" i="1"/>
  <c r="H152" i="1"/>
  <c r="G152" i="1"/>
  <c r="F152" i="1"/>
  <c r="E152" i="1"/>
  <c r="D152" i="1"/>
  <c r="C152" i="1"/>
  <c r="B152" i="1"/>
  <c r="S151" i="1"/>
  <c r="R151" i="1"/>
  <c r="Q151" i="1"/>
  <c r="P151" i="1"/>
  <c r="O151" i="1"/>
  <c r="N151" i="1"/>
  <c r="M151" i="1"/>
  <c r="L151" i="1"/>
  <c r="K151" i="1"/>
  <c r="J151" i="1"/>
  <c r="I151" i="1"/>
  <c r="H151" i="1"/>
  <c r="G151" i="1"/>
  <c r="F151" i="1"/>
  <c r="E151" i="1"/>
  <c r="D151" i="1"/>
  <c r="C151" i="1"/>
  <c r="B151" i="1"/>
  <c r="S150" i="1"/>
  <c r="R150" i="1"/>
  <c r="Q150" i="1"/>
  <c r="P150" i="1"/>
  <c r="O150" i="1"/>
  <c r="N150" i="1"/>
  <c r="M150" i="1"/>
  <c r="L150" i="1"/>
  <c r="K150" i="1"/>
  <c r="J150" i="1"/>
  <c r="I150" i="1"/>
  <c r="H150" i="1"/>
  <c r="G150" i="1"/>
  <c r="F150" i="1"/>
  <c r="E150" i="1"/>
  <c r="D150" i="1"/>
  <c r="C150" i="1"/>
  <c r="B150" i="1"/>
  <c r="S149" i="1"/>
  <c r="R149" i="1"/>
  <c r="Q149" i="1"/>
  <c r="P149" i="1"/>
  <c r="O149" i="1"/>
  <c r="N149" i="1"/>
  <c r="M149" i="1"/>
  <c r="L149" i="1"/>
  <c r="K149" i="1"/>
  <c r="J149" i="1"/>
  <c r="I149" i="1"/>
  <c r="H149" i="1"/>
  <c r="G149" i="1"/>
  <c r="F149" i="1"/>
  <c r="E149" i="1"/>
  <c r="D149" i="1"/>
  <c r="C149" i="1"/>
  <c r="B149" i="1"/>
  <c r="S148" i="1"/>
  <c r="R148" i="1"/>
  <c r="Q148" i="1"/>
  <c r="P148" i="1"/>
  <c r="O148" i="1"/>
  <c r="N148" i="1"/>
  <c r="M148" i="1"/>
  <c r="L148" i="1"/>
  <c r="K148" i="1"/>
  <c r="J148" i="1"/>
  <c r="I148" i="1"/>
  <c r="H148" i="1"/>
  <c r="G148" i="1"/>
  <c r="F148" i="1"/>
  <c r="E148" i="1"/>
  <c r="D148" i="1"/>
  <c r="C148" i="1"/>
  <c r="B148" i="1"/>
  <c r="S147" i="1"/>
  <c r="R147" i="1"/>
  <c r="Q147" i="1"/>
  <c r="P147" i="1"/>
  <c r="O147" i="1"/>
  <c r="N147" i="1"/>
  <c r="M147" i="1"/>
  <c r="L147" i="1"/>
  <c r="K147" i="1"/>
  <c r="J147" i="1"/>
  <c r="I147" i="1"/>
  <c r="H147" i="1"/>
  <c r="G147" i="1"/>
  <c r="F147" i="1"/>
  <c r="E147" i="1"/>
  <c r="D147" i="1"/>
  <c r="C147" i="1"/>
  <c r="B147" i="1"/>
  <c r="S146" i="1"/>
  <c r="R146" i="1"/>
  <c r="Q146" i="1"/>
  <c r="P146" i="1"/>
  <c r="O146" i="1"/>
  <c r="N146" i="1"/>
  <c r="M146" i="1"/>
  <c r="L146" i="1"/>
  <c r="K146" i="1"/>
  <c r="J146" i="1"/>
  <c r="I146" i="1"/>
  <c r="H146" i="1"/>
  <c r="G146" i="1"/>
  <c r="F146" i="1"/>
  <c r="E146" i="1"/>
  <c r="D146" i="1"/>
  <c r="C146" i="1"/>
  <c r="B146" i="1"/>
  <c r="S145" i="1"/>
  <c r="R145" i="1"/>
  <c r="Q145" i="1"/>
  <c r="P145" i="1"/>
  <c r="O145" i="1"/>
  <c r="N145" i="1"/>
  <c r="M145" i="1"/>
  <c r="L145" i="1"/>
  <c r="K145" i="1"/>
  <c r="J145" i="1"/>
  <c r="I145" i="1"/>
  <c r="H145" i="1"/>
  <c r="G145" i="1"/>
  <c r="F145" i="1"/>
  <c r="E145" i="1"/>
  <c r="D145" i="1"/>
  <c r="C145" i="1"/>
  <c r="B145" i="1"/>
  <c r="S144" i="1"/>
  <c r="R144" i="1"/>
  <c r="Q144" i="1"/>
  <c r="P144" i="1"/>
  <c r="O144" i="1"/>
  <c r="N144" i="1"/>
  <c r="M144" i="1"/>
  <c r="L144" i="1"/>
  <c r="K144" i="1"/>
  <c r="J144" i="1"/>
  <c r="I144" i="1"/>
  <c r="H144" i="1"/>
  <c r="G144" i="1"/>
  <c r="F144" i="1"/>
  <c r="E144" i="1"/>
  <c r="D144" i="1"/>
  <c r="C144" i="1"/>
  <c r="B144" i="1"/>
  <c r="S143" i="1"/>
  <c r="R143" i="1"/>
  <c r="Q143" i="1"/>
  <c r="P143" i="1"/>
  <c r="O143" i="1"/>
  <c r="N143" i="1"/>
  <c r="M143" i="1"/>
  <c r="L143" i="1"/>
  <c r="K143" i="1"/>
  <c r="J143" i="1"/>
  <c r="I143" i="1"/>
  <c r="H143" i="1"/>
  <c r="G143" i="1"/>
  <c r="F143" i="1"/>
  <c r="E143" i="1"/>
  <c r="D143" i="1"/>
  <c r="C143" i="1"/>
  <c r="B143" i="1"/>
  <c r="S142" i="1"/>
  <c r="R142" i="1"/>
  <c r="Q142" i="1"/>
  <c r="P142" i="1"/>
  <c r="O142" i="1"/>
  <c r="N142" i="1"/>
  <c r="M142" i="1"/>
  <c r="L142" i="1"/>
  <c r="K142" i="1"/>
  <c r="J142" i="1"/>
  <c r="I142" i="1"/>
  <c r="H142" i="1"/>
  <c r="G142" i="1"/>
  <c r="F142" i="1"/>
  <c r="E142" i="1"/>
  <c r="D142" i="1"/>
  <c r="C142" i="1"/>
  <c r="B142" i="1"/>
  <c r="S141" i="1"/>
  <c r="R141" i="1"/>
  <c r="Q141" i="1"/>
  <c r="P141" i="1"/>
  <c r="O141" i="1"/>
  <c r="N141" i="1"/>
  <c r="M141" i="1"/>
  <c r="L141" i="1"/>
  <c r="K141" i="1"/>
  <c r="J141" i="1"/>
  <c r="I141" i="1"/>
  <c r="H141" i="1"/>
  <c r="G141" i="1"/>
  <c r="F141" i="1"/>
  <c r="E141" i="1"/>
  <c r="D141" i="1"/>
  <c r="C141" i="1"/>
  <c r="B141" i="1"/>
  <c r="S140" i="1"/>
  <c r="R140" i="1"/>
  <c r="Q140" i="1"/>
  <c r="P140" i="1"/>
  <c r="O140" i="1"/>
  <c r="N140" i="1"/>
  <c r="M140" i="1"/>
  <c r="L140" i="1"/>
  <c r="K140" i="1"/>
  <c r="J140" i="1"/>
  <c r="I140" i="1"/>
  <c r="H140" i="1"/>
  <c r="G140" i="1"/>
  <c r="F140" i="1"/>
  <c r="E140" i="1"/>
  <c r="D140" i="1"/>
  <c r="C140" i="1"/>
  <c r="B140" i="1"/>
  <c r="S139" i="1"/>
  <c r="R139" i="1"/>
  <c r="Q139" i="1"/>
  <c r="P139" i="1"/>
  <c r="O139" i="1"/>
  <c r="N139" i="1"/>
  <c r="M139" i="1"/>
  <c r="L139" i="1"/>
  <c r="K139" i="1"/>
  <c r="J139" i="1"/>
  <c r="I139" i="1"/>
  <c r="H139" i="1"/>
  <c r="G139" i="1"/>
  <c r="F139" i="1"/>
  <c r="E139" i="1"/>
  <c r="D139" i="1"/>
  <c r="C139" i="1"/>
  <c r="B139" i="1"/>
  <c r="S138" i="1"/>
  <c r="R138" i="1"/>
  <c r="Q138" i="1"/>
  <c r="P138" i="1"/>
  <c r="O138" i="1"/>
  <c r="N138" i="1"/>
  <c r="M138" i="1"/>
  <c r="L138" i="1"/>
  <c r="K138" i="1"/>
  <c r="J138" i="1"/>
  <c r="I138" i="1"/>
  <c r="H138" i="1"/>
  <c r="G138" i="1"/>
  <c r="F138" i="1"/>
  <c r="E138" i="1"/>
  <c r="D138" i="1"/>
  <c r="C138" i="1"/>
  <c r="B138" i="1"/>
  <c r="S137" i="1"/>
  <c r="R137" i="1"/>
  <c r="Q137" i="1"/>
  <c r="P137" i="1"/>
  <c r="O137" i="1"/>
  <c r="N137" i="1"/>
  <c r="M137" i="1"/>
  <c r="L137" i="1"/>
  <c r="K137" i="1"/>
  <c r="J137" i="1"/>
  <c r="I137" i="1"/>
  <c r="H137" i="1"/>
  <c r="G137" i="1"/>
  <c r="F137" i="1"/>
  <c r="E137" i="1"/>
  <c r="D137" i="1"/>
  <c r="C137" i="1"/>
  <c r="B137" i="1"/>
  <c r="S136" i="1"/>
  <c r="R136" i="1"/>
  <c r="Q136" i="1"/>
  <c r="P136" i="1"/>
  <c r="O136" i="1"/>
  <c r="N136" i="1"/>
  <c r="M136" i="1"/>
  <c r="L136" i="1"/>
  <c r="K136" i="1"/>
  <c r="J136" i="1"/>
  <c r="I136" i="1"/>
  <c r="H136" i="1"/>
  <c r="G136" i="1"/>
  <c r="F136" i="1"/>
  <c r="E136" i="1"/>
  <c r="D136" i="1"/>
  <c r="C136" i="1"/>
  <c r="B136" i="1"/>
  <c r="S135" i="1"/>
  <c r="R135" i="1"/>
  <c r="Q135" i="1"/>
  <c r="P135" i="1"/>
  <c r="O135" i="1"/>
  <c r="N135" i="1"/>
  <c r="M135" i="1"/>
  <c r="L135" i="1"/>
  <c r="K135" i="1"/>
  <c r="J135" i="1"/>
  <c r="I135" i="1"/>
  <c r="H135" i="1"/>
  <c r="G135" i="1"/>
  <c r="F135" i="1"/>
  <c r="E135" i="1"/>
  <c r="D135" i="1"/>
  <c r="C135" i="1"/>
  <c r="B135" i="1"/>
  <c r="S134" i="1"/>
  <c r="R134" i="1"/>
  <c r="Q134" i="1"/>
  <c r="P134" i="1"/>
  <c r="O134" i="1"/>
  <c r="N134" i="1"/>
  <c r="M134" i="1"/>
  <c r="L134" i="1"/>
  <c r="K134" i="1"/>
  <c r="J134" i="1"/>
  <c r="I134" i="1"/>
  <c r="H134" i="1"/>
  <c r="G134" i="1"/>
  <c r="F134" i="1"/>
  <c r="E134" i="1"/>
  <c r="D134" i="1"/>
  <c r="C134" i="1"/>
  <c r="B134" i="1"/>
  <c r="S133" i="1"/>
  <c r="R133" i="1"/>
  <c r="Q133" i="1"/>
  <c r="P133" i="1"/>
  <c r="O133" i="1"/>
  <c r="N133" i="1"/>
  <c r="M133" i="1"/>
  <c r="L133" i="1"/>
  <c r="K133" i="1"/>
  <c r="J133" i="1"/>
  <c r="I133" i="1"/>
  <c r="H133" i="1"/>
  <c r="G133" i="1"/>
  <c r="F133" i="1"/>
  <c r="E133" i="1"/>
  <c r="D133" i="1"/>
  <c r="C133" i="1"/>
  <c r="B133" i="1"/>
  <c r="S132" i="1"/>
  <c r="R132" i="1"/>
  <c r="Q132" i="1"/>
  <c r="P132" i="1"/>
  <c r="O132" i="1"/>
  <c r="N132" i="1"/>
  <c r="M132" i="1"/>
  <c r="L132" i="1"/>
  <c r="K132" i="1"/>
  <c r="J132" i="1"/>
  <c r="I132" i="1"/>
  <c r="H132" i="1"/>
  <c r="G132" i="1"/>
  <c r="F132" i="1"/>
  <c r="E132" i="1"/>
  <c r="D132" i="1"/>
  <c r="C132" i="1"/>
  <c r="B132" i="1"/>
  <c r="S131" i="1"/>
  <c r="R131" i="1"/>
  <c r="Q131" i="1"/>
  <c r="P131" i="1"/>
  <c r="O131" i="1"/>
  <c r="N131" i="1"/>
  <c r="M131" i="1"/>
  <c r="L131" i="1"/>
  <c r="K131" i="1"/>
  <c r="J131" i="1"/>
  <c r="I131" i="1"/>
  <c r="H131" i="1"/>
  <c r="G131" i="1"/>
  <c r="F131" i="1"/>
  <c r="E131" i="1"/>
  <c r="D131" i="1"/>
  <c r="C131" i="1"/>
  <c r="B131" i="1"/>
  <c r="S130" i="1"/>
  <c r="R130" i="1"/>
  <c r="Q130" i="1"/>
  <c r="P130" i="1"/>
  <c r="O130" i="1"/>
  <c r="N130" i="1"/>
  <c r="M130" i="1"/>
  <c r="L130" i="1"/>
  <c r="K130" i="1"/>
  <c r="J130" i="1"/>
  <c r="I130" i="1"/>
  <c r="H130" i="1"/>
  <c r="G130" i="1"/>
  <c r="F130" i="1"/>
  <c r="E130" i="1"/>
  <c r="D130" i="1"/>
  <c r="C130" i="1"/>
  <c r="B130" i="1"/>
  <c r="S129" i="1"/>
  <c r="R129" i="1"/>
  <c r="Q129" i="1"/>
  <c r="P129" i="1"/>
  <c r="O129" i="1"/>
  <c r="N129" i="1"/>
  <c r="M129" i="1"/>
  <c r="L129" i="1"/>
  <c r="K129" i="1"/>
  <c r="J129" i="1"/>
  <c r="I129" i="1"/>
  <c r="H129" i="1"/>
  <c r="G129" i="1"/>
  <c r="F129" i="1"/>
  <c r="E129" i="1"/>
  <c r="D129" i="1"/>
  <c r="C129" i="1"/>
  <c r="B129" i="1"/>
  <c r="S128" i="1"/>
  <c r="R128" i="1"/>
  <c r="Q128" i="1"/>
  <c r="P128" i="1"/>
  <c r="O128" i="1"/>
  <c r="N128" i="1"/>
  <c r="M128" i="1"/>
  <c r="L128" i="1"/>
  <c r="K128" i="1"/>
  <c r="J128" i="1"/>
  <c r="I128" i="1"/>
  <c r="H128" i="1"/>
  <c r="G128" i="1"/>
  <c r="F128" i="1"/>
  <c r="E128" i="1"/>
  <c r="D128" i="1"/>
  <c r="C128" i="1"/>
  <c r="B128" i="1"/>
  <c r="S127" i="1"/>
  <c r="R127" i="1"/>
  <c r="Q127" i="1"/>
  <c r="P127" i="1"/>
  <c r="O127" i="1"/>
  <c r="N127" i="1"/>
  <c r="M127" i="1"/>
  <c r="L127" i="1"/>
  <c r="K127" i="1"/>
  <c r="J127" i="1"/>
  <c r="I127" i="1"/>
  <c r="H127" i="1"/>
  <c r="G127" i="1"/>
  <c r="F127" i="1"/>
  <c r="E127" i="1"/>
  <c r="D127" i="1"/>
  <c r="C127" i="1"/>
  <c r="B127" i="1"/>
  <c r="S126" i="1"/>
  <c r="R126" i="1"/>
  <c r="Q126" i="1"/>
  <c r="P126" i="1"/>
  <c r="O126" i="1"/>
  <c r="N126" i="1"/>
  <c r="M126" i="1"/>
  <c r="L126" i="1"/>
  <c r="K126" i="1"/>
  <c r="J126" i="1"/>
  <c r="I126" i="1"/>
  <c r="H126" i="1"/>
  <c r="G126" i="1"/>
  <c r="F126" i="1"/>
  <c r="E126" i="1"/>
  <c r="D126" i="1"/>
  <c r="C126" i="1"/>
  <c r="B126" i="1"/>
  <c r="S125" i="1"/>
  <c r="R125" i="1"/>
  <c r="Q125" i="1"/>
  <c r="P125" i="1"/>
  <c r="O125" i="1"/>
  <c r="N125" i="1"/>
  <c r="M125" i="1"/>
  <c r="L125" i="1"/>
  <c r="K125" i="1"/>
  <c r="J125" i="1"/>
  <c r="I125" i="1"/>
  <c r="H125" i="1"/>
  <c r="G125" i="1"/>
  <c r="F125" i="1"/>
  <c r="E125" i="1"/>
  <c r="D125" i="1"/>
  <c r="C125" i="1"/>
  <c r="B125" i="1"/>
  <c r="S124" i="1"/>
  <c r="R124" i="1"/>
  <c r="Q124" i="1"/>
  <c r="P124" i="1"/>
  <c r="O124" i="1"/>
  <c r="N124" i="1"/>
  <c r="M124" i="1"/>
  <c r="L124" i="1"/>
  <c r="K124" i="1"/>
  <c r="J124" i="1"/>
  <c r="I124" i="1"/>
  <c r="H124" i="1"/>
  <c r="G124" i="1"/>
  <c r="F124" i="1"/>
  <c r="E124" i="1"/>
  <c r="D124" i="1"/>
  <c r="C124" i="1"/>
  <c r="B124" i="1"/>
  <c r="S123" i="1"/>
  <c r="R123" i="1"/>
  <c r="Q123" i="1"/>
  <c r="P123" i="1"/>
  <c r="O123" i="1"/>
  <c r="N123" i="1"/>
  <c r="M123" i="1"/>
  <c r="L123" i="1"/>
  <c r="K123" i="1"/>
  <c r="J123" i="1"/>
  <c r="I123" i="1"/>
  <c r="H123" i="1"/>
  <c r="G123" i="1"/>
  <c r="F123" i="1"/>
  <c r="E123" i="1"/>
  <c r="D123" i="1"/>
  <c r="C123" i="1"/>
  <c r="B123" i="1"/>
  <c r="S122" i="1"/>
  <c r="R122" i="1"/>
  <c r="Q122" i="1"/>
  <c r="P122" i="1"/>
  <c r="O122" i="1"/>
  <c r="N122" i="1"/>
  <c r="M122" i="1"/>
  <c r="L122" i="1"/>
  <c r="K122" i="1"/>
  <c r="J122" i="1"/>
  <c r="I122" i="1"/>
  <c r="H122" i="1"/>
  <c r="G122" i="1"/>
  <c r="F122" i="1"/>
  <c r="E122" i="1"/>
  <c r="D122" i="1"/>
  <c r="C122" i="1"/>
  <c r="B122" i="1"/>
  <c r="S121" i="1"/>
  <c r="R121" i="1"/>
  <c r="Q121" i="1"/>
  <c r="P121" i="1"/>
  <c r="O121" i="1"/>
  <c r="N121" i="1"/>
  <c r="M121" i="1"/>
  <c r="L121" i="1"/>
  <c r="K121" i="1"/>
  <c r="J121" i="1"/>
  <c r="I121" i="1"/>
  <c r="H121" i="1"/>
  <c r="G121" i="1"/>
  <c r="F121" i="1"/>
  <c r="E121" i="1"/>
  <c r="D121" i="1"/>
  <c r="C121" i="1"/>
  <c r="B121" i="1"/>
  <c r="S120" i="1"/>
  <c r="R120" i="1"/>
  <c r="Q120" i="1"/>
  <c r="P120" i="1"/>
  <c r="O120" i="1"/>
  <c r="N120" i="1"/>
  <c r="M120" i="1"/>
  <c r="L120" i="1"/>
  <c r="K120" i="1"/>
  <c r="J120" i="1"/>
  <c r="I120" i="1"/>
  <c r="H120" i="1"/>
  <c r="G120" i="1"/>
  <c r="F120" i="1"/>
  <c r="E120" i="1"/>
  <c r="D120" i="1"/>
  <c r="C120" i="1"/>
  <c r="B120" i="1"/>
  <c r="S119" i="1"/>
  <c r="R119" i="1"/>
  <c r="Q119" i="1"/>
  <c r="P119" i="1"/>
  <c r="O119" i="1"/>
  <c r="N119" i="1"/>
  <c r="M119" i="1"/>
  <c r="L119" i="1"/>
  <c r="K119" i="1"/>
  <c r="J119" i="1"/>
  <c r="I119" i="1"/>
  <c r="H119" i="1"/>
  <c r="G119" i="1"/>
  <c r="F119" i="1"/>
  <c r="E119" i="1"/>
  <c r="D119" i="1"/>
  <c r="C119" i="1"/>
  <c r="B119" i="1"/>
  <c r="S118" i="1"/>
  <c r="R118" i="1"/>
  <c r="Q118" i="1"/>
  <c r="P118" i="1"/>
  <c r="O118" i="1"/>
  <c r="N118" i="1"/>
  <c r="M118" i="1"/>
  <c r="L118" i="1"/>
  <c r="K118" i="1"/>
  <c r="J118" i="1"/>
  <c r="I118" i="1"/>
  <c r="H118" i="1"/>
  <c r="G118" i="1"/>
  <c r="F118" i="1"/>
  <c r="E118" i="1"/>
  <c r="D118" i="1"/>
  <c r="C118" i="1"/>
  <c r="B118" i="1"/>
  <c r="S117" i="1"/>
  <c r="R117" i="1"/>
  <c r="Q117" i="1"/>
  <c r="P117" i="1"/>
  <c r="O117" i="1"/>
  <c r="N117" i="1"/>
  <c r="M117" i="1"/>
  <c r="L117" i="1"/>
  <c r="K117" i="1"/>
  <c r="J117" i="1"/>
  <c r="I117" i="1"/>
  <c r="H117" i="1"/>
  <c r="G117" i="1"/>
  <c r="F117" i="1"/>
  <c r="E117" i="1"/>
  <c r="D117" i="1"/>
  <c r="C117" i="1"/>
  <c r="B117" i="1"/>
  <c r="S116" i="1"/>
  <c r="R116" i="1"/>
  <c r="Q116" i="1"/>
  <c r="P116" i="1"/>
  <c r="O116" i="1"/>
  <c r="N116" i="1"/>
  <c r="M116" i="1"/>
  <c r="L116" i="1"/>
  <c r="K116" i="1"/>
  <c r="J116" i="1"/>
  <c r="I116" i="1"/>
  <c r="H116" i="1"/>
  <c r="G116" i="1"/>
  <c r="F116" i="1"/>
  <c r="E116" i="1"/>
  <c r="D116" i="1"/>
  <c r="C116" i="1"/>
  <c r="B116" i="1"/>
  <c r="S115" i="1"/>
  <c r="R115" i="1"/>
  <c r="Q115" i="1"/>
  <c r="P115" i="1"/>
  <c r="O115" i="1"/>
  <c r="N115" i="1"/>
  <c r="M115" i="1"/>
  <c r="L115" i="1"/>
  <c r="K115" i="1"/>
  <c r="J115" i="1"/>
  <c r="I115" i="1"/>
  <c r="H115" i="1"/>
  <c r="G115" i="1"/>
  <c r="F115" i="1"/>
  <c r="E115" i="1"/>
  <c r="D115" i="1"/>
  <c r="C115" i="1"/>
  <c r="B115" i="1"/>
  <c r="S114" i="1"/>
  <c r="R114" i="1"/>
  <c r="Q114" i="1"/>
  <c r="P114" i="1"/>
  <c r="O114" i="1"/>
  <c r="N114" i="1"/>
  <c r="M114" i="1"/>
  <c r="L114" i="1"/>
  <c r="K114" i="1"/>
  <c r="J114" i="1"/>
  <c r="I114" i="1"/>
  <c r="H114" i="1"/>
  <c r="G114" i="1"/>
  <c r="F114" i="1"/>
  <c r="E114" i="1"/>
  <c r="D114" i="1"/>
  <c r="C114" i="1"/>
  <c r="B114" i="1"/>
  <c r="S113" i="1"/>
  <c r="R113" i="1"/>
  <c r="Q113" i="1"/>
  <c r="P113" i="1"/>
  <c r="O113" i="1"/>
  <c r="N113" i="1"/>
  <c r="M113" i="1"/>
  <c r="L113" i="1"/>
  <c r="K113" i="1"/>
  <c r="J113" i="1"/>
  <c r="I113" i="1"/>
  <c r="H113" i="1"/>
  <c r="G113" i="1"/>
  <c r="F113" i="1"/>
  <c r="E113" i="1"/>
  <c r="D113" i="1"/>
  <c r="C113" i="1"/>
  <c r="B113" i="1"/>
  <c r="S112" i="1"/>
  <c r="R112" i="1"/>
  <c r="Q112" i="1"/>
  <c r="P112" i="1"/>
  <c r="O112" i="1"/>
  <c r="N112" i="1"/>
  <c r="M112" i="1"/>
  <c r="L112" i="1"/>
  <c r="K112" i="1"/>
  <c r="J112" i="1"/>
  <c r="I112" i="1"/>
  <c r="H112" i="1"/>
  <c r="G112" i="1"/>
  <c r="F112" i="1"/>
  <c r="E112" i="1"/>
  <c r="D112" i="1"/>
  <c r="C112" i="1"/>
  <c r="B112" i="1"/>
  <c r="S111" i="1"/>
  <c r="R111" i="1"/>
  <c r="Q111" i="1"/>
  <c r="P111" i="1"/>
  <c r="O111" i="1"/>
  <c r="N111" i="1"/>
  <c r="M111" i="1"/>
  <c r="L111" i="1"/>
  <c r="K111" i="1"/>
  <c r="J111" i="1"/>
  <c r="I111" i="1"/>
  <c r="H111" i="1"/>
  <c r="G111" i="1"/>
  <c r="F111" i="1"/>
  <c r="E111" i="1"/>
  <c r="D111" i="1"/>
  <c r="C111" i="1"/>
  <c r="B111" i="1"/>
  <c r="S110" i="1"/>
  <c r="R110" i="1"/>
  <c r="Q110" i="1"/>
  <c r="P110" i="1"/>
  <c r="O110" i="1"/>
  <c r="N110" i="1"/>
  <c r="M110" i="1"/>
  <c r="L110" i="1"/>
  <c r="K110" i="1"/>
  <c r="J110" i="1"/>
  <c r="I110" i="1"/>
  <c r="H110" i="1"/>
  <c r="G110" i="1"/>
  <c r="F110" i="1"/>
  <c r="E110" i="1"/>
  <c r="D110" i="1"/>
  <c r="C110" i="1"/>
  <c r="B110" i="1"/>
  <c r="S109" i="1"/>
  <c r="R109" i="1"/>
  <c r="Q109" i="1"/>
  <c r="P109" i="1"/>
  <c r="O109" i="1"/>
  <c r="N109" i="1"/>
  <c r="M109" i="1"/>
  <c r="L109" i="1"/>
  <c r="K109" i="1"/>
  <c r="J109" i="1"/>
  <c r="I109" i="1"/>
  <c r="H109" i="1"/>
  <c r="G109" i="1"/>
  <c r="F109" i="1"/>
  <c r="E109" i="1"/>
  <c r="D109" i="1"/>
  <c r="C109" i="1"/>
  <c r="B109" i="1"/>
  <c r="S108" i="1"/>
  <c r="R108" i="1"/>
  <c r="Q108" i="1"/>
  <c r="P108" i="1"/>
  <c r="O108" i="1"/>
  <c r="N108" i="1"/>
  <c r="M108" i="1"/>
  <c r="L108" i="1"/>
  <c r="K108" i="1"/>
  <c r="J108" i="1"/>
  <c r="I108" i="1"/>
  <c r="H108" i="1"/>
  <c r="G108" i="1"/>
  <c r="F108" i="1"/>
  <c r="E108" i="1"/>
  <c r="D108" i="1"/>
  <c r="C108" i="1"/>
  <c r="B108" i="1"/>
  <c r="S107" i="1"/>
  <c r="R107" i="1"/>
  <c r="Q107" i="1"/>
  <c r="P107" i="1"/>
  <c r="O107" i="1"/>
  <c r="N107" i="1"/>
  <c r="M107" i="1"/>
  <c r="L107" i="1"/>
  <c r="K107" i="1"/>
  <c r="J107" i="1"/>
  <c r="I107" i="1"/>
  <c r="H107" i="1"/>
  <c r="G107" i="1"/>
  <c r="F107" i="1"/>
  <c r="E107" i="1"/>
  <c r="D107" i="1"/>
  <c r="C107" i="1"/>
  <c r="B107" i="1"/>
  <c r="S106" i="1"/>
  <c r="R106" i="1"/>
  <c r="Q106" i="1"/>
  <c r="P106" i="1"/>
  <c r="O106" i="1"/>
  <c r="N106" i="1"/>
  <c r="M106" i="1"/>
  <c r="L106" i="1"/>
  <c r="K106" i="1"/>
  <c r="J106" i="1"/>
  <c r="I106" i="1"/>
  <c r="H106" i="1"/>
  <c r="G106" i="1"/>
  <c r="F106" i="1"/>
  <c r="E106" i="1"/>
  <c r="D106" i="1"/>
  <c r="C106" i="1"/>
  <c r="B106" i="1"/>
  <c r="S105" i="1"/>
  <c r="R105" i="1"/>
  <c r="Q105" i="1"/>
  <c r="P105" i="1"/>
  <c r="O105" i="1"/>
  <c r="N105" i="1"/>
  <c r="M105" i="1"/>
  <c r="L105" i="1"/>
  <c r="K105" i="1"/>
  <c r="J105" i="1"/>
  <c r="I105" i="1"/>
  <c r="H105" i="1"/>
  <c r="G105" i="1"/>
  <c r="F105" i="1"/>
  <c r="E105" i="1"/>
  <c r="D105" i="1"/>
  <c r="C105" i="1"/>
  <c r="B105" i="1"/>
  <c r="S104" i="1"/>
  <c r="R104" i="1"/>
  <c r="Q104" i="1"/>
  <c r="P104" i="1"/>
  <c r="O104" i="1"/>
  <c r="N104" i="1"/>
  <c r="M104" i="1"/>
  <c r="L104" i="1"/>
  <c r="K104" i="1"/>
  <c r="J104" i="1"/>
  <c r="I104" i="1"/>
  <c r="H104" i="1"/>
  <c r="G104" i="1"/>
  <c r="F104" i="1"/>
  <c r="E104" i="1"/>
  <c r="D104" i="1"/>
  <c r="C104" i="1"/>
  <c r="B104" i="1"/>
  <c r="S103" i="1"/>
  <c r="R103" i="1"/>
  <c r="Q103" i="1"/>
  <c r="P103" i="1"/>
  <c r="O103" i="1"/>
  <c r="N103" i="1"/>
  <c r="M103" i="1"/>
  <c r="L103" i="1"/>
  <c r="K103" i="1"/>
  <c r="J103" i="1"/>
  <c r="I103" i="1"/>
  <c r="H103" i="1"/>
  <c r="G103" i="1"/>
  <c r="F103" i="1"/>
  <c r="E103" i="1"/>
  <c r="D103" i="1"/>
  <c r="C103" i="1"/>
  <c r="B103" i="1"/>
  <c r="S102" i="1"/>
  <c r="R102" i="1"/>
  <c r="Q102" i="1"/>
  <c r="P102" i="1"/>
  <c r="O102" i="1"/>
  <c r="N102" i="1"/>
  <c r="M102" i="1"/>
  <c r="L102" i="1"/>
  <c r="K102" i="1"/>
  <c r="J102" i="1"/>
  <c r="I102" i="1"/>
  <c r="H102" i="1"/>
  <c r="G102" i="1"/>
  <c r="F102" i="1"/>
  <c r="E102" i="1"/>
  <c r="D102" i="1"/>
  <c r="C102" i="1"/>
  <c r="B102" i="1"/>
  <c r="S101" i="1"/>
  <c r="R101" i="1"/>
  <c r="Q101" i="1"/>
  <c r="P101" i="1"/>
  <c r="O101" i="1"/>
  <c r="N101" i="1"/>
  <c r="M101" i="1"/>
  <c r="L101" i="1"/>
  <c r="K101" i="1"/>
  <c r="J101" i="1"/>
  <c r="I101" i="1"/>
  <c r="H101" i="1"/>
  <c r="G101" i="1"/>
  <c r="F101" i="1"/>
  <c r="E101" i="1"/>
  <c r="D101" i="1"/>
  <c r="C101" i="1"/>
  <c r="B101" i="1"/>
  <c r="S100" i="1"/>
  <c r="R100" i="1"/>
  <c r="Q100" i="1"/>
  <c r="P100" i="1"/>
  <c r="O100" i="1"/>
  <c r="N100" i="1"/>
  <c r="M100" i="1"/>
  <c r="L100" i="1"/>
  <c r="K100" i="1"/>
  <c r="J100" i="1"/>
  <c r="I100" i="1"/>
  <c r="H100" i="1"/>
  <c r="G100" i="1"/>
  <c r="F100" i="1"/>
  <c r="E100" i="1"/>
  <c r="D100" i="1"/>
  <c r="C100" i="1"/>
  <c r="B100" i="1"/>
  <c r="S99" i="1"/>
  <c r="R99" i="1"/>
  <c r="Q99" i="1"/>
  <c r="P99" i="1"/>
  <c r="O99" i="1"/>
  <c r="N99" i="1"/>
  <c r="M99" i="1"/>
  <c r="L99" i="1"/>
  <c r="K99" i="1"/>
  <c r="J99" i="1"/>
  <c r="I99" i="1"/>
  <c r="H99" i="1"/>
  <c r="G99" i="1"/>
  <c r="F99" i="1"/>
  <c r="E99" i="1"/>
  <c r="D99" i="1"/>
  <c r="C99" i="1"/>
  <c r="B99" i="1"/>
  <c r="S98" i="1"/>
  <c r="R98" i="1"/>
  <c r="Q98" i="1"/>
  <c r="P98" i="1"/>
  <c r="O98" i="1"/>
  <c r="N98" i="1"/>
  <c r="M98" i="1"/>
  <c r="L98" i="1"/>
  <c r="K98" i="1"/>
  <c r="J98" i="1"/>
  <c r="I98" i="1"/>
  <c r="H98" i="1"/>
  <c r="G98" i="1"/>
  <c r="F98" i="1"/>
  <c r="E98" i="1"/>
  <c r="D98" i="1"/>
  <c r="C98" i="1"/>
  <c r="B98" i="1"/>
  <c r="S97" i="1"/>
  <c r="R97" i="1"/>
  <c r="Q97" i="1"/>
  <c r="P97" i="1"/>
  <c r="O97" i="1"/>
  <c r="N97" i="1"/>
  <c r="M97" i="1"/>
  <c r="L97" i="1"/>
  <c r="K97" i="1"/>
  <c r="J97" i="1"/>
  <c r="I97" i="1"/>
  <c r="H97" i="1"/>
  <c r="G97" i="1"/>
  <c r="F97" i="1"/>
  <c r="E97" i="1"/>
  <c r="D97" i="1"/>
  <c r="C97" i="1"/>
  <c r="B97" i="1"/>
  <c r="S96" i="1"/>
  <c r="R96" i="1"/>
  <c r="Q96" i="1"/>
  <c r="P96" i="1"/>
  <c r="O96" i="1"/>
  <c r="N96" i="1"/>
  <c r="M96" i="1"/>
  <c r="L96" i="1"/>
  <c r="K96" i="1"/>
  <c r="J96" i="1"/>
  <c r="I96" i="1"/>
  <c r="H96" i="1"/>
  <c r="G96" i="1"/>
  <c r="F96" i="1"/>
  <c r="E96" i="1"/>
  <c r="D96" i="1"/>
  <c r="C96" i="1"/>
  <c r="B96" i="1"/>
  <c r="S95" i="1"/>
  <c r="R95" i="1"/>
  <c r="Q95" i="1"/>
  <c r="P95" i="1"/>
  <c r="O95" i="1"/>
  <c r="N95" i="1"/>
  <c r="M95" i="1"/>
  <c r="L95" i="1"/>
  <c r="K95" i="1"/>
  <c r="J95" i="1"/>
  <c r="I95" i="1"/>
  <c r="H95" i="1"/>
  <c r="G95" i="1"/>
  <c r="F95" i="1"/>
  <c r="E95" i="1"/>
  <c r="D95" i="1"/>
  <c r="C95" i="1"/>
  <c r="B95" i="1"/>
  <c r="S94" i="1"/>
  <c r="R94" i="1"/>
  <c r="Q94" i="1"/>
  <c r="P94" i="1"/>
  <c r="O94" i="1"/>
  <c r="N94" i="1"/>
  <c r="M94" i="1"/>
  <c r="L94" i="1"/>
  <c r="K94" i="1"/>
  <c r="J94" i="1"/>
  <c r="I94" i="1"/>
  <c r="H94" i="1"/>
  <c r="G94" i="1"/>
  <c r="F94" i="1"/>
  <c r="E94" i="1"/>
  <c r="D94" i="1"/>
  <c r="C94" i="1"/>
  <c r="B94" i="1"/>
  <c r="S93" i="1"/>
  <c r="R93" i="1"/>
  <c r="Q93" i="1"/>
  <c r="P93" i="1"/>
  <c r="O93" i="1"/>
  <c r="N93" i="1"/>
  <c r="M93" i="1"/>
  <c r="L93" i="1"/>
  <c r="K93" i="1"/>
  <c r="J93" i="1"/>
  <c r="I93" i="1"/>
  <c r="H93" i="1"/>
  <c r="G93" i="1"/>
  <c r="F93" i="1"/>
  <c r="E93" i="1"/>
  <c r="D93" i="1"/>
  <c r="C93" i="1"/>
  <c r="B93" i="1"/>
  <c r="S92" i="1"/>
  <c r="R92" i="1"/>
  <c r="Q92" i="1"/>
  <c r="P92" i="1"/>
  <c r="O92" i="1"/>
  <c r="N92" i="1"/>
  <c r="M92" i="1"/>
  <c r="L92" i="1"/>
  <c r="K92" i="1"/>
  <c r="J92" i="1"/>
  <c r="I92" i="1"/>
  <c r="H92" i="1"/>
  <c r="G92" i="1"/>
  <c r="F92" i="1"/>
  <c r="E92" i="1"/>
  <c r="D92" i="1"/>
  <c r="C92" i="1"/>
  <c r="B92" i="1"/>
  <c r="S91" i="1"/>
  <c r="R91" i="1"/>
  <c r="Q91" i="1"/>
  <c r="P91" i="1"/>
  <c r="O91" i="1"/>
  <c r="N91" i="1"/>
  <c r="M91" i="1"/>
  <c r="L91" i="1"/>
  <c r="K91" i="1"/>
  <c r="J91" i="1"/>
  <c r="I91" i="1"/>
  <c r="H91" i="1"/>
  <c r="G91" i="1"/>
  <c r="F91" i="1"/>
  <c r="E91" i="1"/>
  <c r="D91" i="1"/>
  <c r="C91" i="1"/>
  <c r="B91" i="1"/>
  <c r="S90" i="1"/>
  <c r="R90" i="1"/>
  <c r="Q90" i="1"/>
  <c r="P90" i="1"/>
  <c r="O90" i="1"/>
  <c r="N90" i="1"/>
  <c r="M90" i="1"/>
  <c r="L90" i="1"/>
  <c r="K90" i="1"/>
  <c r="J90" i="1"/>
  <c r="I90" i="1"/>
  <c r="H90" i="1"/>
  <c r="G90" i="1"/>
  <c r="F90" i="1"/>
  <c r="E90" i="1"/>
  <c r="D90" i="1"/>
  <c r="C90" i="1"/>
  <c r="B90" i="1"/>
  <c r="S89" i="1"/>
  <c r="R89" i="1"/>
  <c r="Q89" i="1"/>
  <c r="P89" i="1"/>
  <c r="O89" i="1"/>
  <c r="N89" i="1"/>
  <c r="M89" i="1"/>
  <c r="L89" i="1"/>
  <c r="K89" i="1"/>
  <c r="J89" i="1"/>
  <c r="I89" i="1"/>
  <c r="H89" i="1"/>
  <c r="G89" i="1"/>
  <c r="F89" i="1"/>
  <c r="E89" i="1"/>
  <c r="D89" i="1"/>
  <c r="C89" i="1"/>
  <c r="B89" i="1"/>
  <c r="S88" i="1"/>
  <c r="R88" i="1"/>
  <c r="Q88" i="1"/>
  <c r="P88" i="1"/>
  <c r="O88" i="1"/>
  <c r="N88" i="1"/>
  <c r="M88" i="1"/>
  <c r="L88" i="1"/>
  <c r="K88" i="1"/>
  <c r="J88" i="1"/>
  <c r="I88" i="1"/>
  <c r="H88" i="1"/>
  <c r="G88" i="1"/>
  <c r="F88" i="1"/>
  <c r="E88" i="1"/>
  <c r="D88" i="1"/>
  <c r="C88" i="1"/>
  <c r="B88" i="1"/>
  <c r="S87" i="1"/>
  <c r="R87" i="1"/>
  <c r="Q87" i="1"/>
  <c r="P87" i="1"/>
  <c r="O87" i="1"/>
  <c r="N87" i="1"/>
  <c r="M87" i="1"/>
  <c r="L87" i="1"/>
  <c r="K87" i="1"/>
  <c r="J87" i="1"/>
  <c r="I87" i="1"/>
  <c r="H87" i="1"/>
  <c r="G87" i="1"/>
  <c r="F87" i="1"/>
  <c r="E87" i="1"/>
  <c r="D87" i="1"/>
  <c r="C87" i="1"/>
  <c r="B87" i="1"/>
  <c r="S86" i="1"/>
  <c r="R86" i="1"/>
  <c r="Q86" i="1"/>
  <c r="P86" i="1"/>
  <c r="O86" i="1"/>
  <c r="N86" i="1"/>
  <c r="M86" i="1"/>
  <c r="L86" i="1"/>
  <c r="K86" i="1"/>
  <c r="J86" i="1"/>
  <c r="I86" i="1"/>
  <c r="H86" i="1"/>
  <c r="G86" i="1"/>
  <c r="F86" i="1"/>
  <c r="E86" i="1"/>
  <c r="D86" i="1"/>
  <c r="C86" i="1"/>
  <c r="B86" i="1"/>
  <c r="S85" i="1"/>
  <c r="R85" i="1"/>
  <c r="Q85" i="1"/>
  <c r="P85" i="1"/>
  <c r="O85" i="1"/>
  <c r="N85" i="1"/>
  <c r="M85" i="1"/>
  <c r="L85" i="1"/>
  <c r="K85" i="1"/>
  <c r="J85" i="1"/>
  <c r="I85" i="1"/>
  <c r="H85" i="1"/>
  <c r="G85" i="1"/>
  <c r="F85" i="1"/>
  <c r="E85" i="1"/>
  <c r="D85" i="1"/>
  <c r="C85" i="1"/>
  <c r="B85" i="1"/>
  <c r="S84" i="1"/>
  <c r="R84" i="1"/>
  <c r="Q84" i="1"/>
  <c r="P84" i="1"/>
  <c r="O84" i="1"/>
  <c r="N84" i="1"/>
  <c r="M84" i="1"/>
  <c r="L84" i="1"/>
  <c r="K84" i="1"/>
  <c r="J84" i="1"/>
  <c r="I84" i="1"/>
  <c r="H84" i="1"/>
  <c r="G84" i="1"/>
  <c r="F84" i="1"/>
  <c r="E84" i="1"/>
  <c r="D84" i="1"/>
  <c r="C84" i="1"/>
  <c r="B84" i="1"/>
  <c r="S83" i="1"/>
  <c r="R83" i="1"/>
  <c r="Q83" i="1"/>
  <c r="P83" i="1"/>
  <c r="O83" i="1"/>
  <c r="N83" i="1"/>
  <c r="M83" i="1"/>
  <c r="L83" i="1"/>
  <c r="K83" i="1"/>
  <c r="J83" i="1"/>
  <c r="I83" i="1"/>
  <c r="H83" i="1"/>
  <c r="G83" i="1"/>
  <c r="F83" i="1"/>
  <c r="E83" i="1"/>
  <c r="D83" i="1"/>
  <c r="C83" i="1"/>
  <c r="B83" i="1"/>
  <c r="S82" i="1"/>
  <c r="R82" i="1"/>
  <c r="Q82" i="1"/>
  <c r="P82" i="1"/>
  <c r="O82" i="1"/>
  <c r="N82" i="1"/>
  <c r="M82" i="1"/>
  <c r="L82" i="1"/>
  <c r="K82" i="1"/>
  <c r="J82" i="1"/>
  <c r="I82" i="1"/>
  <c r="H82" i="1"/>
  <c r="G82" i="1"/>
  <c r="F82" i="1"/>
  <c r="E82" i="1"/>
  <c r="D82" i="1"/>
  <c r="C82" i="1"/>
  <c r="B82" i="1"/>
  <c r="S81" i="1"/>
  <c r="R81" i="1"/>
  <c r="Q81" i="1"/>
  <c r="P81" i="1"/>
  <c r="O81" i="1"/>
  <c r="N81" i="1"/>
  <c r="M81" i="1"/>
  <c r="L81" i="1"/>
  <c r="K81" i="1"/>
  <c r="J81" i="1"/>
  <c r="I81" i="1"/>
  <c r="H81" i="1"/>
  <c r="G81" i="1"/>
  <c r="F81" i="1"/>
  <c r="E81" i="1"/>
  <c r="D81" i="1"/>
  <c r="C81" i="1"/>
  <c r="B81" i="1"/>
  <c r="S80" i="1"/>
  <c r="R80" i="1"/>
  <c r="Q80" i="1"/>
  <c r="P80" i="1"/>
  <c r="O80" i="1"/>
  <c r="N80" i="1"/>
  <c r="M80" i="1"/>
  <c r="L80" i="1"/>
  <c r="K80" i="1"/>
  <c r="J80" i="1"/>
  <c r="I80" i="1"/>
  <c r="H80" i="1"/>
  <c r="G80" i="1"/>
  <c r="F80" i="1"/>
  <c r="E80" i="1"/>
  <c r="D80" i="1"/>
  <c r="C80" i="1"/>
  <c r="B80" i="1"/>
  <c r="S79" i="1"/>
  <c r="R79" i="1"/>
  <c r="Q79" i="1"/>
  <c r="P79" i="1"/>
  <c r="O79" i="1"/>
  <c r="N79" i="1"/>
  <c r="M79" i="1"/>
  <c r="L79" i="1"/>
  <c r="K79" i="1"/>
  <c r="J79" i="1"/>
  <c r="I79" i="1"/>
  <c r="H79" i="1"/>
  <c r="G79" i="1"/>
  <c r="F79" i="1"/>
  <c r="E79" i="1"/>
  <c r="D79" i="1"/>
  <c r="C79" i="1"/>
  <c r="B79" i="1"/>
  <c r="S78" i="1"/>
  <c r="R78" i="1"/>
  <c r="Q78" i="1"/>
  <c r="P78" i="1"/>
  <c r="O78" i="1"/>
  <c r="N78" i="1"/>
  <c r="M78" i="1"/>
  <c r="L78" i="1"/>
  <c r="K78" i="1"/>
  <c r="J78" i="1"/>
  <c r="I78" i="1"/>
  <c r="H78" i="1"/>
  <c r="G78" i="1"/>
  <c r="F78" i="1"/>
  <c r="E78" i="1"/>
  <c r="D78" i="1"/>
  <c r="C78" i="1"/>
  <c r="B78" i="1"/>
  <c r="S77" i="1"/>
  <c r="R77" i="1"/>
  <c r="Q77" i="1"/>
  <c r="P77" i="1"/>
  <c r="O77" i="1"/>
  <c r="N77" i="1"/>
  <c r="M77" i="1"/>
  <c r="L77" i="1"/>
  <c r="K77" i="1"/>
  <c r="J77" i="1"/>
  <c r="I77" i="1"/>
  <c r="H77" i="1"/>
  <c r="G77" i="1"/>
  <c r="F77" i="1"/>
  <c r="E77" i="1"/>
  <c r="D77" i="1"/>
  <c r="C77" i="1"/>
  <c r="B77" i="1"/>
  <c r="S76" i="1"/>
  <c r="R76" i="1"/>
  <c r="Q76" i="1"/>
  <c r="P76" i="1"/>
  <c r="O76" i="1"/>
  <c r="N76" i="1"/>
  <c r="M76" i="1"/>
  <c r="L76" i="1"/>
  <c r="K76" i="1"/>
  <c r="J76" i="1"/>
  <c r="I76" i="1"/>
  <c r="H76" i="1"/>
  <c r="G76" i="1"/>
  <c r="F76" i="1"/>
  <c r="E76" i="1"/>
  <c r="D76" i="1"/>
  <c r="C76" i="1"/>
  <c r="B76" i="1"/>
  <c r="S75" i="1"/>
  <c r="R75" i="1"/>
  <c r="Q75" i="1"/>
  <c r="P75" i="1"/>
  <c r="O75" i="1"/>
  <c r="N75" i="1"/>
  <c r="M75" i="1"/>
  <c r="L75" i="1"/>
  <c r="K75" i="1"/>
  <c r="J75" i="1"/>
  <c r="I75" i="1"/>
  <c r="H75" i="1"/>
  <c r="G75" i="1"/>
  <c r="F75" i="1"/>
  <c r="E75" i="1"/>
  <c r="D75" i="1"/>
  <c r="C75" i="1"/>
  <c r="B75" i="1"/>
  <c r="S74" i="1"/>
  <c r="R74" i="1"/>
  <c r="Q74" i="1"/>
  <c r="P74" i="1"/>
  <c r="O74" i="1"/>
  <c r="N74" i="1"/>
  <c r="M74" i="1"/>
  <c r="L74" i="1"/>
  <c r="K74" i="1"/>
  <c r="J74" i="1"/>
  <c r="I74" i="1"/>
  <c r="H74" i="1"/>
  <c r="G74" i="1"/>
  <c r="F74" i="1"/>
  <c r="E74" i="1"/>
  <c r="D74" i="1"/>
  <c r="C74" i="1"/>
  <c r="B74" i="1"/>
  <c r="S73" i="1"/>
  <c r="R73" i="1"/>
  <c r="Q73" i="1"/>
  <c r="P73" i="1"/>
  <c r="O73" i="1"/>
  <c r="N73" i="1"/>
  <c r="M73" i="1"/>
  <c r="L73" i="1"/>
  <c r="K73" i="1"/>
  <c r="J73" i="1"/>
  <c r="I73" i="1"/>
  <c r="H73" i="1"/>
  <c r="G73" i="1"/>
  <c r="F73" i="1"/>
  <c r="E73" i="1"/>
  <c r="D73" i="1"/>
  <c r="C73" i="1"/>
  <c r="B73" i="1"/>
  <c r="S72" i="1"/>
  <c r="R72" i="1"/>
  <c r="Q72" i="1"/>
  <c r="P72" i="1"/>
  <c r="O72" i="1"/>
  <c r="N72" i="1"/>
  <c r="M72" i="1"/>
  <c r="L72" i="1"/>
  <c r="K72" i="1"/>
  <c r="J72" i="1"/>
  <c r="I72" i="1"/>
  <c r="H72" i="1"/>
  <c r="G72" i="1"/>
  <c r="F72" i="1"/>
  <c r="E72" i="1"/>
  <c r="D72" i="1"/>
  <c r="C72" i="1"/>
  <c r="B72" i="1"/>
  <c r="S71" i="1"/>
  <c r="R71" i="1"/>
  <c r="Q71" i="1"/>
  <c r="P71" i="1"/>
  <c r="O71" i="1"/>
  <c r="N71" i="1"/>
  <c r="M71" i="1"/>
  <c r="L71" i="1"/>
  <c r="K71" i="1"/>
  <c r="J71" i="1"/>
  <c r="I71" i="1"/>
  <c r="H71" i="1"/>
  <c r="G71" i="1"/>
  <c r="F71" i="1"/>
  <c r="E71" i="1"/>
  <c r="D71" i="1"/>
  <c r="C71" i="1"/>
  <c r="B71" i="1"/>
  <c r="S70" i="1"/>
  <c r="R70" i="1"/>
  <c r="Q70" i="1"/>
  <c r="P70" i="1"/>
  <c r="O70" i="1"/>
  <c r="N70" i="1"/>
  <c r="M70" i="1"/>
  <c r="L70" i="1"/>
  <c r="K70" i="1"/>
  <c r="J70" i="1"/>
  <c r="I70" i="1"/>
  <c r="H70" i="1"/>
  <c r="G70" i="1"/>
  <c r="F70" i="1"/>
  <c r="E70" i="1"/>
  <c r="D70" i="1"/>
  <c r="C70" i="1"/>
  <c r="B70" i="1"/>
  <c r="S69" i="1"/>
  <c r="R69" i="1"/>
  <c r="Q69" i="1"/>
  <c r="P69" i="1"/>
  <c r="O69" i="1"/>
  <c r="N69" i="1"/>
  <c r="M69" i="1"/>
  <c r="L69" i="1"/>
  <c r="K69" i="1"/>
  <c r="J69" i="1"/>
  <c r="I69" i="1"/>
  <c r="H69" i="1"/>
  <c r="G69" i="1"/>
  <c r="F69" i="1"/>
  <c r="E69" i="1"/>
  <c r="D69" i="1"/>
  <c r="C69" i="1"/>
  <c r="B69" i="1"/>
  <c r="S68" i="1"/>
  <c r="R68" i="1"/>
  <c r="Q68" i="1"/>
  <c r="P68" i="1"/>
  <c r="O68" i="1"/>
  <c r="N68" i="1"/>
  <c r="M68" i="1"/>
  <c r="L68" i="1"/>
  <c r="K68" i="1"/>
  <c r="J68" i="1"/>
  <c r="I68" i="1"/>
  <c r="H68" i="1"/>
  <c r="G68" i="1"/>
  <c r="F68" i="1"/>
  <c r="E68" i="1"/>
  <c r="D68" i="1"/>
  <c r="C68" i="1"/>
  <c r="B68" i="1"/>
  <c r="S67" i="1"/>
  <c r="R67" i="1"/>
  <c r="Q67" i="1"/>
  <c r="P67" i="1"/>
  <c r="O67" i="1"/>
  <c r="N67" i="1"/>
  <c r="M67" i="1"/>
  <c r="L67" i="1"/>
  <c r="K67" i="1"/>
  <c r="J67" i="1"/>
  <c r="I67" i="1"/>
  <c r="H67" i="1"/>
  <c r="G67" i="1"/>
  <c r="F67" i="1"/>
  <c r="E67" i="1"/>
  <c r="D67" i="1"/>
  <c r="C67" i="1"/>
  <c r="B67" i="1"/>
  <c r="S66" i="1"/>
  <c r="R66" i="1"/>
  <c r="Q66" i="1"/>
  <c r="P66" i="1"/>
  <c r="O66" i="1"/>
  <c r="N66" i="1"/>
  <c r="M66" i="1"/>
  <c r="L66" i="1"/>
  <c r="K66" i="1"/>
  <c r="J66" i="1"/>
  <c r="I66" i="1"/>
  <c r="H66" i="1"/>
  <c r="G66" i="1"/>
  <c r="F66" i="1"/>
  <c r="E66" i="1"/>
  <c r="D66" i="1"/>
  <c r="C66" i="1"/>
  <c r="B66" i="1"/>
  <c r="S65" i="1"/>
  <c r="R65" i="1"/>
  <c r="Q65" i="1"/>
  <c r="P65" i="1"/>
  <c r="O65" i="1"/>
  <c r="N65" i="1"/>
  <c r="M65" i="1"/>
  <c r="L65" i="1"/>
  <c r="K65" i="1"/>
  <c r="J65" i="1"/>
  <c r="I65" i="1"/>
  <c r="H65" i="1"/>
  <c r="G65" i="1"/>
  <c r="F65" i="1"/>
  <c r="E65" i="1"/>
  <c r="D65" i="1"/>
  <c r="C65" i="1"/>
  <c r="B65" i="1"/>
  <c r="S64" i="1"/>
  <c r="R64" i="1"/>
  <c r="Q64" i="1"/>
  <c r="P64" i="1"/>
  <c r="O64" i="1"/>
  <c r="N64" i="1"/>
  <c r="M64" i="1"/>
  <c r="L64" i="1"/>
  <c r="K64" i="1"/>
  <c r="J64" i="1"/>
  <c r="I64" i="1"/>
  <c r="H64" i="1"/>
  <c r="G64" i="1"/>
  <c r="F64" i="1"/>
  <c r="E64" i="1"/>
  <c r="D64" i="1"/>
  <c r="C64" i="1"/>
  <c r="B64" i="1"/>
  <c r="S63" i="1"/>
  <c r="R63" i="1"/>
  <c r="Q63" i="1"/>
  <c r="P63" i="1"/>
  <c r="O63" i="1"/>
  <c r="N63" i="1"/>
  <c r="M63" i="1"/>
  <c r="L63" i="1"/>
  <c r="K63" i="1"/>
  <c r="J63" i="1"/>
  <c r="I63" i="1"/>
  <c r="H63" i="1"/>
  <c r="G63" i="1"/>
  <c r="F63" i="1"/>
  <c r="E63" i="1"/>
  <c r="D63" i="1"/>
  <c r="C63" i="1"/>
  <c r="B63" i="1"/>
  <c r="S62" i="1"/>
  <c r="R62" i="1"/>
  <c r="Q62" i="1"/>
  <c r="P62" i="1"/>
  <c r="O62" i="1"/>
  <c r="N62" i="1"/>
  <c r="M62" i="1"/>
  <c r="L62" i="1"/>
  <c r="K62" i="1"/>
  <c r="J62" i="1"/>
  <c r="I62" i="1"/>
  <c r="H62" i="1"/>
  <c r="G62" i="1"/>
  <c r="F62" i="1"/>
  <c r="E62" i="1"/>
  <c r="D62" i="1"/>
  <c r="C62" i="1"/>
  <c r="B62" i="1"/>
  <c r="S61" i="1"/>
  <c r="R61" i="1"/>
  <c r="Q61" i="1"/>
  <c r="P61" i="1"/>
  <c r="O61" i="1"/>
  <c r="N61" i="1"/>
  <c r="M61" i="1"/>
  <c r="L61" i="1"/>
  <c r="K61" i="1"/>
  <c r="J61" i="1"/>
  <c r="I61" i="1"/>
  <c r="H61" i="1"/>
  <c r="G61" i="1"/>
  <c r="F61" i="1"/>
  <c r="E61" i="1"/>
  <c r="D61" i="1"/>
  <c r="C61" i="1"/>
  <c r="B61" i="1"/>
  <c r="S60" i="1"/>
  <c r="R60" i="1"/>
  <c r="Q60" i="1"/>
  <c r="P60" i="1"/>
  <c r="O60" i="1"/>
  <c r="N60" i="1"/>
  <c r="M60" i="1"/>
  <c r="L60" i="1"/>
  <c r="K60" i="1"/>
  <c r="J60" i="1"/>
  <c r="I60" i="1"/>
  <c r="H60" i="1"/>
  <c r="G60" i="1"/>
  <c r="F60" i="1"/>
  <c r="E60" i="1"/>
  <c r="D60" i="1"/>
  <c r="C60" i="1"/>
  <c r="B60" i="1"/>
  <c r="S59" i="1"/>
  <c r="R59" i="1"/>
  <c r="Q59" i="1"/>
  <c r="P59" i="1"/>
  <c r="O59" i="1"/>
  <c r="N59" i="1"/>
  <c r="M59" i="1"/>
  <c r="L59" i="1"/>
  <c r="K59" i="1"/>
  <c r="J59" i="1"/>
  <c r="I59" i="1"/>
  <c r="H59" i="1"/>
  <c r="G59" i="1"/>
  <c r="F59" i="1"/>
  <c r="E59" i="1"/>
  <c r="D59" i="1"/>
  <c r="C59" i="1"/>
  <c r="B59" i="1"/>
  <c r="S58" i="1"/>
  <c r="R58" i="1"/>
  <c r="Q58" i="1"/>
  <c r="P58" i="1"/>
  <c r="O58" i="1"/>
  <c r="N58" i="1"/>
  <c r="M58" i="1"/>
  <c r="L58" i="1"/>
  <c r="K58" i="1"/>
  <c r="J58" i="1"/>
  <c r="I58" i="1"/>
  <c r="H58" i="1"/>
  <c r="G58" i="1"/>
  <c r="F58" i="1"/>
  <c r="E58" i="1"/>
  <c r="D58" i="1"/>
  <c r="C58" i="1"/>
  <c r="B58" i="1"/>
  <c r="S57" i="1"/>
  <c r="R57" i="1"/>
  <c r="Q57" i="1"/>
  <c r="P57" i="1"/>
  <c r="O57" i="1"/>
  <c r="N57" i="1"/>
  <c r="M57" i="1"/>
  <c r="L57" i="1"/>
  <c r="K57" i="1"/>
  <c r="J57" i="1"/>
  <c r="I57" i="1"/>
  <c r="H57" i="1"/>
  <c r="G57" i="1"/>
  <c r="F57" i="1"/>
  <c r="E57" i="1"/>
  <c r="D57" i="1"/>
  <c r="C57" i="1"/>
  <c r="B57" i="1"/>
  <c r="S56" i="1"/>
  <c r="R56" i="1"/>
  <c r="Q56" i="1"/>
  <c r="P56" i="1"/>
  <c r="O56" i="1"/>
  <c r="N56" i="1"/>
  <c r="M56" i="1"/>
  <c r="L56" i="1"/>
  <c r="K56" i="1"/>
  <c r="J56" i="1"/>
  <c r="I56" i="1"/>
  <c r="H56" i="1"/>
  <c r="G56" i="1"/>
  <c r="F56" i="1"/>
  <c r="E56" i="1"/>
  <c r="D56" i="1"/>
  <c r="C56" i="1"/>
  <c r="B56" i="1"/>
  <c r="S55" i="1"/>
  <c r="R55" i="1"/>
  <c r="Q55" i="1"/>
  <c r="P55" i="1"/>
  <c r="O55" i="1"/>
  <c r="N55" i="1"/>
  <c r="M55" i="1"/>
  <c r="L55" i="1"/>
  <c r="K55" i="1"/>
  <c r="J55" i="1"/>
  <c r="I55" i="1"/>
  <c r="H55" i="1"/>
  <c r="G55" i="1"/>
  <c r="F55" i="1"/>
  <c r="E55" i="1"/>
  <c r="D55" i="1"/>
  <c r="C55" i="1"/>
  <c r="B55" i="1"/>
  <c r="S54" i="1"/>
  <c r="R54" i="1"/>
  <c r="Q54" i="1"/>
  <c r="P54" i="1"/>
  <c r="O54" i="1"/>
  <c r="N54" i="1"/>
  <c r="M54" i="1"/>
  <c r="L54" i="1"/>
  <c r="K54" i="1"/>
  <c r="J54" i="1"/>
  <c r="I54" i="1"/>
  <c r="H54" i="1"/>
  <c r="G54" i="1"/>
  <c r="F54" i="1"/>
  <c r="E54" i="1"/>
  <c r="D54" i="1"/>
  <c r="C54" i="1"/>
  <c r="B54" i="1"/>
  <c r="S53" i="1"/>
  <c r="R53" i="1"/>
  <c r="Q53" i="1"/>
  <c r="P53" i="1"/>
  <c r="O53" i="1"/>
  <c r="N53" i="1"/>
  <c r="M53" i="1"/>
  <c r="L53" i="1"/>
  <c r="K53" i="1"/>
  <c r="J53" i="1"/>
  <c r="I53" i="1"/>
  <c r="H53" i="1"/>
  <c r="G53" i="1"/>
  <c r="F53" i="1"/>
  <c r="E53" i="1"/>
  <c r="D53" i="1"/>
  <c r="C53" i="1"/>
  <c r="B53" i="1"/>
  <c r="S52" i="1"/>
  <c r="R52" i="1"/>
  <c r="Q52" i="1"/>
  <c r="P52" i="1"/>
  <c r="O52" i="1"/>
  <c r="N52" i="1"/>
  <c r="M52" i="1"/>
  <c r="L52" i="1"/>
  <c r="K52" i="1"/>
  <c r="J52" i="1"/>
  <c r="I52" i="1"/>
  <c r="H52" i="1"/>
  <c r="G52" i="1"/>
  <c r="F52" i="1"/>
  <c r="E52" i="1"/>
  <c r="D52" i="1"/>
  <c r="C52" i="1"/>
  <c r="B52" i="1"/>
  <c r="S51" i="1"/>
  <c r="R51" i="1"/>
  <c r="Q51" i="1"/>
  <c r="P51" i="1"/>
  <c r="O51" i="1"/>
  <c r="N51" i="1"/>
  <c r="M51" i="1"/>
  <c r="L51" i="1"/>
  <c r="K51" i="1"/>
  <c r="J51" i="1"/>
  <c r="I51" i="1"/>
  <c r="H51" i="1"/>
  <c r="G51" i="1"/>
  <c r="F51" i="1"/>
  <c r="E51" i="1"/>
  <c r="D51" i="1"/>
  <c r="C51" i="1"/>
  <c r="B51" i="1"/>
  <c r="S50" i="1"/>
  <c r="R50" i="1"/>
  <c r="Q50" i="1"/>
  <c r="P50" i="1"/>
  <c r="O50" i="1"/>
  <c r="N50" i="1"/>
  <c r="M50" i="1"/>
  <c r="L50" i="1"/>
  <c r="K50" i="1"/>
  <c r="J50" i="1"/>
  <c r="I50" i="1"/>
  <c r="H50" i="1"/>
  <c r="G50" i="1"/>
  <c r="F50" i="1"/>
  <c r="E50" i="1"/>
  <c r="D50" i="1"/>
  <c r="C50" i="1"/>
  <c r="B50" i="1"/>
  <c r="S49" i="1"/>
  <c r="R49" i="1"/>
  <c r="Q49" i="1"/>
  <c r="P49" i="1"/>
  <c r="O49" i="1"/>
  <c r="N49" i="1"/>
  <c r="M49" i="1"/>
  <c r="L49" i="1"/>
  <c r="K49" i="1"/>
  <c r="J49" i="1"/>
  <c r="I49" i="1"/>
  <c r="H49" i="1"/>
  <c r="G49" i="1"/>
  <c r="F49" i="1"/>
  <c r="E49" i="1"/>
  <c r="D49" i="1"/>
  <c r="C49" i="1"/>
  <c r="B49" i="1"/>
  <c r="S48" i="1"/>
  <c r="R48" i="1"/>
  <c r="Q48" i="1"/>
  <c r="P48" i="1"/>
  <c r="O48" i="1"/>
  <c r="N48" i="1"/>
  <c r="M48" i="1"/>
  <c r="L48" i="1"/>
  <c r="K48" i="1"/>
  <c r="J48" i="1"/>
  <c r="I48" i="1"/>
  <c r="H48" i="1"/>
  <c r="G48" i="1"/>
  <c r="F48" i="1"/>
  <c r="E48" i="1"/>
  <c r="D48" i="1"/>
  <c r="C48" i="1"/>
  <c r="B48" i="1"/>
  <c r="S47" i="1"/>
  <c r="R47" i="1"/>
  <c r="Q47" i="1"/>
  <c r="P47" i="1"/>
  <c r="O47" i="1"/>
  <c r="N47" i="1"/>
  <c r="M47" i="1"/>
  <c r="L47" i="1"/>
  <c r="K47" i="1"/>
  <c r="J47" i="1"/>
  <c r="I47" i="1"/>
  <c r="H47" i="1"/>
  <c r="G47" i="1"/>
  <c r="F47" i="1"/>
  <c r="E47" i="1"/>
  <c r="D47" i="1"/>
  <c r="C47" i="1"/>
  <c r="B47" i="1"/>
  <c r="S46" i="1"/>
  <c r="R46" i="1"/>
  <c r="Q46" i="1"/>
  <c r="P46" i="1"/>
  <c r="O46" i="1"/>
  <c r="N46" i="1"/>
  <c r="M46" i="1"/>
  <c r="L46" i="1"/>
  <c r="K46" i="1"/>
  <c r="J46" i="1"/>
  <c r="I46" i="1"/>
  <c r="H46" i="1"/>
  <c r="G46" i="1"/>
  <c r="F46" i="1"/>
  <c r="E46" i="1"/>
  <c r="D46" i="1"/>
  <c r="C46" i="1"/>
  <c r="B46" i="1"/>
  <c r="S45" i="1"/>
  <c r="R45" i="1"/>
  <c r="Q45" i="1"/>
  <c r="P45" i="1"/>
  <c r="O45" i="1"/>
  <c r="N45" i="1"/>
  <c r="M45" i="1"/>
  <c r="L45" i="1"/>
  <c r="K45" i="1"/>
  <c r="J45" i="1"/>
  <c r="I45" i="1"/>
  <c r="H45" i="1"/>
  <c r="G45" i="1"/>
  <c r="F45" i="1"/>
  <c r="E45" i="1"/>
  <c r="D45" i="1"/>
  <c r="C45" i="1"/>
  <c r="B45" i="1"/>
  <c r="S44" i="1"/>
  <c r="R44" i="1"/>
  <c r="Q44" i="1"/>
  <c r="P44" i="1"/>
  <c r="O44" i="1"/>
  <c r="N44" i="1"/>
  <c r="M44" i="1"/>
  <c r="L44" i="1"/>
  <c r="K44" i="1"/>
  <c r="J44" i="1"/>
  <c r="I44" i="1"/>
  <c r="H44" i="1"/>
  <c r="G44" i="1"/>
  <c r="F44" i="1"/>
  <c r="E44" i="1"/>
  <c r="D44" i="1"/>
  <c r="C44" i="1"/>
  <c r="B44" i="1"/>
  <c r="S43" i="1"/>
  <c r="R43" i="1"/>
  <c r="Q43" i="1"/>
  <c r="P43" i="1"/>
  <c r="O43" i="1"/>
  <c r="N43" i="1"/>
  <c r="M43" i="1"/>
  <c r="L43" i="1"/>
  <c r="K43" i="1"/>
  <c r="J43" i="1"/>
  <c r="I43" i="1"/>
  <c r="H43" i="1"/>
  <c r="G43" i="1"/>
  <c r="F43" i="1"/>
  <c r="E43" i="1"/>
  <c r="D43" i="1"/>
  <c r="C43" i="1"/>
  <c r="B43" i="1"/>
  <c r="S42" i="1"/>
  <c r="R42" i="1"/>
  <c r="Q42" i="1"/>
  <c r="P42" i="1"/>
  <c r="O42" i="1"/>
  <c r="N42" i="1"/>
  <c r="M42" i="1"/>
  <c r="L42" i="1"/>
  <c r="K42" i="1"/>
  <c r="J42" i="1"/>
  <c r="I42" i="1"/>
  <c r="H42" i="1"/>
  <c r="G42" i="1"/>
  <c r="F42" i="1"/>
  <c r="E42" i="1"/>
  <c r="D42" i="1"/>
  <c r="C42" i="1"/>
  <c r="B42" i="1"/>
  <c r="S41" i="1"/>
  <c r="R41" i="1"/>
  <c r="Q41" i="1"/>
  <c r="P41" i="1"/>
  <c r="O41" i="1"/>
  <c r="N41" i="1"/>
  <c r="M41" i="1"/>
  <c r="L41" i="1"/>
  <c r="K41" i="1"/>
  <c r="J41" i="1"/>
  <c r="I41" i="1"/>
  <c r="H41" i="1"/>
  <c r="G41" i="1"/>
  <c r="F41" i="1"/>
  <c r="E41" i="1"/>
  <c r="D41" i="1"/>
  <c r="C41" i="1"/>
  <c r="B41" i="1"/>
  <c r="S40" i="1"/>
  <c r="R40" i="1"/>
  <c r="Q40" i="1"/>
  <c r="P40" i="1"/>
  <c r="O40" i="1"/>
  <c r="N40" i="1"/>
  <c r="M40" i="1"/>
  <c r="L40" i="1"/>
  <c r="K40" i="1"/>
  <c r="J40" i="1"/>
  <c r="I40" i="1"/>
  <c r="H40" i="1"/>
  <c r="G40" i="1"/>
  <c r="F40" i="1"/>
  <c r="E40" i="1"/>
  <c r="D40" i="1"/>
  <c r="C40" i="1"/>
  <c r="B40" i="1"/>
  <c r="S39" i="1"/>
  <c r="R39" i="1"/>
  <c r="Q39" i="1"/>
  <c r="P39" i="1"/>
  <c r="O39" i="1"/>
  <c r="N39" i="1"/>
  <c r="M39" i="1"/>
  <c r="L39" i="1"/>
  <c r="K39" i="1"/>
  <c r="J39" i="1"/>
  <c r="I39" i="1"/>
  <c r="H39" i="1"/>
  <c r="G39" i="1"/>
  <c r="F39" i="1"/>
  <c r="E39" i="1"/>
  <c r="D39" i="1"/>
  <c r="C39" i="1"/>
  <c r="B39" i="1"/>
  <c r="S38" i="1"/>
  <c r="R38" i="1"/>
  <c r="Q38" i="1"/>
  <c r="P38" i="1"/>
  <c r="O38" i="1"/>
  <c r="N38" i="1"/>
  <c r="M38" i="1"/>
  <c r="L38" i="1"/>
  <c r="K38" i="1"/>
  <c r="J38" i="1"/>
  <c r="I38" i="1"/>
  <c r="H38" i="1"/>
  <c r="G38" i="1"/>
  <c r="F38" i="1"/>
  <c r="E38" i="1"/>
  <c r="D38" i="1"/>
  <c r="C38" i="1"/>
  <c r="B38" i="1"/>
  <c r="S37" i="1"/>
  <c r="R37" i="1"/>
  <c r="Q37" i="1"/>
  <c r="P37" i="1"/>
  <c r="O37" i="1"/>
  <c r="N37" i="1"/>
  <c r="M37" i="1"/>
  <c r="L37" i="1"/>
  <c r="K37" i="1"/>
  <c r="J37" i="1"/>
  <c r="I37" i="1"/>
  <c r="H37" i="1"/>
  <c r="G37" i="1"/>
  <c r="F37" i="1"/>
  <c r="E37" i="1"/>
  <c r="D37" i="1"/>
  <c r="C37" i="1"/>
  <c r="B37" i="1"/>
  <c r="S36" i="1"/>
  <c r="R36" i="1"/>
  <c r="Q36" i="1"/>
  <c r="P36" i="1"/>
  <c r="O36" i="1"/>
  <c r="N36" i="1"/>
  <c r="M36" i="1"/>
  <c r="L36" i="1"/>
  <c r="K36" i="1"/>
  <c r="J36" i="1"/>
  <c r="I36" i="1"/>
  <c r="H36" i="1"/>
  <c r="G36" i="1"/>
  <c r="F36" i="1"/>
  <c r="E36" i="1"/>
  <c r="D36" i="1"/>
  <c r="C36" i="1"/>
  <c r="B36" i="1"/>
  <c r="S35" i="1"/>
  <c r="R35" i="1"/>
  <c r="Q35" i="1"/>
  <c r="P35" i="1"/>
  <c r="O35" i="1"/>
  <c r="N35" i="1"/>
  <c r="M35" i="1"/>
  <c r="L35" i="1"/>
  <c r="K35" i="1"/>
  <c r="J35" i="1"/>
  <c r="I35" i="1"/>
  <c r="H35" i="1"/>
  <c r="G35" i="1"/>
  <c r="F35" i="1"/>
  <c r="E35" i="1"/>
  <c r="D35" i="1"/>
  <c r="C35" i="1"/>
  <c r="B35" i="1"/>
  <c r="S34" i="1"/>
  <c r="R34" i="1"/>
  <c r="Q34" i="1"/>
  <c r="P34" i="1"/>
  <c r="O34" i="1"/>
  <c r="N34" i="1"/>
  <c r="M34" i="1"/>
  <c r="L34" i="1"/>
  <c r="K34" i="1"/>
  <c r="J34" i="1"/>
  <c r="I34" i="1"/>
  <c r="H34" i="1"/>
  <c r="G34" i="1"/>
  <c r="F34" i="1"/>
  <c r="E34" i="1"/>
  <c r="D34" i="1"/>
  <c r="C34" i="1"/>
  <c r="B34" i="1"/>
  <c r="S33" i="1"/>
  <c r="R33" i="1"/>
  <c r="Q33" i="1"/>
  <c r="P33" i="1"/>
  <c r="O33" i="1"/>
  <c r="N33" i="1"/>
  <c r="M33" i="1"/>
  <c r="L33" i="1"/>
  <c r="K33" i="1"/>
  <c r="J33" i="1"/>
  <c r="I33" i="1"/>
  <c r="H33" i="1"/>
  <c r="G33" i="1"/>
  <c r="F33" i="1"/>
  <c r="E33" i="1"/>
  <c r="D33" i="1"/>
  <c r="C33" i="1"/>
  <c r="B33" i="1"/>
  <c r="S32" i="1"/>
  <c r="R32" i="1"/>
  <c r="Q32" i="1"/>
  <c r="P32" i="1"/>
  <c r="O32" i="1"/>
  <c r="N32" i="1"/>
  <c r="M32" i="1"/>
  <c r="L32" i="1"/>
  <c r="K32" i="1"/>
  <c r="J32" i="1"/>
  <c r="I32" i="1"/>
  <c r="H32" i="1"/>
  <c r="G32" i="1"/>
  <c r="F32" i="1"/>
  <c r="E32" i="1"/>
  <c r="D32" i="1"/>
  <c r="C32" i="1"/>
  <c r="B32" i="1"/>
  <c r="S31" i="1"/>
  <c r="R31" i="1"/>
  <c r="Q31" i="1"/>
  <c r="P31" i="1"/>
  <c r="O31" i="1"/>
  <c r="N31" i="1"/>
  <c r="M31" i="1"/>
  <c r="L31" i="1"/>
  <c r="K31" i="1"/>
  <c r="J31" i="1"/>
  <c r="I31" i="1"/>
  <c r="H31" i="1"/>
  <c r="G31" i="1"/>
  <c r="F31" i="1"/>
  <c r="E31" i="1"/>
  <c r="D31" i="1"/>
  <c r="C31" i="1"/>
  <c r="B31" i="1"/>
  <c r="S30" i="1"/>
  <c r="R30" i="1"/>
  <c r="Q30" i="1"/>
  <c r="P30" i="1"/>
  <c r="O30" i="1"/>
  <c r="N30" i="1"/>
  <c r="M30" i="1"/>
  <c r="L30" i="1"/>
  <c r="K30" i="1"/>
  <c r="J30" i="1"/>
  <c r="I30" i="1"/>
  <c r="H30" i="1"/>
  <c r="G30" i="1"/>
  <c r="F30" i="1"/>
  <c r="E30" i="1"/>
  <c r="D30" i="1"/>
  <c r="C30" i="1"/>
  <c r="B30" i="1"/>
  <c r="S29" i="1"/>
  <c r="R29" i="1"/>
  <c r="Q29" i="1"/>
  <c r="P29" i="1"/>
  <c r="O29" i="1"/>
  <c r="N29" i="1"/>
  <c r="M29" i="1"/>
  <c r="L29" i="1"/>
  <c r="K29" i="1"/>
  <c r="J29" i="1"/>
  <c r="I29" i="1"/>
  <c r="H29" i="1"/>
  <c r="G29" i="1"/>
  <c r="F29" i="1"/>
  <c r="E29" i="1"/>
  <c r="D29" i="1"/>
  <c r="C29" i="1"/>
  <c r="B29" i="1"/>
  <c r="S28" i="1"/>
  <c r="R28" i="1"/>
  <c r="Q28" i="1"/>
  <c r="P28" i="1"/>
  <c r="O28" i="1"/>
  <c r="N28" i="1"/>
  <c r="M28" i="1"/>
  <c r="L28" i="1"/>
  <c r="K28" i="1"/>
  <c r="J28" i="1"/>
  <c r="I28" i="1"/>
  <c r="H28" i="1"/>
  <c r="G28" i="1"/>
  <c r="F28" i="1"/>
  <c r="E28" i="1"/>
  <c r="D28" i="1"/>
  <c r="C28" i="1"/>
  <c r="B28" i="1"/>
  <c r="S27" i="1"/>
  <c r="R27" i="1"/>
  <c r="Q27" i="1"/>
  <c r="P27" i="1"/>
  <c r="O27" i="1"/>
  <c r="N27" i="1"/>
  <c r="M27" i="1"/>
  <c r="L27" i="1"/>
  <c r="K27" i="1"/>
  <c r="J27" i="1"/>
  <c r="I27" i="1"/>
  <c r="H27" i="1"/>
  <c r="G27" i="1"/>
  <c r="F27" i="1"/>
  <c r="E27" i="1"/>
  <c r="D27" i="1"/>
  <c r="C27" i="1"/>
  <c r="B27" i="1"/>
  <c r="S26" i="1"/>
  <c r="R26" i="1"/>
  <c r="Q26" i="1"/>
  <c r="P26" i="1"/>
  <c r="O26" i="1"/>
  <c r="N26" i="1"/>
  <c r="M26" i="1"/>
  <c r="L26" i="1"/>
  <c r="K26" i="1"/>
  <c r="J26" i="1"/>
  <c r="I26" i="1"/>
  <c r="H26" i="1"/>
  <c r="G26" i="1"/>
  <c r="F26" i="1"/>
  <c r="E26" i="1"/>
  <c r="D26" i="1"/>
  <c r="C26" i="1"/>
  <c r="B26" i="1"/>
  <c r="S25" i="1"/>
  <c r="R25" i="1"/>
  <c r="Q25" i="1"/>
  <c r="P25" i="1"/>
  <c r="O25" i="1"/>
  <c r="N25" i="1"/>
  <c r="M25" i="1"/>
  <c r="L25" i="1"/>
  <c r="K25" i="1"/>
  <c r="J25" i="1"/>
  <c r="I25" i="1"/>
  <c r="H25" i="1"/>
  <c r="G25" i="1"/>
  <c r="F25" i="1"/>
  <c r="E25" i="1"/>
  <c r="D25" i="1"/>
  <c r="C25" i="1"/>
  <c r="B25" i="1"/>
  <c r="S24" i="1"/>
  <c r="R24" i="1"/>
  <c r="Q24" i="1"/>
  <c r="P24" i="1"/>
  <c r="O24" i="1"/>
  <c r="N24" i="1"/>
  <c r="M24" i="1"/>
  <c r="L24" i="1"/>
  <c r="K24" i="1"/>
  <c r="J24" i="1"/>
  <c r="I24" i="1"/>
  <c r="H24" i="1"/>
  <c r="G24" i="1"/>
  <c r="F24" i="1"/>
  <c r="E24" i="1"/>
  <c r="D24" i="1"/>
  <c r="C24" i="1"/>
  <c r="B24" i="1"/>
  <c r="S23" i="1"/>
  <c r="R23" i="1"/>
  <c r="Q23" i="1"/>
  <c r="P23" i="1"/>
  <c r="O23" i="1"/>
  <c r="N23" i="1"/>
  <c r="M23" i="1"/>
  <c r="L23" i="1"/>
  <c r="K23" i="1"/>
  <c r="J23" i="1"/>
  <c r="I23" i="1"/>
  <c r="H23" i="1"/>
  <c r="G23" i="1"/>
  <c r="F23" i="1"/>
  <c r="E23" i="1"/>
  <c r="D23" i="1"/>
  <c r="C23" i="1"/>
  <c r="B23" i="1"/>
  <c r="S22" i="1"/>
  <c r="R22" i="1"/>
  <c r="Q22" i="1"/>
  <c r="P22" i="1"/>
  <c r="O22" i="1"/>
  <c r="N22" i="1"/>
  <c r="M22" i="1"/>
  <c r="L22" i="1"/>
  <c r="K22" i="1"/>
  <c r="J22" i="1"/>
  <c r="I22" i="1"/>
  <c r="H22" i="1"/>
  <c r="G22" i="1"/>
  <c r="F22" i="1"/>
  <c r="E22" i="1"/>
  <c r="D22" i="1"/>
  <c r="C22" i="1"/>
  <c r="B22" i="1"/>
  <c r="S21" i="1"/>
  <c r="R21" i="1"/>
  <c r="Q21" i="1"/>
  <c r="P21" i="1"/>
  <c r="O21" i="1"/>
  <c r="N21" i="1"/>
  <c r="M21" i="1"/>
  <c r="L21" i="1"/>
  <c r="K21" i="1"/>
  <c r="J21" i="1"/>
  <c r="I21" i="1"/>
  <c r="H21" i="1"/>
  <c r="G21" i="1"/>
  <c r="F21" i="1"/>
  <c r="E21" i="1"/>
  <c r="D21" i="1"/>
  <c r="C21" i="1"/>
  <c r="B21" i="1"/>
  <c r="S20" i="1"/>
  <c r="R20" i="1"/>
  <c r="Q20" i="1"/>
  <c r="P20" i="1"/>
  <c r="O20" i="1"/>
  <c r="N20" i="1"/>
  <c r="M20" i="1"/>
  <c r="L20" i="1"/>
  <c r="K20" i="1"/>
  <c r="J20" i="1"/>
  <c r="I20" i="1"/>
  <c r="H20" i="1"/>
  <c r="G20" i="1"/>
  <c r="F20" i="1"/>
  <c r="E20" i="1"/>
  <c r="D20" i="1"/>
  <c r="C20" i="1"/>
  <c r="B20" i="1"/>
  <c r="S19" i="1"/>
  <c r="R19" i="1"/>
  <c r="Q19" i="1"/>
  <c r="P19" i="1"/>
  <c r="O19" i="1"/>
  <c r="N19" i="1"/>
  <c r="M19" i="1"/>
  <c r="L19" i="1"/>
  <c r="K19" i="1"/>
  <c r="J19" i="1"/>
  <c r="I19" i="1"/>
  <c r="H19" i="1"/>
  <c r="G19" i="1"/>
  <c r="F19" i="1"/>
  <c r="E19" i="1"/>
  <c r="D19" i="1"/>
  <c r="C19" i="1"/>
  <c r="B19" i="1"/>
  <c r="S18" i="1"/>
  <c r="R18" i="1"/>
  <c r="Q18" i="1"/>
  <c r="P18" i="1"/>
  <c r="O18" i="1"/>
  <c r="N18" i="1"/>
  <c r="M18" i="1"/>
  <c r="L18" i="1"/>
  <c r="K18" i="1"/>
  <c r="J18" i="1"/>
  <c r="I18" i="1"/>
  <c r="H18" i="1"/>
  <c r="G18" i="1"/>
  <c r="F18" i="1"/>
  <c r="E18" i="1"/>
  <c r="D18" i="1"/>
  <c r="C18" i="1"/>
  <c r="B18" i="1"/>
  <c r="S17" i="1"/>
  <c r="R17" i="1"/>
  <c r="Q17" i="1"/>
  <c r="P17" i="1"/>
  <c r="O17" i="1"/>
  <c r="N17" i="1"/>
  <c r="M17" i="1"/>
  <c r="L17" i="1"/>
  <c r="K17" i="1"/>
  <c r="J17" i="1"/>
  <c r="I17" i="1"/>
  <c r="H17" i="1"/>
  <c r="G17" i="1"/>
  <c r="F17" i="1"/>
  <c r="E17" i="1"/>
  <c r="D17" i="1"/>
  <c r="C17" i="1"/>
  <c r="B17" i="1"/>
  <c r="S16" i="1"/>
  <c r="R16" i="1"/>
  <c r="Q16" i="1"/>
  <c r="P16" i="1"/>
  <c r="O16" i="1"/>
  <c r="N16" i="1"/>
  <c r="M16" i="1"/>
  <c r="L16" i="1"/>
  <c r="K16" i="1"/>
  <c r="J16" i="1"/>
  <c r="I16" i="1"/>
  <c r="H16" i="1"/>
  <c r="G16" i="1"/>
  <c r="F16" i="1"/>
  <c r="E16" i="1"/>
  <c r="D16" i="1"/>
  <c r="C16" i="1"/>
  <c r="B16" i="1"/>
  <c r="S15" i="1"/>
  <c r="R15" i="1"/>
  <c r="Q15" i="1"/>
  <c r="P15" i="1"/>
  <c r="O15" i="1"/>
  <c r="N15" i="1"/>
  <c r="M15" i="1"/>
  <c r="L15" i="1"/>
  <c r="K15" i="1"/>
  <c r="J15" i="1"/>
  <c r="I15" i="1"/>
  <c r="H15" i="1"/>
  <c r="G15" i="1"/>
  <c r="F15" i="1"/>
  <c r="E15" i="1"/>
  <c r="D15" i="1"/>
  <c r="C15" i="1"/>
  <c r="B15" i="1"/>
  <c r="S14" i="1"/>
  <c r="R14" i="1"/>
  <c r="Q14" i="1"/>
  <c r="P14" i="1"/>
  <c r="O14" i="1"/>
  <c r="N14" i="1"/>
  <c r="M14" i="1"/>
  <c r="L14" i="1"/>
  <c r="K14" i="1"/>
  <c r="J14" i="1"/>
  <c r="I14" i="1"/>
  <c r="H14" i="1"/>
  <c r="G14" i="1"/>
  <c r="F14" i="1"/>
  <c r="E14" i="1"/>
  <c r="D14" i="1"/>
  <c r="C14" i="1"/>
  <c r="B14" i="1"/>
  <c r="S13" i="1"/>
  <c r="R13" i="1"/>
  <c r="Q13" i="1"/>
  <c r="P13" i="1"/>
  <c r="O13" i="1"/>
  <c r="N13" i="1"/>
  <c r="M13" i="1"/>
  <c r="L13" i="1"/>
  <c r="K13" i="1"/>
  <c r="J13" i="1"/>
  <c r="I13" i="1"/>
  <c r="H13" i="1"/>
  <c r="G13" i="1"/>
  <c r="F13" i="1"/>
  <c r="E13" i="1"/>
  <c r="D13" i="1"/>
  <c r="C13" i="1"/>
  <c r="B13" i="1"/>
  <c r="S12" i="1"/>
  <c r="R12" i="1"/>
  <c r="Q12" i="1"/>
  <c r="P12" i="1"/>
  <c r="O12" i="1"/>
  <c r="N12" i="1"/>
  <c r="M12" i="1"/>
  <c r="L12" i="1"/>
  <c r="K12" i="1"/>
  <c r="J12" i="1"/>
  <c r="I12" i="1"/>
  <c r="H12" i="1"/>
  <c r="G12" i="1"/>
  <c r="F12" i="1"/>
  <c r="E12" i="1"/>
  <c r="D12" i="1"/>
  <c r="C12" i="1"/>
  <c r="B12" i="1"/>
  <c r="S11" i="1"/>
  <c r="R11" i="1"/>
  <c r="Q11" i="1"/>
  <c r="P11" i="1"/>
  <c r="O11" i="1"/>
  <c r="N11" i="1"/>
  <c r="M11" i="1"/>
  <c r="L11" i="1"/>
  <c r="K11" i="1"/>
  <c r="J11" i="1"/>
  <c r="I11" i="1"/>
  <c r="H11" i="1"/>
  <c r="G11" i="1"/>
  <c r="F11" i="1"/>
  <c r="E11" i="1"/>
  <c r="D11" i="1"/>
  <c r="C11" i="1"/>
  <c r="B11" i="1"/>
  <c r="S10" i="1"/>
  <c r="R10" i="1"/>
  <c r="Q10" i="1"/>
  <c r="P10" i="1"/>
  <c r="O10" i="1"/>
  <c r="N10" i="1"/>
  <c r="M10" i="1"/>
  <c r="L10" i="1"/>
  <c r="K10" i="1"/>
  <c r="J10" i="1"/>
  <c r="I10" i="1"/>
  <c r="H10" i="1"/>
  <c r="G10" i="1"/>
  <c r="F10" i="1"/>
  <c r="E10" i="1"/>
  <c r="D10" i="1"/>
  <c r="C10" i="1"/>
  <c r="B10" i="1"/>
  <c r="S9" i="1"/>
  <c r="R9" i="1"/>
  <c r="Q9" i="1"/>
  <c r="P9" i="1"/>
  <c r="O9" i="1"/>
  <c r="N9" i="1"/>
  <c r="M9" i="1"/>
  <c r="L9" i="1"/>
  <c r="K9" i="1"/>
  <c r="J9" i="1"/>
  <c r="I9" i="1"/>
  <c r="H9" i="1"/>
  <c r="G9" i="1"/>
  <c r="F9" i="1"/>
  <c r="E9" i="1"/>
  <c r="D9" i="1"/>
  <c r="C9" i="1"/>
  <c r="B9" i="1"/>
  <c r="S8" i="1"/>
  <c r="R8" i="1"/>
  <c r="Q8" i="1"/>
  <c r="P8" i="1"/>
  <c r="O8" i="1"/>
  <c r="N8" i="1"/>
  <c r="M8" i="1"/>
  <c r="L8" i="1"/>
  <c r="K8" i="1"/>
  <c r="J8" i="1"/>
  <c r="I8" i="1"/>
  <c r="H8" i="1"/>
  <c r="G8" i="1"/>
  <c r="F8" i="1"/>
  <c r="E8" i="1"/>
  <c r="D8" i="1"/>
  <c r="C8" i="1"/>
  <c r="B8" i="1"/>
  <c r="S7" i="1"/>
  <c r="R7" i="1"/>
  <c r="Q7" i="1"/>
  <c r="P7" i="1"/>
  <c r="O7" i="1"/>
  <c r="N7" i="1"/>
  <c r="M7" i="1"/>
  <c r="L7" i="1"/>
  <c r="K7" i="1"/>
  <c r="J7" i="1"/>
  <c r="I7" i="1"/>
  <c r="H7" i="1"/>
  <c r="G7" i="1"/>
  <c r="F7" i="1"/>
  <c r="E7" i="1"/>
  <c r="D7" i="1"/>
  <c r="C7" i="1"/>
  <c r="B7" i="1"/>
  <c r="S6" i="1"/>
  <c r="R6" i="1"/>
  <c r="Q6" i="1"/>
  <c r="P6" i="1"/>
  <c r="O6" i="1"/>
  <c r="N6" i="1"/>
  <c r="M6" i="1"/>
  <c r="L6" i="1"/>
  <c r="K6" i="1"/>
  <c r="J6" i="1"/>
  <c r="I6" i="1"/>
  <c r="H6" i="1"/>
  <c r="G6" i="1"/>
  <c r="F6" i="1"/>
  <c r="E6" i="1"/>
  <c r="D6" i="1"/>
  <c r="C6" i="1"/>
  <c r="B6" i="1"/>
  <c r="S5" i="1"/>
  <c r="R5" i="1"/>
  <c r="Q5" i="1"/>
  <c r="P5" i="1"/>
  <c r="O5" i="1"/>
  <c r="N5" i="1"/>
  <c r="M5" i="1"/>
  <c r="L5" i="1"/>
  <c r="K5" i="1"/>
  <c r="J5" i="1"/>
  <c r="I5" i="1"/>
  <c r="H5" i="1"/>
  <c r="G5" i="1"/>
  <c r="F5" i="1"/>
  <c r="E5" i="1"/>
  <c r="D5" i="1"/>
  <c r="C5" i="1"/>
  <c r="B5" i="1"/>
  <c r="S4" i="1"/>
  <c r="R4" i="1"/>
  <c r="Q4" i="1"/>
  <c r="P4" i="1"/>
  <c r="O4" i="1"/>
  <c r="N4" i="1"/>
  <c r="M4" i="1"/>
  <c r="L4" i="1"/>
  <c r="K4" i="1"/>
  <c r="J4" i="1"/>
  <c r="I4" i="1"/>
  <c r="H4" i="1"/>
  <c r="G4" i="1"/>
  <c r="F4" i="1"/>
  <c r="E4" i="1"/>
  <c r="D4" i="1"/>
  <c r="C4" i="1"/>
  <c r="B4" i="1"/>
  <c r="S3" i="1"/>
  <c r="R3" i="1"/>
  <c r="Q3" i="1"/>
  <c r="P3" i="1"/>
  <c r="O3" i="1"/>
  <c r="N3" i="1"/>
  <c r="M3" i="1"/>
  <c r="L3" i="1"/>
  <c r="K3" i="1"/>
  <c r="J3" i="1"/>
  <c r="I3" i="1"/>
  <c r="H3" i="1"/>
  <c r="G3" i="1"/>
  <c r="F3" i="1"/>
  <c r="E3" i="1"/>
  <c r="D3" i="1"/>
  <c r="C3" i="1"/>
  <c r="B3" i="1"/>
</calcChain>
</file>

<file path=xl/sharedStrings.xml><?xml version="1.0" encoding="utf-8"?>
<sst xmlns="http://schemas.openxmlformats.org/spreadsheetml/2006/main" count="356" uniqueCount="356">
  <si>
    <t>SKU</t>
  </si>
  <si>
    <t>Category</t>
  </si>
  <si>
    <t>Model Number</t>
  </si>
  <si>
    <t>Material Group</t>
  </si>
  <si>
    <t>Restricted from Internet</t>
  </si>
  <si>
    <t>Status</t>
  </si>
  <si>
    <t>Product Description Short</t>
  </si>
  <si>
    <t>Product Description Long</t>
  </si>
  <si>
    <t>MSRP</t>
  </si>
  <si>
    <t>MAP</t>
  </si>
  <si>
    <t>UPC</t>
  </si>
  <si>
    <t>EAN</t>
  </si>
  <si>
    <t>WEIGHT (lb.)</t>
  </si>
  <si>
    <t>DIM L (in.)</t>
  </si>
  <si>
    <t>DIM W (in.)</t>
  </si>
  <si>
    <t>DIM H (in.)</t>
  </si>
  <si>
    <t>COUNTRY OF ORIGIN</t>
  </si>
  <si>
    <t>TAA Compliant</t>
  </si>
  <si>
    <t>LINK</t>
  </si>
  <si>
    <t>Row Sort Order</t>
  </si>
  <si>
    <t>Wired Microphones-Recording</t>
  </si>
  <si>
    <t>USB</t>
  </si>
  <si>
    <t>C44-USB</t>
  </si>
  <si>
    <t>5122010-00</t>
  </si>
  <si>
    <t>Perception Range</t>
  </si>
  <si>
    <t>3101H00400</t>
  </si>
  <si>
    <t>3101H00410</t>
  </si>
  <si>
    <t>3101H00420</t>
  </si>
  <si>
    <t>3101H00430</t>
  </si>
  <si>
    <t>3101H00440</t>
  </si>
  <si>
    <t>The C Suite</t>
  </si>
  <si>
    <t>3354X00010</t>
  </si>
  <si>
    <t>2785X00230</t>
  </si>
  <si>
    <t>3185X00010</t>
  </si>
  <si>
    <t>3386X00010</t>
  </si>
  <si>
    <t>3059X00050</t>
  </si>
  <si>
    <t>3059X00060</t>
  </si>
  <si>
    <t>2895H00010</t>
  </si>
  <si>
    <t>2221X00040</t>
  </si>
  <si>
    <t>3185X00110</t>
  </si>
  <si>
    <t>3386X00110</t>
  </si>
  <si>
    <t>3059X00230</t>
  </si>
  <si>
    <t>3059X00240</t>
  </si>
  <si>
    <t>2895H00210</t>
  </si>
  <si>
    <t>Wired Microphones-Live</t>
  </si>
  <si>
    <t>Handheld</t>
  </si>
  <si>
    <t>3100H00140</t>
  </si>
  <si>
    <t>3100H00120</t>
  </si>
  <si>
    <t>3138X00100</t>
  </si>
  <si>
    <t>3438X00010</t>
  </si>
  <si>
    <t>3439X00020</t>
  </si>
  <si>
    <t>3138X00070</t>
  </si>
  <si>
    <t>3138X00090</t>
  </si>
  <si>
    <t>3138X00340</t>
  </si>
  <si>
    <t>3138X00350</t>
  </si>
  <si>
    <t>3139X00010</t>
  </si>
  <si>
    <t>3139X00020</t>
  </si>
  <si>
    <t>Instrument</t>
  </si>
  <si>
    <t>3100H00150</t>
  </si>
  <si>
    <t>3100H00130</t>
  </si>
  <si>
    <t>2571H00040</t>
  </si>
  <si>
    <t>2571H00030</t>
  </si>
  <si>
    <t>2795X00040</t>
  </si>
  <si>
    <t>3063X00020</t>
  </si>
  <si>
    <t>3064X00010</t>
  </si>
  <si>
    <t>3064X00020</t>
  </si>
  <si>
    <t>3065X00010</t>
  </si>
  <si>
    <t>3065X00020</t>
  </si>
  <si>
    <t>2226H00110</t>
  </si>
  <si>
    <t>2815X00050</t>
  </si>
  <si>
    <t>2220X00040</t>
  </si>
  <si>
    <t>3220H00010</t>
  </si>
  <si>
    <t>2581H00150</t>
  </si>
  <si>
    <t>2581H00160</t>
  </si>
  <si>
    <t>2581X00140</t>
  </si>
  <si>
    <t>Headworn</t>
  </si>
  <si>
    <t>6000H50930</t>
  </si>
  <si>
    <t>6000H50940</t>
  </si>
  <si>
    <t>6000H50950</t>
  </si>
  <si>
    <t>3066X00010</t>
  </si>
  <si>
    <t>3066X00020</t>
  </si>
  <si>
    <t>2793H00060</t>
  </si>
  <si>
    <t>3066H00100</t>
  </si>
  <si>
    <t>Lavalier/Lapel</t>
  </si>
  <si>
    <t>2577X00080</t>
  </si>
  <si>
    <t>2577X00120</t>
  </si>
  <si>
    <t>6000H51040</t>
  </si>
  <si>
    <t>2803H00080</t>
  </si>
  <si>
    <t>2793H00100</t>
  </si>
  <si>
    <t>2577X00210</t>
  </si>
  <si>
    <t>2577X00200</t>
  </si>
  <si>
    <t>3241H00040</t>
  </si>
  <si>
    <t>3241H00020</t>
  </si>
  <si>
    <t>3241H00010</t>
  </si>
  <si>
    <t>3242H00030</t>
  </si>
  <si>
    <t>3242H00040</t>
  </si>
  <si>
    <t>Wired Microphones-Install/Contracting</t>
  </si>
  <si>
    <t>Goosenecks and Tabletop</t>
  </si>
  <si>
    <t>6000H51010</t>
  </si>
  <si>
    <t>6000H51020</t>
  </si>
  <si>
    <t>6000H51030</t>
  </si>
  <si>
    <t>2765H00010</t>
  </si>
  <si>
    <t>2765H00450</t>
  </si>
  <si>
    <t>2765H00020</t>
  </si>
  <si>
    <t>3165H00080</t>
  </si>
  <si>
    <t>2765H00400</t>
  </si>
  <si>
    <t>2765H00270</t>
  </si>
  <si>
    <t>3165H00090</t>
  </si>
  <si>
    <t>2765H00460</t>
  </si>
  <si>
    <t>2765H00030</t>
  </si>
  <si>
    <t>2765H00040</t>
  </si>
  <si>
    <t>2765H00080</t>
  </si>
  <si>
    <t>2765H00090</t>
  </si>
  <si>
    <t>2765H00280</t>
  </si>
  <si>
    <t>2765H00410</t>
  </si>
  <si>
    <t>2765H00470</t>
  </si>
  <si>
    <t>3165H00100</t>
  </si>
  <si>
    <t>2965H00110</t>
  </si>
  <si>
    <t>2965H00130</t>
  </si>
  <si>
    <t>2965X00120</t>
  </si>
  <si>
    <t>2965X00140</t>
  </si>
  <si>
    <t>2765H00180</t>
  </si>
  <si>
    <t>2765H00500</t>
  </si>
  <si>
    <t>3165H00500</t>
  </si>
  <si>
    <t>2966H00010</t>
  </si>
  <si>
    <t>2966H00020</t>
  </si>
  <si>
    <t>2966H00030</t>
  </si>
  <si>
    <t>2967H00020</t>
  </si>
  <si>
    <t>2966H00040</t>
  </si>
  <si>
    <t>2765H00200</t>
  </si>
  <si>
    <t>2765X00220</t>
  </si>
  <si>
    <t>2765Z00240</t>
  </si>
  <si>
    <t>3165H00010</t>
  </si>
  <si>
    <t>3165H00030</t>
  </si>
  <si>
    <t>2765H00300</t>
  </si>
  <si>
    <t>6500H00420</t>
  </si>
  <si>
    <t>3165H00290</t>
  </si>
  <si>
    <t>3165H00220</t>
  </si>
  <si>
    <t>2426X00030</t>
  </si>
  <si>
    <t>3165H00150</t>
  </si>
  <si>
    <t>3165H00160</t>
  </si>
  <si>
    <t>3165H00170</t>
  </si>
  <si>
    <t>3361H00080</t>
  </si>
  <si>
    <t>2765H00100</t>
  </si>
  <si>
    <t>3165H00250</t>
  </si>
  <si>
    <t>Boundary Mics/PZM</t>
  </si>
  <si>
    <t>2262X00030</t>
  </si>
  <si>
    <t>3177H00010</t>
  </si>
  <si>
    <t>3177H00020</t>
  </si>
  <si>
    <t>3322H00010</t>
  </si>
  <si>
    <t>3328H00010</t>
  </si>
  <si>
    <t>3327H00010</t>
  </si>
  <si>
    <t>3326H00010</t>
  </si>
  <si>
    <t>3340H00010</t>
  </si>
  <si>
    <t>3325H00010</t>
  </si>
  <si>
    <t>3323H00010</t>
  </si>
  <si>
    <t>3334H00010</t>
  </si>
  <si>
    <t>3333H00010</t>
  </si>
  <si>
    <t>3332H00010</t>
  </si>
  <si>
    <t>3331H00010</t>
  </si>
  <si>
    <t>3329H00010</t>
  </si>
  <si>
    <t>3330H00010</t>
  </si>
  <si>
    <t>Conferencing Systems and Accessories</t>
  </si>
  <si>
    <t>2965H00150</t>
  </si>
  <si>
    <t>2965H00160</t>
  </si>
  <si>
    <t>6500H00030</t>
  </si>
  <si>
    <t>6500H00150</t>
  </si>
  <si>
    <t>6500H00160</t>
  </si>
  <si>
    <t>6500H00170</t>
  </si>
  <si>
    <t>6500H00200</t>
  </si>
  <si>
    <t>6500H00210</t>
  </si>
  <si>
    <t>3361H00090</t>
  </si>
  <si>
    <t>3361H00160</t>
  </si>
  <si>
    <t>3361H00110</t>
  </si>
  <si>
    <t>3361H00120</t>
  </si>
  <si>
    <t>3361H00130</t>
  </si>
  <si>
    <t>3361H00140</t>
  </si>
  <si>
    <t>3361H00150</t>
  </si>
  <si>
    <t>3361H00170</t>
  </si>
  <si>
    <t>6500H00310</t>
  </si>
  <si>
    <t>3361H00210</t>
  </si>
  <si>
    <t>3361H00220</t>
  </si>
  <si>
    <t>3361H00230</t>
  </si>
  <si>
    <t>3361H00240</t>
  </si>
  <si>
    <t>3361H00250</t>
  </si>
  <si>
    <t>3361H00340</t>
  </si>
  <si>
    <t>6500H00220</t>
  </si>
  <si>
    <t>Microlite</t>
  </si>
  <si>
    <t>3241H00050</t>
  </si>
  <si>
    <t>6500H00290</t>
  </si>
  <si>
    <t>6500H00320</t>
  </si>
  <si>
    <t>6500H00330</t>
  </si>
  <si>
    <t>6500H00350</t>
  </si>
  <si>
    <t>6500H00410</t>
  </si>
  <si>
    <t>6500H00360</t>
  </si>
  <si>
    <t>6500H00400</t>
  </si>
  <si>
    <t>6500H00580</t>
  </si>
  <si>
    <t>6500H00590</t>
  </si>
  <si>
    <t>7615H06050</t>
  </si>
  <si>
    <t>2955H00480</t>
  </si>
  <si>
    <t>6000H60010</t>
  </si>
  <si>
    <t>6000H63010</t>
  </si>
  <si>
    <t>6000H05710</t>
  </si>
  <si>
    <t>6000H10080</t>
  </si>
  <si>
    <t>6500H00430</t>
  </si>
  <si>
    <t>6500H00540</t>
  </si>
  <si>
    <t>6500H00560</t>
  </si>
  <si>
    <t>6500H00570</t>
  </si>
  <si>
    <t>6500H00470</t>
  </si>
  <si>
    <t>6500H00480</t>
  </si>
  <si>
    <t>3244Z00010</t>
  </si>
  <si>
    <t>Wireless</t>
  </si>
  <si>
    <t>Perception</t>
  </si>
  <si>
    <t>3245H00010</t>
  </si>
  <si>
    <t>3246H00010</t>
  </si>
  <si>
    <t>3247H00010</t>
  </si>
  <si>
    <t>3248X00010</t>
  </si>
  <si>
    <t>3249H00010</t>
  </si>
  <si>
    <t>3250H00010</t>
  </si>
  <si>
    <t>3251H00010</t>
  </si>
  <si>
    <t>WMS 40</t>
  </si>
  <si>
    <t>3347X00110</t>
  </si>
  <si>
    <t>3347X00120</t>
  </si>
  <si>
    <t>3347X00130</t>
  </si>
  <si>
    <t>3347X00140</t>
  </si>
  <si>
    <t>3348H00110</t>
  </si>
  <si>
    <t>3348H00120</t>
  </si>
  <si>
    <t>3348H00130</t>
  </si>
  <si>
    <t>3348H00140</t>
  </si>
  <si>
    <t>3350X00050</t>
  </si>
  <si>
    <t>3350X00060</t>
  </si>
  <si>
    <t>3351H00050</t>
  </si>
  <si>
    <t>3351H00060</t>
  </si>
  <si>
    <t>3352X00050</t>
  </si>
  <si>
    <t>3352X00060</t>
  </si>
  <si>
    <t>WMS 420</t>
  </si>
  <si>
    <t>3411X00010</t>
  </si>
  <si>
    <t>3412H00010</t>
  </si>
  <si>
    <t>3413H00010</t>
  </si>
  <si>
    <t>3414H00010</t>
  </si>
  <si>
    <t>3415H00010</t>
  </si>
  <si>
    <t>3416H00010</t>
  </si>
  <si>
    <t>WMS 470</t>
  </si>
  <si>
    <t>3300H00150</t>
  </si>
  <si>
    <t>3300H00160</t>
  </si>
  <si>
    <t>3301X00170</t>
  </si>
  <si>
    <t>3301X00180</t>
  </si>
  <si>
    <t>3301X00370</t>
  </si>
  <si>
    <t>3301X00380</t>
  </si>
  <si>
    <t>3302H00170</t>
  </si>
  <si>
    <t>3302H00180</t>
  </si>
  <si>
    <t>3305X00370</t>
  </si>
  <si>
    <t>3305X00380</t>
  </si>
  <si>
    <t>3306X00370</t>
  </si>
  <si>
    <t>3306X00380</t>
  </si>
  <si>
    <t>3307H00370</t>
  </si>
  <si>
    <t>3307H00380</t>
  </si>
  <si>
    <t>3308H00370</t>
  </si>
  <si>
    <t>3308H00380</t>
  </si>
  <si>
    <t>3309H00370</t>
  </si>
  <si>
    <t>3309H00380</t>
  </si>
  <si>
    <t>WMS 4500</t>
  </si>
  <si>
    <t>3201H00280</t>
  </si>
  <si>
    <t>3201H00300</t>
  </si>
  <si>
    <t>3202H00300</t>
  </si>
  <si>
    <t>3205Z00280</t>
  </si>
  <si>
    <t>DMS 100/300</t>
  </si>
  <si>
    <t>5100247-00</t>
  </si>
  <si>
    <t>5100248-00</t>
  </si>
  <si>
    <t>5100252-00</t>
  </si>
  <si>
    <t>5100253-00</t>
  </si>
  <si>
    <t>DMS 800</t>
  </si>
  <si>
    <t>3382H00100</t>
  </si>
  <si>
    <t>3381H00100</t>
  </si>
  <si>
    <t>Tetrad</t>
  </si>
  <si>
    <t>3456H00030</t>
  </si>
  <si>
    <t>IVM 45000 IEM</t>
  </si>
  <si>
    <t>Wireless Accessories</t>
  </si>
  <si>
    <t>3082X00010</t>
  </si>
  <si>
    <t>3082X00020</t>
  </si>
  <si>
    <t>3438X00030</t>
  </si>
  <si>
    <t>3082X00030</t>
  </si>
  <si>
    <t>3439X00030</t>
  </si>
  <si>
    <t>3009H00140</t>
  </si>
  <si>
    <t>3296H00010</t>
  </si>
  <si>
    <t>3296H00050</t>
  </si>
  <si>
    <t>2634H00330</t>
  </si>
  <si>
    <t>2634H00340</t>
  </si>
  <si>
    <t>3009H00170</t>
  </si>
  <si>
    <t>3009H00180</t>
  </si>
  <si>
    <t>3009H00210</t>
  </si>
  <si>
    <t>2997Z00040</t>
  </si>
  <si>
    <t>2999H00150</t>
  </si>
  <si>
    <t>3004H00030</t>
  </si>
  <si>
    <t>3009H00130</t>
  </si>
  <si>
    <t>6500H00520</t>
  </si>
  <si>
    <t>6500H00530</t>
  </si>
  <si>
    <t>3158H00050</t>
  </si>
  <si>
    <t>7801H00110</t>
  </si>
  <si>
    <t>7615H06110</t>
  </si>
  <si>
    <t>7615H06130</t>
  </si>
  <si>
    <t>2455H00620</t>
  </si>
  <si>
    <t>6000H02050</t>
  </si>
  <si>
    <t>6000H02060</t>
  </si>
  <si>
    <t>Headphones</t>
  </si>
  <si>
    <t>6000H01900</t>
  </si>
  <si>
    <t>3169H00030</t>
  </si>
  <si>
    <t>3103H00030</t>
  </si>
  <si>
    <t>2058X00130</t>
  </si>
  <si>
    <t>2058X00190</t>
  </si>
  <si>
    <t>2470X00190</t>
  </si>
  <si>
    <t>K361</t>
  </si>
  <si>
    <t>K361BT</t>
  </si>
  <si>
    <t>K371</t>
  </si>
  <si>
    <t>K371BT</t>
  </si>
  <si>
    <t>3280H00130</t>
  </si>
  <si>
    <t>2458X00100</t>
  </si>
  <si>
    <t>2458X00180</t>
  </si>
  <si>
    <t>2458X00140</t>
  </si>
  <si>
    <t>3458X00010</t>
  </si>
  <si>
    <t>3458X00050</t>
  </si>
  <si>
    <t>3446H00010</t>
  </si>
  <si>
    <t>Headsets</t>
  </si>
  <si>
    <t>3446H00020</t>
  </si>
  <si>
    <t>2955X00260</t>
  </si>
  <si>
    <t>2955X00270</t>
  </si>
  <si>
    <t>2955X00280</t>
  </si>
  <si>
    <t>2955X00290</t>
  </si>
  <si>
    <t>2955X00310</t>
  </si>
  <si>
    <t>2955X00320</t>
  </si>
  <si>
    <t>2955X00330</t>
  </si>
  <si>
    <t>2955H00460</t>
  </si>
  <si>
    <t>3169H00020</t>
  </si>
  <si>
    <t>2955H00490</t>
  </si>
  <si>
    <t>2955H00500</t>
  </si>
  <si>
    <t>Headphone Amplifiers</t>
  </si>
  <si>
    <t>3450H00010</t>
  </si>
  <si>
    <t>3450H00030</t>
  </si>
  <si>
    <t>3450H00050</t>
  </si>
  <si>
    <t>Digital Microphone Mixers</t>
  </si>
  <si>
    <t>6500H00240</t>
  </si>
  <si>
    <t>6000H19040</t>
  </si>
  <si>
    <t>Misc Accessories</t>
  </si>
  <si>
    <t>6001H06320</t>
  </si>
  <si>
    <t>2455H00500</t>
  </si>
  <si>
    <t>6000H03080</t>
  </si>
  <si>
    <t>6000H06240</t>
  </si>
  <si>
    <t>6000H10100</t>
  </si>
  <si>
    <t>7801H00120</t>
  </si>
  <si>
    <t>3457X00060</t>
  </si>
  <si>
    <t>2231H00220</t>
  </si>
  <si>
    <t>2568Z40010</t>
  </si>
  <si>
    <t>2366Z06010</t>
  </si>
  <si>
    <t>2416Z01020</t>
  </si>
  <si>
    <t>3009Z00120</t>
  </si>
  <si>
    <t>3170H00020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</si>
</sst>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5" formatCode="_-&quot;€&quot;\ * #,##0.00_-;\-&quot;€&quot;\ * #,##0.00_-;_-&quot;€&quot;\ * &quot;-&quot;??_-;_-@_-"/>
    <numFmt numFmtId="166" formatCode="_-* #,##0.00_-;\-* #,##0.00_-;_-* &quot;-&quot;??_-;_-@_-"/>
    <numFmt numFmtId="167" formatCode="0_);[Red]\(0\)"/>
    <numFmt numFmtId="168" formatCode="0.00;\-0.00;;@"/>
  </numFmts>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u/>
      <sz val="10"/>
      <color indexed="12"/>
      <name val="Arial"/>
      <family val="2"/>
    </font>
    <font>
      <u/>
      <sz val="11"/>
      <color indexed="12"/>
      <name val="Calibri"/>
      <family val="2"/>
      <scheme val="minor"/>
    </font>
    <font>
      <b/>
      <sz val="11"/>
      <color theme="0"/>
      <name val="Calibri"/>
      <family val="2"/>
    </font>
    <font>
      <u/>
      <sz val="10"/>
      <color indexed="12"/>
      <name val="Verdana"/>
      <family val="2"/>
    </font>
    <font>
      <b/>
      <i/>
      <sz val="11"/>
      <color theme="1"/>
      <name val="Calibri"/>
      <family val="2"/>
      <scheme val="minor"/>
    </font>
    <font>
      <b/>
      <sz val="11"/>
      <color theme="1"/>
      <name val="Calibri"/>
      <family val="2"/>
    </font>
  </fonts>
  <fills count="5">
    <fill>
      <patternFill patternType="none"/>
    </fill>
    <fill>
      <patternFill patternType="gray125"/>
    </fill>
    <fill>
      <patternFill patternType="solid">
        <fgColor rgb="FFA5A5A5"/>
      </patternFill>
    </fill>
    <fill>
      <patternFill patternType="solid">
        <fgColor theme="1"/>
        <bgColor indexed="64"/>
      </patternFill>
    </fill>
    <fill>
      <patternFill patternType="solid">
        <fgColor theme="1"/>
        <bgColor theme="4"/>
      </patternFill>
    </fill>
  </fills>
  <borders count="3">
    <border>
      <left/>
      <right/>
      <top/>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bottom style="double">
        <color rgb="FF3F3F3F"/>
      </bottom>
      <diagonal/>
    </border>
  </borders>
  <cellStyleXfs count="6">
    <xf numFmtId="0" fontId="0" fillId="0" borderId="0"/>
    <xf numFmtId="44" fontId="1" fillId="0" borderId="0" applyFont="0" applyFill="0" applyBorder="0" applyAlignment="0" applyProtection="0"/>
    <xf numFmtId="0" fontId="2" fillId="2" borderId="1" applyNumberFormat="0" applyAlignment="0" applyProtection="0"/>
    <xf numFmtId="165" fontId="1" fillId="0" borderId="0" applyFont="0" applyFill="0" applyBorder="0" applyAlignment="0" applyProtection="0"/>
    <xf numFmtId="0" fontId="6"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cellStyleXfs>
  <cellXfs count="40">
    <xf numFmtId="0" fontId="0" fillId="0" borderId="0" xfId="0"/>
    <xf numFmtId="0" fontId="3" fillId="3" borderId="0" xfId="0" applyFont="1" applyFill="1" applyAlignment="1">
      <alignment horizontal="left" vertical="center"/>
    </xf>
    <xf numFmtId="0" fontId="0" fillId="3" borderId="0" xfId="0" applyFill="1" applyAlignment="1">
      <alignment horizontal="left" vertical="center"/>
    </xf>
    <xf numFmtId="0" fontId="0" fillId="3" borderId="0" xfId="0" applyFill="1" applyAlignment="1">
      <alignment horizontal="center" vertical="center"/>
    </xf>
    <xf numFmtId="166" fontId="5" fillId="3" borderId="0" xfId="3" applyNumberFormat="1" applyFont="1" applyFill="1" applyBorder="1" applyAlignment="1">
      <alignment vertical="center" wrapText="1"/>
    </xf>
    <xf numFmtId="44" fontId="5" fillId="3" borderId="0" xfId="3" applyNumberFormat="1" applyFont="1" applyFill="1" applyBorder="1" applyAlignment="1">
      <alignment horizontal="left" vertical="center" wrapText="1"/>
    </xf>
    <xf numFmtId="44" fontId="4" fillId="3" borderId="0" xfId="1" applyFont="1" applyFill="1" applyBorder="1" applyAlignment="1">
      <alignment horizontal="center" vertical="center" wrapText="1"/>
    </xf>
    <xf numFmtId="167" fontId="0" fillId="3" borderId="0" xfId="0" applyNumberFormat="1" applyFill="1" applyAlignment="1">
      <alignment horizontal="center" vertical="center"/>
    </xf>
    <xf numFmtId="167" fontId="0" fillId="3" borderId="0" xfId="0" applyNumberFormat="1" applyFill="1" applyAlignment="1">
      <alignment vertical="center"/>
    </xf>
    <xf numFmtId="0" fontId="0" fillId="3" borderId="0" xfId="0" applyFill="1" applyAlignment="1">
      <alignment vertical="center"/>
    </xf>
    <xf numFmtId="0" fontId="7" fillId="3" borderId="0" xfId="4" applyFont="1" applyFill="1" applyBorder="1" applyAlignment="1" applyProtection="1">
      <alignment horizontal="center" vertical="center"/>
    </xf>
    <xf numFmtId="3" fontId="0" fillId="3" borderId="0" xfId="0" applyNumberFormat="1" applyFill="1" applyAlignment="1">
      <alignment vertical="center"/>
    </xf>
    <xf numFmtId="0" fontId="8" fillId="0" borderId="0" xfId="0" applyFont="1" applyAlignment="1">
      <alignment horizontal="center" vertical="center" wrapText="1"/>
    </xf>
    <xf numFmtId="0" fontId="8" fillId="4" borderId="0" xfId="0" applyFont="1" applyFill="1" applyAlignment="1">
      <alignment horizontal="center" vertical="center" wrapText="1"/>
    </xf>
    <xf numFmtId="40" fontId="2" fillId="3" borderId="2" xfId="2" applyNumberFormat="1" applyFill="1" applyBorder="1" applyAlignment="1">
      <alignment horizontal="center" vertical="center" wrapText="1"/>
    </xf>
    <xf numFmtId="1" fontId="8" fillId="4" borderId="0" xfId="0" applyNumberFormat="1" applyFont="1" applyFill="1" applyAlignment="1">
      <alignment horizontal="center" vertical="center" wrapText="1"/>
    </xf>
    <xf numFmtId="40" fontId="8" fillId="4" borderId="0" xfId="0" applyNumberFormat="1" applyFont="1" applyFill="1" applyAlignment="1">
      <alignment horizontal="center" vertical="center" wrapText="1"/>
    </xf>
    <xf numFmtId="3" fontId="0" fillId="3" borderId="0" xfId="0" applyNumberFormat="1" applyFill="1" applyAlignment="1">
      <alignment horizontal="center" vertical="center" wrapText="1"/>
    </xf>
    <xf numFmtId="0" fontId="0" fillId="3" borderId="0" xfId="0" applyFill="1" applyAlignment="1">
      <alignment horizontal="center" vertical="center" wrapText="1"/>
    </xf>
    <xf numFmtId="0" fontId="3" fillId="0" borderId="0" xfId="0" applyFont="1" applyAlignment="1">
      <alignment horizontal="lef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168" fontId="1" fillId="0" borderId="0" xfId="0" applyNumberFormat="1" applyFont="1" applyAlignment="1">
      <alignment horizontal="center" vertical="center"/>
    </xf>
    <xf numFmtId="167" fontId="0" fillId="0" borderId="0" xfId="0" applyNumberFormat="1" applyAlignment="1">
      <alignment horizontal="center" vertical="center"/>
    </xf>
    <xf numFmtId="40" fontId="0" fillId="0" borderId="0" xfId="0" applyNumberFormat="1" applyAlignment="1">
      <alignment horizontal="center" vertical="center"/>
    </xf>
    <xf numFmtId="0" fontId="7" fillId="0" borderId="0" xfId="5" applyFont="1" applyFill="1" applyBorder="1" applyAlignment="1" applyProtection="1">
      <alignment horizontal="left" vertical="center"/>
    </xf>
    <xf numFmtId="3" fontId="5" fillId="0" borderId="0" xfId="0" applyNumberFormat="1" applyFont="1" applyAlignment="1">
      <alignment horizontal="center" vertical="center"/>
    </xf>
    <xf numFmtId="0" fontId="10" fillId="0" borderId="0" xfId="0" applyFont="1" applyAlignment="1">
      <alignment horizontal="left" vertical="center"/>
    </xf>
    <xf numFmtId="0" fontId="3"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40" fontId="9" fillId="0" borderId="0" xfId="5" applyNumberFormat="1" applyFill="1" applyBorder="1" applyAlignment="1" applyProtection="1">
      <alignment horizontal="left" vertical="center"/>
    </xf>
    <xf numFmtId="44" fontId="0" fillId="0" borderId="0" xfId="0" applyNumberFormat="1" applyAlignment="1">
      <alignment vertical="center"/>
    </xf>
    <xf numFmtId="44" fontId="10" fillId="0" borderId="0" xfId="0" applyNumberFormat="1" applyFont="1" applyAlignment="1">
      <alignment vertical="center"/>
    </xf>
    <xf numFmtId="0" fontId="0" fillId="0" borderId="0" xfId="0" applyAlignment="1">
      <alignment horizontal="left" vertical="center" wrapText="1"/>
    </xf>
    <xf numFmtId="44" fontId="0" fillId="0" borderId="0" xfId="1" applyFont="1" applyAlignment="1">
      <alignment horizontal="center" vertical="center" wrapText="1"/>
    </xf>
    <xf numFmtId="167" fontId="0" fillId="0" borderId="0" xfId="0" applyNumberFormat="1" applyAlignment="1">
      <alignment vertical="center"/>
    </xf>
    <xf numFmtId="0" fontId="7" fillId="0" borderId="0" xfId="4" applyFont="1" applyBorder="1" applyAlignment="1" applyProtection="1">
      <alignment horizontal="left" vertical="center"/>
    </xf>
    <xf numFmtId="3" fontId="0" fillId="0" borderId="0" xfId="0" applyNumberFormat="1" applyAlignment="1">
      <alignment horizontal="center" vertical="center"/>
    </xf>
  </cellXfs>
  <cellStyles count="6">
    <cellStyle name="Check Cell" xfId="2" builtinId="23"/>
    <cellStyle name="Currency" xfId="1" builtinId="4"/>
    <cellStyle name="Currency 5" xfId="3" xr:uid="{DA706130-E672-4A15-AF89-C88D5D0B7DD3}"/>
    <cellStyle name="Hyperlink" xfId="5" builtinId="8"/>
    <cellStyle name="Hyperlink 2" xfId="4" xr:uid="{F530E2E9-2BFE-4DC2-B7CF-E88056977EFF}"/>
    <cellStyle name="Normal" xfId="0" builtinId="0"/>
  </cellStyles>
  <dxfs count="25">
    <dxf>
      <numFmt numFmtId="3" formatCode="#,##0"/>
      <alignment horizontal="center" vertical="center" textRotation="0" wrapText="0" indent="0" justifyLastLine="0" shrinkToFit="0" readingOrder="0"/>
    </dxf>
    <dxf>
      <font>
        <b val="0"/>
        <i val="0"/>
        <strike val="0"/>
        <condense val="0"/>
        <extend val="0"/>
        <outline val="0"/>
        <shadow val="0"/>
        <u/>
        <vertAlign val="baseline"/>
        <sz val="11"/>
        <color indexed="12"/>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protection locked="1" hidden="0"/>
    </dxf>
    <dxf>
      <numFmt numFmtId="8" formatCode="#,##0.00_);[Red]\(#,##0.00\)"/>
      <alignment horizontal="center" vertical="center" textRotation="0" wrapText="0" indent="0" justifyLastLine="0" shrinkToFit="0" readingOrder="0"/>
    </dxf>
    <dxf>
      <numFmt numFmtId="8" formatCode="#,##0.00_);[Red]\(#,##0.00\)"/>
      <alignment horizontal="center" vertical="center" textRotation="0" wrapText="0" indent="0" justifyLastLine="0" shrinkToFit="0" readingOrder="0"/>
    </dxf>
    <dxf>
      <numFmt numFmtId="8" formatCode="#,##0.00_);[Red]\(#,##0.00\)"/>
      <alignment horizontal="center" vertical="center" textRotation="0" wrapText="0" indent="0" justifyLastLine="0" shrinkToFit="0" readingOrder="0"/>
    </dxf>
    <dxf>
      <numFmt numFmtId="8" formatCode="#,##0.00_);[Red]\(#,##0.00\)"/>
      <alignment horizontal="center" vertical="center" textRotation="0" wrapText="0" indent="0" justifyLastLine="0" shrinkToFit="0" readingOrder="0"/>
    </dxf>
    <dxf>
      <numFmt numFmtId="8" formatCode="#,##0.00_);[Red]\(#,##0.00\)"/>
      <alignment horizontal="center" vertical="center" textRotation="0" wrapText="0" indent="0" justifyLastLine="0" shrinkToFit="0" readingOrder="0"/>
    </dxf>
    <dxf>
      <numFmt numFmtId="8" formatCode="#,##0.00_);[Red]\(#,##0.00\)"/>
      <alignment horizontal="center" vertical="center" textRotation="0" wrapText="0" indent="0" justifyLastLine="0" shrinkToFit="0" readingOrder="0"/>
    </dxf>
    <dxf>
      <numFmt numFmtId="167" formatCode="0_);[Red]\(0\)"/>
      <alignment horizontal="center" vertical="center" textRotation="0" wrapText="0" indent="0" justifyLastLine="0" shrinkToFit="0" readingOrder="0"/>
    </dxf>
    <dxf>
      <numFmt numFmtId="167" formatCode="0_);[Red]\(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8" formatCode="0.00;\-0.0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8" formatCode="0.00;\-0.00;;@"/>
      <alignment horizontal="center" vertical="center" textRotation="0" wrapText="0"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vertical="center" textRotation="0" indent="0" justifyLastLine="0" shrinkToFit="0" readingOrder="0"/>
    </dxf>
    <dxf>
      <font>
        <b/>
        <i val="0"/>
        <strike val="0"/>
        <condense val="0"/>
        <extend val="0"/>
        <outline val="0"/>
        <shadow val="0"/>
        <u val="none"/>
        <vertAlign val="baseline"/>
        <sz val="11"/>
        <color theme="1"/>
        <name val="Calibri"/>
        <family val="2"/>
        <scheme val="minor"/>
      </font>
      <alignment vertical="center" textRotation="0" indent="0" justifyLastLine="0" shrinkToFit="0" readingOrder="0"/>
    </dxf>
    <dxf>
      <alignment vertical="center" textRotation="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theme="4"/>
          <bgColor theme="1"/>
        </patternFill>
      </fill>
      <alignment horizontal="center" vertical="center" textRotation="0" wrapText="1" indent="0" justifyLastLine="0" shrinkToFit="0" readingOrder="0"/>
    </dxf>
    <dxf>
      <numFmt numFmtId="164" formatCode="0;\-0;;@"/>
    </dxf>
    <dxf>
      <numFmt numFmtId="164" formatCode="0;\-0;;@"/>
    </dxf>
    <dxf>
      <numFmt numFmtId="164"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1238250</xdr:colOff>
      <xdr:row>0</xdr:row>
      <xdr:rowOff>744947</xdr:rowOff>
    </xdr:to>
    <xdr:pic>
      <xdr:nvPicPr>
        <xdr:cNvPr id="2" name="Picture 1">
          <a:extLst>
            <a:ext uri="{FF2B5EF4-FFF2-40B4-BE49-F238E27FC236}">
              <a16:creationId xmlns:a16="http://schemas.microsoft.com/office/drawing/2014/main" id="{8B229771-E95B-486D-81A8-4F3B80CF16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38250" cy="744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yden\Desktop\Harman%20PriceList_Professional_USA_CY26Q1M1.xlsx" TargetMode="External"/><Relationship Id="rId1" Type="http://schemas.openxmlformats.org/officeDocument/2006/relationships/externalLinkPath" Target="Harman%20PriceList_Professional_USA_CY26Q1M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ice Changes Eff 01.01.26"/>
      <sheetName val="Cover"/>
      <sheetName val="All Skus"/>
      <sheetName val="AKG"/>
      <sheetName val="AMX"/>
      <sheetName val="BSS"/>
      <sheetName val="Crown"/>
      <sheetName val="JBL"/>
      <sheetName val="DBX"/>
      <sheetName val="JBL Commercial"/>
      <sheetName val="Cinema"/>
      <sheetName val="Lexicon"/>
      <sheetName val="Martin"/>
      <sheetName val="Soundcraft"/>
      <sheetName val="Change Log"/>
      <sheetName val="Customer Care Contacts"/>
      <sheetName val="US Channel Map (NEW)"/>
      <sheetName val="Post-Sales Support"/>
      <sheetName val="Martin Territory Map"/>
    </sheetNames>
    <sheetDataSet>
      <sheetData sheetId="0"/>
      <sheetData sheetId="1"/>
      <sheetData sheetId="2">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row>
        <row r="2">
          <cell r="A2" t="str">
            <v>SKU</v>
          </cell>
          <cell r="B2" t="str">
            <v>Brand</v>
          </cell>
          <cell r="C2" t="str">
            <v>Category</v>
          </cell>
          <cell r="D2" t="str">
            <v>Model Number</v>
          </cell>
          <cell r="E2" t="str">
            <v>Material Group</v>
          </cell>
          <cell r="F2" t="str">
            <v>Restricted from Internet</v>
          </cell>
          <cell r="G2" t="str">
            <v>Status</v>
          </cell>
          <cell r="H2" t="str">
            <v>Product Description Short</v>
          </cell>
          <cell r="I2" t="str">
            <v>Product Description Long</v>
          </cell>
          <cell r="J2" t="str">
            <v>MSRP</v>
          </cell>
          <cell r="K2" t="str">
            <v>MAP</v>
          </cell>
          <cell r="L2" t="str">
            <v>Dealer</v>
          </cell>
          <cell r="M2" t="str">
            <v xml:space="preserve">US Dealer 100-249pcs*2 </v>
          </cell>
          <cell r="N2" t="str">
            <v xml:space="preserve">US Dealer 250+ pcs*3 </v>
          </cell>
          <cell r="O2" t="str">
            <v>Master Pack Qty</v>
          </cell>
          <cell r="P2" t="str">
            <v>UPC</v>
          </cell>
          <cell r="Q2" t="str">
            <v>EAN</v>
          </cell>
          <cell r="R2" t="str">
            <v>WEIGHT (lb.)</v>
          </cell>
          <cell r="S2" t="str">
            <v>DIM L (in.)</v>
          </cell>
          <cell r="T2" t="str">
            <v>DIM W (in.)</v>
          </cell>
          <cell r="U2" t="str">
            <v>DIM H (in.)</v>
          </cell>
          <cell r="V2" t="str">
            <v>COUNTRY OF ORIGIN</v>
          </cell>
          <cell r="W2" t="str">
            <v>TAA Compliant</v>
          </cell>
          <cell r="X2" t="str">
            <v>LINK</v>
          </cell>
          <cell r="Y2" t="str">
            <v>Row Sort Order</v>
          </cell>
        </row>
        <row r="3">
          <cell r="A3" t="str">
            <v>Wired Microphones-Recording</v>
          </cell>
          <cell r="B3" t="str">
            <v>AKG</v>
          </cell>
          <cell r="Y3">
            <v>1</v>
          </cell>
        </row>
        <row r="4">
          <cell r="A4" t="str">
            <v>USB</v>
          </cell>
          <cell r="B4" t="str">
            <v>AKG</v>
          </cell>
          <cell r="Y4">
            <v>2</v>
          </cell>
        </row>
        <row r="5">
          <cell r="A5" t="str">
            <v>C44-USB</v>
          </cell>
          <cell r="B5" t="str">
            <v>AKG</v>
          </cell>
          <cell r="C5" t="str">
            <v>Wired Mics</v>
          </cell>
          <cell r="D5" t="str">
            <v>C44-USB</v>
          </cell>
          <cell r="E5" t="str">
            <v>JBL029</v>
          </cell>
          <cell r="H5" t="str">
            <v>Lyra USB Microphone</v>
          </cell>
          <cell r="I5" t="str">
            <v>Lyra USB Microphone</v>
          </cell>
          <cell r="J5">
            <v>145</v>
          </cell>
          <cell r="K5">
            <v>99</v>
          </cell>
          <cell r="L5">
            <v>73.52</v>
          </cell>
          <cell r="P5">
            <v>885038040804</v>
          </cell>
          <cell r="Q5">
            <v>9002761048308</v>
          </cell>
          <cell r="R5">
            <v>2.0299999999999998</v>
          </cell>
          <cell r="S5">
            <v>4.25</v>
          </cell>
          <cell r="T5">
            <v>4.79</v>
          </cell>
          <cell r="U5">
            <v>9.7200000000000006</v>
          </cell>
          <cell r="V5" t="str">
            <v>CN</v>
          </cell>
          <cell r="W5" t="str">
            <v>Non Compliant</v>
          </cell>
          <cell r="Y5">
            <v>3</v>
          </cell>
        </row>
        <row r="6">
          <cell r="A6" t="str">
            <v>5122010-00</v>
          </cell>
          <cell r="B6" t="str">
            <v>AKG</v>
          </cell>
          <cell r="C6" t="str">
            <v>Bundle</v>
          </cell>
          <cell r="D6" t="str">
            <v>PODCASTER ESSENTIALS</v>
          </cell>
          <cell r="E6" t="str">
            <v>SC-VI</v>
          </cell>
          <cell r="H6" t="str">
            <v>Lyra USB Microphone, K371 Professional Headphone With Stereo Headphone Adaptor, Ableton Live 10 Lite (Mac/PC) production software,and Berklee online course</v>
          </cell>
          <cell r="I6" t="str">
            <v>AUDIO PRODUCTION TOOLKIT: AKG LYRA USB MICROPHONE AND AKG K371 HEADPHONES   Must be ordered in pairs</v>
          </cell>
          <cell r="J6">
            <v>385</v>
          </cell>
          <cell r="K6">
            <v>310</v>
          </cell>
          <cell r="L6">
            <v>230.72</v>
          </cell>
          <cell r="O6">
            <v>4</v>
          </cell>
          <cell r="P6">
            <v>885038040811</v>
          </cell>
          <cell r="Q6">
            <v>9002761040814</v>
          </cell>
          <cell r="R6">
            <v>5.18</v>
          </cell>
          <cell r="S6">
            <v>10.51</v>
          </cell>
          <cell r="T6">
            <v>9.06</v>
          </cell>
          <cell r="U6">
            <v>10.24</v>
          </cell>
          <cell r="V6" t="str">
            <v>CN</v>
          </cell>
          <cell r="W6" t="str">
            <v>Non Compliant</v>
          </cell>
          <cell r="Y6">
            <v>4</v>
          </cell>
        </row>
        <row r="7">
          <cell r="A7" t="str">
            <v>Perception Range</v>
          </cell>
          <cell r="B7" t="str">
            <v>AKG</v>
          </cell>
          <cell r="Y7">
            <v>5</v>
          </cell>
        </row>
        <row r="8">
          <cell r="A8" t="str">
            <v>3101H00400</v>
          </cell>
          <cell r="B8" t="str">
            <v>AKG</v>
          </cell>
          <cell r="C8" t="str">
            <v>Wired Mics</v>
          </cell>
          <cell r="D8" t="str">
            <v>P120</v>
          </cell>
          <cell r="E8" t="str">
            <v>AT410090</v>
          </cell>
          <cell r="H8" t="str">
            <v>Studio Condenser Microphone</v>
          </cell>
          <cell r="I8" t="str">
            <v xml:space="preserve">Professional studio microphone for general purpose. </v>
          </cell>
          <cell r="J8">
            <v>161.25</v>
          </cell>
          <cell r="K8">
            <v>129</v>
          </cell>
          <cell r="L8">
            <v>89.4</v>
          </cell>
          <cell r="O8">
            <v>8</v>
          </cell>
          <cell r="P8">
            <v>885038037033</v>
          </cell>
          <cell r="Q8">
            <v>9002761037036</v>
          </cell>
          <cell r="R8">
            <v>9.5</v>
          </cell>
          <cell r="S8">
            <v>3</v>
          </cell>
          <cell r="T8">
            <v>7.5</v>
          </cell>
          <cell r="U8">
            <v>3.5</v>
          </cell>
          <cell r="V8" t="str">
            <v>CN</v>
          </cell>
          <cell r="W8" t="str">
            <v>Non Compliant</v>
          </cell>
          <cell r="X8" t="str">
            <v>https://www.akg.com/Microphones/Condenser%20Microphones/P120-.html</v>
          </cell>
          <cell r="Y8">
            <v>6</v>
          </cell>
        </row>
        <row r="9">
          <cell r="A9" t="str">
            <v>3101H00410</v>
          </cell>
          <cell r="B9" t="str">
            <v>AKG</v>
          </cell>
          <cell r="C9" t="str">
            <v>Wired Mics</v>
          </cell>
          <cell r="D9" t="str">
            <v>P170</v>
          </cell>
          <cell r="E9" t="str">
            <v>AT210010</v>
          </cell>
          <cell r="H9" t="str">
            <v>Studio Condenser Microphone</v>
          </cell>
          <cell r="I9" t="str">
            <v>Professional instrumental microphone with small diaphragm-true condenser transducer, package includes a stand adapter.</v>
          </cell>
          <cell r="J9">
            <v>161.25</v>
          </cell>
          <cell r="K9">
            <v>129</v>
          </cell>
          <cell r="L9">
            <v>89.4</v>
          </cell>
          <cell r="O9">
            <v>8</v>
          </cell>
          <cell r="P9">
            <v>885038037040</v>
          </cell>
          <cell r="Q9">
            <v>9002761037043</v>
          </cell>
          <cell r="R9">
            <v>9.5</v>
          </cell>
          <cell r="S9">
            <v>3</v>
          </cell>
          <cell r="T9">
            <v>7.5</v>
          </cell>
          <cell r="U9">
            <v>3.5</v>
          </cell>
          <cell r="V9" t="str">
            <v>CN</v>
          </cell>
          <cell r="W9" t="str">
            <v>Non Compliant</v>
          </cell>
          <cell r="X9" t="str">
            <v>https://www.akg.com/Microphones/Condenser%20Microphones/P170.html</v>
          </cell>
          <cell r="Y9">
            <v>7</v>
          </cell>
        </row>
        <row r="10">
          <cell r="A10" t="str">
            <v>3101H00420</v>
          </cell>
          <cell r="B10" t="str">
            <v>AKG</v>
          </cell>
          <cell r="C10" t="str">
            <v>Wired Mics</v>
          </cell>
          <cell r="D10" t="str">
            <v>P220</v>
          </cell>
          <cell r="E10" t="str">
            <v>AT210010</v>
          </cell>
          <cell r="H10" t="str">
            <v>Studio Condenser Microphone</v>
          </cell>
          <cell r="I10" t="str">
            <v>as Perception 120 with one inch true condenser large diaphragm capsule.</v>
          </cell>
          <cell r="J10">
            <v>286.25</v>
          </cell>
          <cell r="K10">
            <v>229</v>
          </cell>
          <cell r="L10">
            <v>163</v>
          </cell>
          <cell r="O10">
            <v>8</v>
          </cell>
          <cell r="P10">
            <v>885038037057</v>
          </cell>
          <cell r="Q10">
            <v>9002761037050</v>
          </cell>
          <cell r="R10">
            <v>9</v>
          </cell>
          <cell r="S10">
            <v>5</v>
          </cell>
          <cell r="T10">
            <v>8.5</v>
          </cell>
          <cell r="U10">
            <v>5.5</v>
          </cell>
          <cell r="V10" t="str">
            <v>CN</v>
          </cell>
          <cell r="W10" t="str">
            <v>Non Compliant</v>
          </cell>
          <cell r="X10" t="str">
            <v>https://www.akg.com/Microphones/Condenser%20Microphones/P220.html</v>
          </cell>
          <cell r="Y10">
            <v>8</v>
          </cell>
        </row>
        <row r="11">
          <cell r="A11" t="str">
            <v>3101H00430</v>
          </cell>
          <cell r="B11" t="str">
            <v>AKG</v>
          </cell>
          <cell r="C11" t="str">
            <v>Wired Mics</v>
          </cell>
          <cell r="D11" t="str">
            <v>P420</v>
          </cell>
          <cell r="E11" t="str">
            <v>AT210010</v>
          </cell>
          <cell r="H11" t="str">
            <v>Studio Condenser Microphone</v>
          </cell>
          <cell r="I11" t="str">
            <v>Professional large-dual-diaphragm true-condenser microphone with switchable polar patterns.</v>
          </cell>
          <cell r="J11">
            <v>323.75</v>
          </cell>
          <cell r="K11">
            <v>259</v>
          </cell>
          <cell r="L11">
            <v>191</v>
          </cell>
          <cell r="O11">
            <v>8</v>
          </cell>
          <cell r="P11">
            <v>885038037064</v>
          </cell>
          <cell r="Q11">
            <v>9002761037067</v>
          </cell>
          <cell r="R11">
            <v>13.5</v>
          </cell>
          <cell r="S11">
            <v>21</v>
          </cell>
          <cell r="T11">
            <v>20</v>
          </cell>
          <cell r="U11">
            <v>5.5</v>
          </cell>
          <cell r="V11" t="str">
            <v>CN</v>
          </cell>
          <cell r="W11" t="str">
            <v>Non Compliant</v>
          </cell>
          <cell r="X11" t="str">
            <v>https://www.akg.com/Microphones/Condenser%20Microphones/P420.html</v>
          </cell>
          <cell r="Y11">
            <v>9</v>
          </cell>
        </row>
        <row r="12">
          <cell r="A12" t="str">
            <v>3101H00440</v>
          </cell>
          <cell r="B12" t="str">
            <v>AKG</v>
          </cell>
          <cell r="C12" t="str">
            <v>Wired Mics</v>
          </cell>
          <cell r="D12" t="str">
            <v>P820 TUBE</v>
          </cell>
          <cell r="H12" t="str">
            <v>Studio Condenser Microphone</v>
          </cell>
          <cell r="I12" t="str">
            <v>Professional multi-pattern tube microphone with remote control unit.</v>
          </cell>
          <cell r="J12">
            <v>1273.75</v>
          </cell>
          <cell r="K12">
            <v>1019</v>
          </cell>
          <cell r="L12">
            <v>715.22</v>
          </cell>
          <cell r="O12">
            <v>2</v>
          </cell>
          <cell r="P12">
            <v>885038037071</v>
          </cell>
          <cell r="Q12">
            <v>9002761037074</v>
          </cell>
          <cell r="R12">
            <v>15.5</v>
          </cell>
          <cell r="S12">
            <v>18</v>
          </cell>
          <cell r="T12">
            <v>7.25</v>
          </cell>
          <cell r="U12">
            <v>5.9</v>
          </cell>
          <cell r="V12" t="str">
            <v>CN</v>
          </cell>
          <cell r="W12" t="str">
            <v>Non Compliant</v>
          </cell>
          <cell r="X12" t="str">
            <v>https://www.akg.com/Microphones/Tube%20Microphones/P820tube.html</v>
          </cell>
          <cell r="Y12">
            <v>10</v>
          </cell>
        </row>
        <row r="13">
          <cell r="A13" t="str">
            <v>The C Suite</v>
          </cell>
          <cell r="B13" t="str">
            <v>AKG</v>
          </cell>
          <cell r="Y13">
            <v>11</v>
          </cell>
        </row>
        <row r="14">
          <cell r="A14" t="str">
            <v>3354X00010</v>
          </cell>
          <cell r="B14" t="str">
            <v>AKG</v>
          </cell>
          <cell r="C14" t="str">
            <v>Wired Mics</v>
          </cell>
          <cell r="D14" t="str">
            <v>C1000S</v>
          </cell>
          <cell r="E14" t="str">
            <v>AT610000</v>
          </cell>
          <cell r="H14" t="str">
            <v>Studio Condenser Microphone</v>
          </cell>
          <cell r="I14" t="str">
            <v>Multipurpose condenser microphone</v>
          </cell>
          <cell r="J14">
            <v>415</v>
          </cell>
          <cell r="K14">
            <v>335</v>
          </cell>
          <cell r="L14">
            <v>239.23</v>
          </cell>
          <cell r="O14">
            <v>12</v>
          </cell>
          <cell r="P14">
            <v>885038034605</v>
          </cell>
          <cell r="Q14">
            <v>9002761034608</v>
          </cell>
          <cell r="R14">
            <v>3.5</v>
          </cell>
          <cell r="S14">
            <v>11</v>
          </cell>
          <cell r="T14">
            <v>8</v>
          </cell>
          <cell r="U14">
            <v>3.4</v>
          </cell>
          <cell r="V14" t="str">
            <v>CN</v>
          </cell>
          <cell r="W14" t="str">
            <v>Non Compliant</v>
          </cell>
          <cell r="X14" t="str">
            <v>https://www.akg.com/Microphones/Condenser%20Microphones/C1000_S.html</v>
          </cell>
          <cell r="Y14">
            <v>12</v>
          </cell>
        </row>
        <row r="15">
          <cell r="A15" t="str">
            <v>2785X00230</v>
          </cell>
          <cell r="B15" t="str">
            <v>AKG</v>
          </cell>
          <cell r="C15" t="str">
            <v>Wired Mics</v>
          </cell>
          <cell r="D15" t="str">
            <v>C3000</v>
          </cell>
          <cell r="E15" t="str">
            <v>AT510000</v>
          </cell>
          <cell r="H15" t="str">
            <v>Studio Condenser Microphone</v>
          </cell>
          <cell r="I15" t="str">
            <v>Large diaphragm microphone for vocal &amp; instrument applications</v>
          </cell>
          <cell r="J15">
            <v>525</v>
          </cell>
          <cell r="K15">
            <v>429</v>
          </cell>
          <cell r="L15">
            <v>294.86</v>
          </cell>
          <cell r="O15">
            <v>12</v>
          </cell>
          <cell r="P15">
            <v>885038028758</v>
          </cell>
          <cell r="Q15">
            <v>9002761028751</v>
          </cell>
          <cell r="R15">
            <v>8</v>
          </cell>
          <cell r="S15">
            <v>3.5</v>
          </cell>
          <cell r="T15">
            <v>11</v>
          </cell>
          <cell r="U15">
            <v>3.35</v>
          </cell>
          <cell r="V15" t="str">
            <v>CN</v>
          </cell>
          <cell r="W15" t="str">
            <v>Non Compliant</v>
          </cell>
          <cell r="X15" t="str">
            <v>https://www.akg.com/Microphones/Condenser%20Microphones/C3000.html</v>
          </cell>
          <cell r="Y15">
            <v>13</v>
          </cell>
        </row>
        <row r="16">
          <cell r="A16" t="str">
            <v>3185X00010</v>
          </cell>
          <cell r="B16" t="str">
            <v>AKG</v>
          </cell>
          <cell r="C16" t="str">
            <v>Wired Mics</v>
          </cell>
          <cell r="D16" t="str">
            <v>C214</v>
          </cell>
          <cell r="E16" t="str">
            <v>JBL030</v>
          </cell>
          <cell r="H16" t="str">
            <v>Studio Condenser Microphone</v>
          </cell>
          <cell r="I16" t="str">
            <v>Large diaphragm studio microphone based on C414 capsule. Cardioid only.</v>
          </cell>
          <cell r="J16">
            <v>580</v>
          </cell>
          <cell r="K16">
            <v>469</v>
          </cell>
          <cell r="L16">
            <v>329.6</v>
          </cell>
          <cell r="P16">
            <v>885038021117</v>
          </cell>
          <cell r="Q16">
            <v>9002761021110</v>
          </cell>
          <cell r="R16">
            <v>8.5</v>
          </cell>
          <cell r="S16">
            <v>11</v>
          </cell>
          <cell r="T16">
            <v>4</v>
          </cell>
          <cell r="U16">
            <v>4</v>
          </cell>
          <cell r="V16" t="str">
            <v>HU</v>
          </cell>
          <cell r="W16" t="str">
            <v>Compliant</v>
          </cell>
          <cell r="X16" t="str">
            <v>https://www.akg.com/Microphones/Condenser%20Microphones/C214.html</v>
          </cell>
          <cell r="Y16">
            <v>14</v>
          </cell>
        </row>
        <row r="17">
          <cell r="A17" t="str">
            <v>3386X00010</v>
          </cell>
          <cell r="B17" t="str">
            <v>AKG</v>
          </cell>
          <cell r="C17" t="str">
            <v>Wired Mics</v>
          </cell>
          <cell r="D17" t="str">
            <v>C314</v>
          </cell>
          <cell r="H17" t="str">
            <v>Studio Condenser Microphone</v>
          </cell>
          <cell r="I17" t="str">
            <v>Professional multi-pattern condenser microphone</v>
          </cell>
          <cell r="J17">
            <v>1095</v>
          </cell>
          <cell r="K17">
            <v>879</v>
          </cell>
          <cell r="L17">
            <v>623.64</v>
          </cell>
          <cell r="P17">
            <v>885038038252</v>
          </cell>
          <cell r="Q17">
            <v>9002761038255</v>
          </cell>
          <cell r="R17">
            <v>4</v>
          </cell>
          <cell r="S17">
            <v>11.25</v>
          </cell>
          <cell r="T17">
            <v>8.5</v>
          </cell>
          <cell r="U17">
            <v>3.9</v>
          </cell>
          <cell r="V17" t="str">
            <v>HU</v>
          </cell>
          <cell r="W17" t="str">
            <v>Compliant</v>
          </cell>
          <cell r="X17" t="str">
            <v>https://www.akg.com/Microphones/Condenser%20Microphones/C314.html</v>
          </cell>
          <cell r="Y17">
            <v>15</v>
          </cell>
        </row>
        <row r="18">
          <cell r="A18" t="str">
            <v>3059X00050</v>
          </cell>
          <cell r="B18" t="str">
            <v>AKG</v>
          </cell>
          <cell r="C18" t="str">
            <v>Wired Mics</v>
          </cell>
          <cell r="D18" t="str">
            <v>C414 XLS</v>
          </cell>
          <cell r="E18" t="str">
            <v>AT690092</v>
          </cell>
          <cell r="H18" t="str">
            <v>Studio Condenser Microphone</v>
          </cell>
          <cell r="I18" t="str">
            <v>Large diaphragm studio microphone for universal applications</v>
          </cell>
          <cell r="J18">
            <v>1623.75</v>
          </cell>
          <cell r="K18">
            <v>1299</v>
          </cell>
          <cell r="L18">
            <v>935</v>
          </cell>
          <cell r="P18">
            <v>885038025917</v>
          </cell>
          <cell r="Q18">
            <v>9002761025910</v>
          </cell>
          <cell r="R18">
            <v>10</v>
          </cell>
          <cell r="S18">
            <v>11</v>
          </cell>
          <cell r="T18">
            <v>2.5</v>
          </cell>
          <cell r="U18">
            <v>5.6</v>
          </cell>
          <cell r="V18" t="str">
            <v>HU</v>
          </cell>
          <cell r="W18" t="str">
            <v>Compliant</v>
          </cell>
          <cell r="X18" t="str">
            <v>https://www.akg.com/Microphones/Condenser%20Microphones/C414XLS.html</v>
          </cell>
          <cell r="Y18">
            <v>16</v>
          </cell>
        </row>
        <row r="19">
          <cell r="A19" t="str">
            <v>3059X00060</v>
          </cell>
          <cell r="B19" t="str">
            <v>AKG</v>
          </cell>
          <cell r="C19" t="str">
            <v>Wired Mics</v>
          </cell>
          <cell r="D19" t="str">
            <v>C414 XLII</v>
          </cell>
          <cell r="E19" t="str">
            <v>AT210010</v>
          </cell>
          <cell r="H19" t="str">
            <v>Studio Condenser Microphone</v>
          </cell>
          <cell r="I19" t="str">
            <v>Large diaphragm studio microphone for solo vocals &amp; solo instruments</v>
          </cell>
          <cell r="J19">
            <v>1623.75</v>
          </cell>
          <cell r="K19">
            <v>1299</v>
          </cell>
          <cell r="L19">
            <v>935</v>
          </cell>
          <cell r="P19">
            <v>885038025924</v>
          </cell>
          <cell r="Q19">
            <v>9002761025927</v>
          </cell>
          <cell r="R19">
            <v>8.5</v>
          </cell>
          <cell r="S19">
            <v>11.5</v>
          </cell>
          <cell r="T19">
            <v>3</v>
          </cell>
          <cell r="U19">
            <v>5.6</v>
          </cell>
          <cell r="V19" t="str">
            <v>HU</v>
          </cell>
          <cell r="W19" t="str">
            <v>Compliant</v>
          </cell>
          <cell r="X19" t="str">
            <v>https://www.akg.com/Microphones/Condenser%20Microphones/C414+XLII.html</v>
          </cell>
          <cell r="Y19">
            <v>17</v>
          </cell>
        </row>
        <row r="20">
          <cell r="A20" t="str">
            <v>2895H00010</v>
          </cell>
          <cell r="B20" t="str">
            <v>AKG</v>
          </cell>
          <cell r="C20" t="str">
            <v>Wired Mics</v>
          </cell>
          <cell r="D20" t="str">
            <v>C451 B</v>
          </cell>
          <cell r="E20" t="str">
            <v>AT690092</v>
          </cell>
          <cell r="H20" t="str">
            <v>Studio Condenser Microphone</v>
          </cell>
          <cell r="I20" t="str">
            <v>Microphone for drums, percussion, acoustic guitars &amp; overhead</v>
          </cell>
          <cell r="J20">
            <v>936.25</v>
          </cell>
          <cell r="K20">
            <v>749</v>
          </cell>
          <cell r="L20">
            <v>516</v>
          </cell>
          <cell r="O20">
            <v>1.7619047619047619</v>
          </cell>
          <cell r="P20">
            <v>885038006077</v>
          </cell>
          <cell r="Q20">
            <v>9002761006070</v>
          </cell>
          <cell r="R20">
            <v>12</v>
          </cell>
          <cell r="S20">
            <v>3.5</v>
          </cell>
          <cell r="T20">
            <v>6</v>
          </cell>
          <cell r="U20">
            <v>3.6</v>
          </cell>
          <cell r="V20" t="str">
            <v>HU</v>
          </cell>
          <cell r="W20" t="str">
            <v>Compliant</v>
          </cell>
          <cell r="X20" t="str">
            <v>https://www.akg.com/Microphones/Condenser%20Microphones/C451B.html</v>
          </cell>
          <cell r="Y20">
            <v>18</v>
          </cell>
        </row>
        <row r="21">
          <cell r="A21" t="str">
            <v>2221X00040</v>
          </cell>
          <cell r="B21" t="str">
            <v>AKG</v>
          </cell>
          <cell r="C21" t="str">
            <v>Wired Mics</v>
          </cell>
          <cell r="D21" t="str">
            <v>C12 VR</v>
          </cell>
          <cell r="E21" t="str">
            <v>AT410020</v>
          </cell>
          <cell r="H21" t="str">
            <v>Studio Condenser Microphone</v>
          </cell>
          <cell r="I21" t="str">
            <v xml:space="preserve">Tube "Vintage Revival" microphone     </v>
          </cell>
          <cell r="J21">
            <v>10815</v>
          </cell>
          <cell r="K21">
            <v>8649</v>
          </cell>
          <cell r="L21">
            <v>6049.55</v>
          </cell>
          <cell r="P21">
            <v>885038002482</v>
          </cell>
          <cell r="Q21">
            <v>9002761002485</v>
          </cell>
          <cell r="R21">
            <v>16.5</v>
          </cell>
          <cell r="S21">
            <v>19</v>
          </cell>
          <cell r="T21">
            <v>16.5</v>
          </cell>
          <cell r="U21">
            <v>10.8</v>
          </cell>
          <cell r="V21" t="str">
            <v>HU</v>
          </cell>
          <cell r="W21" t="str">
            <v>Compliant</v>
          </cell>
          <cell r="X21" t="str">
            <v>https://www.akg.com/Microphones/Tube%20Microphones/C12VR.html</v>
          </cell>
          <cell r="Y21">
            <v>19</v>
          </cell>
        </row>
        <row r="22">
          <cell r="A22" t="str">
            <v>3185X00110</v>
          </cell>
          <cell r="B22" t="str">
            <v>AKG</v>
          </cell>
          <cell r="C22" t="str">
            <v>Wired Mics</v>
          </cell>
          <cell r="D22" t="str">
            <v>C214 MATCHED PAIR</v>
          </cell>
          <cell r="E22" t="str">
            <v>AT210010</v>
          </cell>
          <cell r="H22" t="str">
            <v>Studio Condenser Microphone</v>
          </cell>
          <cell r="I22" t="str">
            <v xml:space="preserve">Computer-matched stereo pair </v>
          </cell>
          <cell r="J22">
            <v>1155</v>
          </cell>
          <cell r="K22">
            <v>939</v>
          </cell>
          <cell r="L22">
            <v>673.62</v>
          </cell>
          <cell r="P22">
            <v>885038025849</v>
          </cell>
          <cell r="Q22">
            <v>9002761025842</v>
          </cell>
          <cell r="R22">
            <v>15</v>
          </cell>
          <cell r="S22">
            <v>12</v>
          </cell>
          <cell r="T22">
            <v>4</v>
          </cell>
          <cell r="U22">
            <v>4</v>
          </cell>
          <cell r="V22" t="str">
            <v>HU</v>
          </cell>
          <cell r="W22" t="str">
            <v>Compliant</v>
          </cell>
          <cell r="X22" t="str">
            <v>https://www.akg.com/Microphones/Drum%20Microphone%20Bundles/C214MatPair.html</v>
          </cell>
          <cell r="Y22">
            <v>20</v>
          </cell>
        </row>
        <row r="23">
          <cell r="A23" t="str">
            <v>3386X00110</v>
          </cell>
          <cell r="B23" t="str">
            <v>AKG</v>
          </cell>
          <cell r="C23" t="str">
            <v>Microphone</v>
          </cell>
          <cell r="D23" t="str">
            <v>C314 MATCHED PAIR</v>
          </cell>
          <cell r="H23" t="str">
            <v>Studio Condenser Microphone</v>
          </cell>
          <cell r="I23" t="str">
            <v>Computer-matched stereo pair</v>
          </cell>
          <cell r="J23">
            <v>2185</v>
          </cell>
          <cell r="K23">
            <v>1759</v>
          </cell>
          <cell r="L23">
            <v>1255.73</v>
          </cell>
          <cell r="P23">
            <v>885038038269</v>
          </cell>
          <cell r="Q23">
            <v>9002761038262</v>
          </cell>
          <cell r="V23" t="str">
            <v>HU</v>
          </cell>
          <cell r="W23" t="str">
            <v>Compliant</v>
          </cell>
          <cell r="X23" t="str">
            <v>https://www.akg.com/Microphones/Drum%20Microphone%20Bundles/C314MatPair.html</v>
          </cell>
          <cell r="Y23">
            <v>21</v>
          </cell>
        </row>
        <row r="24">
          <cell r="A24" t="str">
            <v>3059X00230</v>
          </cell>
          <cell r="B24" t="str">
            <v>AKG</v>
          </cell>
          <cell r="C24" t="str">
            <v>Wired Mics</v>
          </cell>
          <cell r="D24" t="str">
            <v>C414 XLS MATCHED PAIR</v>
          </cell>
          <cell r="E24" t="str">
            <v>AT210010</v>
          </cell>
          <cell r="H24" t="str">
            <v>Studio Condenser Microphone</v>
          </cell>
          <cell r="I24" t="str">
            <v>Computer-matched stereo pair</v>
          </cell>
          <cell r="J24">
            <v>3699</v>
          </cell>
          <cell r="K24">
            <v>2599</v>
          </cell>
          <cell r="L24">
            <v>1940</v>
          </cell>
          <cell r="P24">
            <v>885038025931</v>
          </cell>
          <cell r="Q24">
            <v>9002761025934</v>
          </cell>
          <cell r="R24">
            <v>13</v>
          </cell>
          <cell r="S24">
            <v>16</v>
          </cell>
          <cell r="T24">
            <v>16</v>
          </cell>
          <cell r="U24">
            <v>4</v>
          </cell>
          <cell r="V24" t="str">
            <v>HU</v>
          </cell>
          <cell r="W24" t="str">
            <v>Compliant</v>
          </cell>
          <cell r="X24" t="str">
            <v>https://www.akg.com/Microphones/Drum%20Microphone%20Bundles/C414XLSMatPair.html</v>
          </cell>
          <cell r="Y24">
            <v>22</v>
          </cell>
        </row>
        <row r="25">
          <cell r="A25" t="str">
            <v>3059X00240</v>
          </cell>
          <cell r="B25" t="str">
            <v>AKG</v>
          </cell>
          <cell r="C25" t="str">
            <v>Wired Mics</v>
          </cell>
          <cell r="D25" t="str">
            <v>C414 XLII MATCHED PAIR</v>
          </cell>
          <cell r="E25" t="str">
            <v>AT210010</v>
          </cell>
          <cell r="H25" t="str">
            <v>Studio Condenser Microphone</v>
          </cell>
          <cell r="I25" t="str">
            <v>Computer-matched stereo pair</v>
          </cell>
          <cell r="J25">
            <v>3699</v>
          </cell>
          <cell r="K25">
            <v>2599</v>
          </cell>
          <cell r="L25">
            <v>1940</v>
          </cell>
          <cell r="P25">
            <v>885038025948</v>
          </cell>
          <cell r="Q25">
            <v>9002761025941</v>
          </cell>
          <cell r="R25">
            <v>2.5</v>
          </cell>
          <cell r="S25">
            <v>23</v>
          </cell>
          <cell r="T25">
            <v>15</v>
          </cell>
          <cell r="U25">
            <v>4</v>
          </cell>
          <cell r="V25" t="str">
            <v>HU</v>
          </cell>
          <cell r="W25" t="str">
            <v>Compliant</v>
          </cell>
          <cell r="X25" t="str">
            <v>https://www.akg.com/Microphones/Drum%20Microphone%20Bundles/C414XLIIMatPair.html</v>
          </cell>
          <cell r="Y25">
            <v>23</v>
          </cell>
        </row>
        <row r="26">
          <cell r="A26" t="str">
            <v>2895H00210</v>
          </cell>
          <cell r="B26" t="str">
            <v>AKG</v>
          </cell>
          <cell r="C26" t="str">
            <v>Wired Mics</v>
          </cell>
          <cell r="D26" t="str">
            <v>C451 B MATCHED PAIR</v>
          </cell>
          <cell r="E26" t="str">
            <v>AT210010</v>
          </cell>
          <cell r="H26" t="str">
            <v>Studio Condenser Microphone</v>
          </cell>
          <cell r="I26" t="str">
            <v>Computer-matched stereo pair</v>
          </cell>
          <cell r="J26">
            <v>1998.75</v>
          </cell>
          <cell r="K26">
            <v>1599</v>
          </cell>
          <cell r="L26">
            <v>1105</v>
          </cell>
          <cell r="O26">
            <v>1.6899509803921569</v>
          </cell>
          <cell r="P26">
            <v>885038007968</v>
          </cell>
          <cell r="Q26">
            <v>9002761007961</v>
          </cell>
          <cell r="R26">
            <v>4</v>
          </cell>
          <cell r="S26">
            <v>11.5</v>
          </cell>
          <cell r="T26">
            <v>9</v>
          </cell>
          <cell r="U26">
            <v>4</v>
          </cell>
          <cell r="V26" t="str">
            <v>HU</v>
          </cell>
          <cell r="W26" t="str">
            <v>Compliant</v>
          </cell>
          <cell r="X26" t="str">
            <v>https://www.akg.com/Microphones/Drum%20Microphone%20Bundles/C451BMatPair.html</v>
          </cell>
          <cell r="Y26">
            <v>24</v>
          </cell>
        </row>
        <row r="27">
          <cell r="A27" t="str">
            <v>Wired Microphones-Live</v>
          </cell>
          <cell r="B27" t="str">
            <v>AKG</v>
          </cell>
          <cell r="Y27">
            <v>25</v>
          </cell>
        </row>
        <row r="28">
          <cell r="A28" t="str">
            <v>Handheld</v>
          </cell>
          <cell r="B28" t="str">
            <v>AKG</v>
          </cell>
          <cell r="Y28">
            <v>26</v>
          </cell>
        </row>
        <row r="29">
          <cell r="A29" t="str">
            <v>3100H00140</v>
          </cell>
          <cell r="B29" t="str">
            <v>AKG</v>
          </cell>
          <cell r="C29" t="str">
            <v>Wired Mics</v>
          </cell>
          <cell r="D29" t="str">
            <v>P3 S</v>
          </cell>
          <cell r="E29" t="str">
            <v>AT410020</v>
          </cell>
          <cell r="H29" t="str">
            <v>Handheld Vocal Microphone</v>
          </cell>
          <cell r="I29" t="str">
            <v>Rugged performance microphone designed for backing vocals and instruments, with on/off switch</v>
          </cell>
          <cell r="J29">
            <v>110</v>
          </cell>
          <cell r="K29">
            <v>89</v>
          </cell>
          <cell r="L29">
            <v>57.83</v>
          </cell>
          <cell r="O29">
            <v>20</v>
          </cell>
          <cell r="P29">
            <v>885038026969</v>
          </cell>
          <cell r="Q29">
            <v>9002761026962</v>
          </cell>
          <cell r="R29">
            <v>3</v>
          </cell>
          <cell r="S29">
            <v>6</v>
          </cell>
          <cell r="T29">
            <v>8</v>
          </cell>
          <cell r="U29">
            <v>8.4</v>
          </cell>
          <cell r="V29" t="str">
            <v>CN</v>
          </cell>
          <cell r="W29" t="str">
            <v>Non Compliant</v>
          </cell>
          <cell r="X29" t="str">
            <v>https://www.akg.com/Microphones/Dynamic%20Microphones/P3.html</v>
          </cell>
          <cell r="Y29">
            <v>27</v>
          </cell>
        </row>
        <row r="30">
          <cell r="A30" t="str">
            <v>3100H00120</v>
          </cell>
          <cell r="B30" t="str">
            <v>AKG</v>
          </cell>
          <cell r="C30" t="str">
            <v>Wired Mics</v>
          </cell>
          <cell r="D30" t="str">
            <v>P5 S</v>
          </cell>
          <cell r="E30" t="str">
            <v>AT660000</v>
          </cell>
          <cell r="H30" t="str">
            <v>Handheld Vocal Microphone</v>
          </cell>
          <cell r="I30" t="str">
            <v xml:space="preserve">Rugged performance microphone designed  for lead vocals with on/off switch
</v>
          </cell>
          <cell r="J30">
            <v>120</v>
          </cell>
          <cell r="K30">
            <v>99</v>
          </cell>
          <cell r="L30">
            <v>68.290000000000006</v>
          </cell>
          <cell r="O30">
            <v>20</v>
          </cell>
          <cell r="P30">
            <v>885038026945</v>
          </cell>
          <cell r="Q30">
            <v>9002761026948</v>
          </cell>
          <cell r="R30">
            <v>3</v>
          </cell>
          <cell r="S30">
            <v>8</v>
          </cell>
          <cell r="T30">
            <v>6</v>
          </cell>
          <cell r="U30">
            <v>8.4</v>
          </cell>
          <cell r="V30" t="str">
            <v>CN</v>
          </cell>
          <cell r="W30" t="str">
            <v>Non Compliant</v>
          </cell>
          <cell r="X30" t="str">
            <v>https://www.akg.com/professionalemployeesale/3100H00120.html</v>
          </cell>
          <cell r="Y30">
            <v>28</v>
          </cell>
        </row>
        <row r="31">
          <cell r="A31" t="str">
            <v>3138X00100</v>
          </cell>
          <cell r="B31" t="str">
            <v>AKG</v>
          </cell>
          <cell r="C31" t="str">
            <v>Wired Mics</v>
          </cell>
          <cell r="D31" t="str">
            <v>C5</v>
          </cell>
          <cell r="E31" t="str">
            <v>AT410020</v>
          </cell>
          <cell r="H31" t="str">
            <v>Handheld Vocal Microphone</v>
          </cell>
          <cell r="I31" t="str">
            <v>Professional condenser mic for lead &amp; backing vocals on stage.</v>
          </cell>
          <cell r="J31">
            <v>373.75</v>
          </cell>
          <cell r="K31">
            <v>299</v>
          </cell>
          <cell r="L31">
            <v>198.35</v>
          </cell>
          <cell r="P31">
            <v>885038018599</v>
          </cell>
          <cell r="Q31">
            <v>9002761018592</v>
          </cell>
          <cell r="R31">
            <v>7</v>
          </cell>
          <cell r="S31">
            <v>3</v>
          </cell>
          <cell r="T31">
            <v>5</v>
          </cell>
          <cell r="U31" t="str">
            <v>n/a</v>
          </cell>
          <cell r="V31" t="str">
            <v>CN</v>
          </cell>
          <cell r="W31" t="str">
            <v>Non Compliant</v>
          </cell>
          <cell r="X31" t="str">
            <v>https://www.akg.com/Microphones/Condenser%20Microphones/C5.html</v>
          </cell>
          <cell r="Y31">
            <v>29</v>
          </cell>
        </row>
        <row r="32">
          <cell r="A32" t="str">
            <v>3438X00010</v>
          </cell>
          <cell r="B32" t="str">
            <v>AKG</v>
          </cell>
          <cell r="C32" t="str">
            <v>Wired Mics</v>
          </cell>
          <cell r="D32" t="str">
            <v>C7</v>
          </cell>
          <cell r="E32" t="str">
            <v>AT620000</v>
          </cell>
          <cell r="H32" t="str">
            <v>Handheld Vocal Microphone</v>
          </cell>
          <cell r="I32" t="str">
            <v>Handheld condenser microphone with 24-karat gold-plated capsule, mechano-pneumatic shock absorber, rugged zinc alloy housing and spring steel grill.</v>
          </cell>
          <cell r="J32">
            <v>425</v>
          </cell>
          <cell r="K32">
            <v>339</v>
          </cell>
          <cell r="L32">
            <v>259.14999999999998</v>
          </cell>
          <cell r="O32">
            <v>20</v>
          </cell>
          <cell r="P32">
            <v>885038039419</v>
          </cell>
          <cell r="Q32">
            <v>9002761039412</v>
          </cell>
          <cell r="R32">
            <v>8</v>
          </cell>
          <cell r="S32">
            <v>2.5</v>
          </cell>
          <cell r="T32">
            <v>5.5</v>
          </cell>
          <cell r="U32">
            <v>2.5499999999999998</v>
          </cell>
          <cell r="V32" t="str">
            <v>CN</v>
          </cell>
          <cell r="W32" t="str">
            <v>Non Compliant</v>
          </cell>
          <cell r="X32" t="str">
            <v>https://www.akg.com/Microphones/Condenser%20Microphones/C7.html</v>
          </cell>
          <cell r="Y32">
            <v>30</v>
          </cell>
        </row>
        <row r="33">
          <cell r="A33" t="str">
            <v>3439X00020</v>
          </cell>
          <cell r="B33" t="str">
            <v>AKG</v>
          </cell>
          <cell r="C33" t="str">
            <v>Handheld Vocal Microphone</v>
          </cell>
          <cell r="D33" t="str">
            <v>C636 BLK</v>
          </cell>
          <cell r="E33" t="str">
            <v>AT690092</v>
          </cell>
          <cell r="H33" t="str">
            <v>Handheld Vocal Microphone</v>
          </cell>
          <cell r="I33" t="str">
            <v>Black colored  C636</v>
          </cell>
          <cell r="J33">
            <v>990</v>
          </cell>
          <cell r="K33">
            <v>799</v>
          </cell>
          <cell r="L33">
            <v>552.33000000000004</v>
          </cell>
          <cell r="P33">
            <v>885038040125</v>
          </cell>
          <cell r="Q33">
            <v>9002761040128</v>
          </cell>
          <cell r="U33">
            <v>3.2</v>
          </cell>
          <cell r="V33" t="str">
            <v>CN</v>
          </cell>
          <cell r="W33" t="str">
            <v>Non Compliant</v>
          </cell>
          <cell r="X33" t="str">
            <v>https://www.akg.com/Microphones/Condenser%20Microphones/3439X00020.html</v>
          </cell>
          <cell r="Y33">
            <v>31</v>
          </cell>
        </row>
        <row r="34">
          <cell r="A34" t="str">
            <v>3138X00070</v>
          </cell>
          <cell r="B34" t="str">
            <v>AKG</v>
          </cell>
          <cell r="C34" t="str">
            <v>Wired Mics</v>
          </cell>
          <cell r="D34" t="str">
            <v>D5</v>
          </cell>
          <cell r="E34" t="str">
            <v>JBL030</v>
          </cell>
          <cell r="H34" t="str">
            <v>Handheld Vocal Microphone</v>
          </cell>
          <cell r="I34" t="str">
            <v>Professional dynamic mic for lead &amp; backing vocals on stage</v>
          </cell>
          <cell r="J34">
            <v>165</v>
          </cell>
          <cell r="K34">
            <v>139</v>
          </cell>
          <cell r="L34">
            <v>90.74</v>
          </cell>
          <cell r="O34">
            <v>12</v>
          </cell>
          <cell r="P34">
            <v>885038018575</v>
          </cell>
          <cell r="Q34">
            <v>9002761018578</v>
          </cell>
          <cell r="R34">
            <v>5.5</v>
          </cell>
          <cell r="S34">
            <v>2.75</v>
          </cell>
          <cell r="T34">
            <v>8</v>
          </cell>
          <cell r="U34">
            <v>2.8</v>
          </cell>
          <cell r="V34" t="str">
            <v>CN</v>
          </cell>
          <cell r="W34" t="str">
            <v>Non Compliant</v>
          </cell>
          <cell r="X34" t="str">
            <v>https://www.akg.com/Wireless/Wireless%20Accessories/D5WL1.html</v>
          </cell>
          <cell r="Y34">
            <v>32</v>
          </cell>
        </row>
        <row r="35">
          <cell r="A35" t="str">
            <v>3138X00090</v>
          </cell>
          <cell r="B35" t="str">
            <v>AKG</v>
          </cell>
          <cell r="C35" t="str">
            <v>Wired Mics</v>
          </cell>
          <cell r="D35" t="str">
            <v>D5S</v>
          </cell>
          <cell r="E35" t="str">
            <v>AT410020</v>
          </cell>
          <cell r="H35" t="str">
            <v>Handheld Vocal Microphone</v>
          </cell>
          <cell r="I35" t="str">
            <v>D5 with on/off switch</v>
          </cell>
          <cell r="J35">
            <v>190</v>
          </cell>
          <cell r="K35">
            <v>159</v>
          </cell>
          <cell r="L35">
            <v>100.51</v>
          </cell>
          <cell r="O35">
            <v>12</v>
          </cell>
          <cell r="P35">
            <v>885038018582</v>
          </cell>
          <cell r="Q35">
            <v>9002761018585</v>
          </cell>
          <cell r="R35">
            <v>5.5</v>
          </cell>
          <cell r="S35">
            <v>2.75</v>
          </cell>
          <cell r="T35">
            <v>5</v>
          </cell>
          <cell r="U35">
            <v>1.2</v>
          </cell>
          <cell r="V35" t="str">
            <v>CN</v>
          </cell>
          <cell r="W35" t="str">
            <v>Non Compliant</v>
          </cell>
          <cell r="X35" t="str">
            <v>https://www.akg.com/Microphones/Dynamic%20Microphones/D5S.html</v>
          </cell>
          <cell r="Y35">
            <v>33</v>
          </cell>
        </row>
        <row r="36">
          <cell r="A36" t="str">
            <v>3138X00340</v>
          </cell>
          <cell r="B36" t="str">
            <v>AKG</v>
          </cell>
          <cell r="C36" t="str">
            <v>Wired Mics</v>
          </cell>
          <cell r="D36" t="str">
            <v>D5C</v>
          </cell>
          <cell r="E36" t="str">
            <v>AT410010</v>
          </cell>
          <cell r="H36" t="str">
            <v>Handheld Vocal Microphone</v>
          </cell>
          <cell r="I36" t="str">
            <v>Professional dynamic vocal microphone</v>
          </cell>
          <cell r="J36">
            <v>165</v>
          </cell>
          <cell r="K36">
            <v>139</v>
          </cell>
          <cell r="L36">
            <v>90.85</v>
          </cell>
          <cell r="O36">
            <v>12</v>
          </cell>
          <cell r="P36">
            <v>885038038566</v>
          </cell>
          <cell r="Q36">
            <v>9002761038569</v>
          </cell>
          <cell r="R36">
            <v>15</v>
          </cell>
          <cell r="S36">
            <v>22</v>
          </cell>
          <cell r="T36">
            <v>25</v>
          </cell>
          <cell r="U36">
            <v>2.6</v>
          </cell>
          <cell r="V36" t="str">
            <v>CN</v>
          </cell>
          <cell r="W36" t="str">
            <v>Non Compliant</v>
          </cell>
          <cell r="X36" t="str">
            <v>https://www.akg.com/Microphones/Dynamic%20Microphones/3138X00340.html</v>
          </cell>
          <cell r="Y36">
            <v>34</v>
          </cell>
        </row>
        <row r="37">
          <cell r="A37" t="str">
            <v>3138X00350</v>
          </cell>
          <cell r="B37" t="str">
            <v>AKG</v>
          </cell>
          <cell r="C37" t="str">
            <v>Wired Mics</v>
          </cell>
          <cell r="D37" t="str">
            <v xml:space="preserve">D5CS </v>
          </cell>
          <cell r="E37" t="str">
            <v>AT410020</v>
          </cell>
          <cell r="H37" t="str">
            <v>Handheld Vocal Microphone</v>
          </cell>
          <cell r="I37" t="str">
            <v>D5C with on/off switch</v>
          </cell>
          <cell r="J37">
            <v>190</v>
          </cell>
          <cell r="K37">
            <v>159</v>
          </cell>
          <cell r="L37">
            <v>109.67</v>
          </cell>
          <cell r="O37">
            <v>12</v>
          </cell>
          <cell r="P37">
            <v>885038038573</v>
          </cell>
          <cell r="Q37">
            <v>9002761038576</v>
          </cell>
          <cell r="R37">
            <v>2</v>
          </cell>
          <cell r="S37">
            <v>5</v>
          </cell>
          <cell r="T37">
            <v>4</v>
          </cell>
          <cell r="U37">
            <v>2.6</v>
          </cell>
          <cell r="V37" t="str">
            <v>CN</v>
          </cell>
          <cell r="W37" t="str">
            <v>Non Compliant</v>
          </cell>
          <cell r="X37" t="str">
            <v>https://www.akg.com/Microphones/Dynamic%20Microphones/3138X00340.html</v>
          </cell>
          <cell r="Y37">
            <v>35</v>
          </cell>
        </row>
        <row r="38">
          <cell r="A38" t="str">
            <v>3139X00010</v>
          </cell>
          <cell r="B38" t="str">
            <v>AKG</v>
          </cell>
          <cell r="C38" t="str">
            <v>Wired Mics</v>
          </cell>
          <cell r="D38" t="str">
            <v>D7</v>
          </cell>
          <cell r="E38" t="str">
            <v>AT410020</v>
          </cell>
          <cell r="H38" t="str">
            <v>Handheld Vocal Microphone</v>
          </cell>
          <cell r="I38" t="str">
            <v>Reference dynamic vocal microphone, highest audio performance for stage and studio.</v>
          </cell>
          <cell r="J38">
            <v>345</v>
          </cell>
          <cell r="K38">
            <v>279</v>
          </cell>
          <cell r="L38">
            <v>200.18</v>
          </cell>
          <cell r="O38">
            <v>20</v>
          </cell>
          <cell r="P38">
            <v>885038021414</v>
          </cell>
          <cell r="Q38">
            <v>9002761021417</v>
          </cell>
          <cell r="R38">
            <v>3</v>
          </cell>
          <cell r="S38">
            <v>6</v>
          </cell>
          <cell r="T38">
            <v>8</v>
          </cell>
          <cell r="U38">
            <v>4</v>
          </cell>
          <cell r="V38" t="str">
            <v>CN</v>
          </cell>
          <cell r="W38" t="str">
            <v>Non Compliant</v>
          </cell>
          <cell r="X38" t="str">
            <v>https://www.akg.com/Wireless/Wireless%20Accessories/D7WL1.html</v>
          </cell>
          <cell r="Y38">
            <v>36</v>
          </cell>
        </row>
        <row r="39">
          <cell r="A39" t="str">
            <v>3139X00020</v>
          </cell>
          <cell r="B39" t="str">
            <v>AKG</v>
          </cell>
          <cell r="C39" t="str">
            <v>Wired Mics</v>
          </cell>
          <cell r="D39" t="str">
            <v>D7S</v>
          </cell>
          <cell r="E39" t="str">
            <v>AT410020</v>
          </cell>
          <cell r="H39" t="str">
            <v>Handheld Vocal Microphone</v>
          </cell>
          <cell r="I39" t="str">
            <v>D7 with on/off switch</v>
          </cell>
          <cell r="J39">
            <v>365</v>
          </cell>
          <cell r="K39">
            <v>299</v>
          </cell>
          <cell r="L39">
            <v>218.9</v>
          </cell>
          <cell r="O39">
            <v>20</v>
          </cell>
          <cell r="P39">
            <v>885038021421</v>
          </cell>
          <cell r="Q39">
            <v>9002761021424</v>
          </cell>
          <cell r="R39">
            <v>15</v>
          </cell>
          <cell r="S39">
            <v>17</v>
          </cell>
          <cell r="T39">
            <v>12</v>
          </cell>
          <cell r="U39">
            <v>4</v>
          </cell>
          <cell r="V39" t="str">
            <v>CN</v>
          </cell>
          <cell r="W39" t="str">
            <v>Non Compliant</v>
          </cell>
          <cell r="X39" t="str">
            <v>https://www.akg.com/Microphones/Dynamic%20Microphones/3139X00020.html</v>
          </cell>
          <cell r="Y39">
            <v>37</v>
          </cell>
        </row>
        <row r="40">
          <cell r="A40" t="str">
            <v>Instrument</v>
          </cell>
          <cell r="B40" t="str">
            <v>AKG</v>
          </cell>
          <cell r="Y40">
            <v>38</v>
          </cell>
        </row>
        <row r="41">
          <cell r="A41" t="str">
            <v>3100H00150</v>
          </cell>
          <cell r="B41" t="str">
            <v>AKG</v>
          </cell>
          <cell r="C41" t="str">
            <v>Wired Mics</v>
          </cell>
          <cell r="D41" t="str">
            <v>P2</v>
          </cell>
          <cell r="E41" t="str">
            <v>AT410020</v>
          </cell>
          <cell r="H41" t="str">
            <v>Instrument Microphone</v>
          </cell>
          <cell r="I41" t="str">
            <v>Dynamic microphone designed for low-pitched instruments</v>
          </cell>
          <cell r="J41">
            <v>175</v>
          </cell>
          <cell r="K41">
            <v>139</v>
          </cell>
          <cell r="L41">
            <v>95.63</v>
          </cell>
          <cell r="O41">
            <v>20</v>
          </cell>
          <cell r="P41">
            <v>885038026976</v>
          </cell>
          <cell r="Q41">
            <v>9002761026979</v>
          </cell>
          <cell r="R41">
            <v>3</v>
          </cell>
          <cell r="S41">
            <v>8</v>
          </cell>
          <cell r="T41">
            <v>6</v>
          </cell>
          <cell r="U41">
            <v>3.6</v>
          </cell>
          <cell r="V41" t="str">
            <v>CN</v>
          </cell>
          <cell r="W41" t="str">
            <v>Non Compliant</v>
          </cell>
          <cell r="X41" t="str">
            <v>https://www.akg.com/Microphones/Dynamic%20Microphones/P2.html</v>
          </cell>
          <cell r="Y41">
            <v>39</v>
          </cell>
        </row>
        <row r="42">
          <cell r="A42" t="str">
            <v>3100H00130</v>
          </cell>
          <cell r="B42" t="str">
            <v>AKG</v>
          </cell>
          <cell r="C42" t="str">
            <v>Wired Mics</v>
          </cell>
          <cell r="D42" t="str">
            <v>P4</v>
          </cell>
          <cell r="E42" t="str">
            <v>AT410020</v>
          </cell>
          <cell r="H42" t="str">
            <v>Instrument Microphone</v>
          </cell>
          <cell r="I42" t="str">
            <v>Dynamic microphone designed for drums and percussions, wind instruments and guitar amps</v>
          </cell>
          <cell r="J42">
            <v>110</v>
          </cell>
          <cell r="K42">
            <v>89</v>
          </cell>
          <cell r="L42">
            <v>63.96</v>
          </cell>
          <cell r="O42">
            <v>30</v>
          </cell>
          <cell r="P42">
            <v>885038026952</v>
          </cell>
          <cell r="Q42">
            <v>9002761026955</v>
          </cell>
          <cell r="R42">
            <v>3</v>
          </cell>
          <cell r="S42">
            <v>7</v>
          </cell>
          <cell r="T42">
            <v>5</v>
          </cell>
          <cell r="U42">
            <v>2.4</v>
          </cell>
          <cell r="V42" t="str">
            <v>CN</v>
          </cell>
          <cell r="W42" t="str">
            <v>Non Compliant</v>
          </cell>
          <cell r="X42" t="str">
            <v>https://www.akg.com/Microphones/Dynamic%20Microphones/P4.html</v>
          </cell>
          <cell r="Y42">
            <v>40</v>
          </cell>
        </row>
        <row r="43">
          <cell r="A43" t="str">
            <v>2571H00040</v>
          </cell>
          <cell r="B43" t="str">
            <v>AKG</v>
          </cell>
          <cell r="C43" t="str">
            <v>Wired Mics</v>
          </cell>
          <cell r="D43" t="str">
            <v>C411 PP</v>
          </cell>
          <cell r="E43" t="str">
            <v>AT410010</v>
          </cell>
          <cell r="H43" t="str">
            <v>Instrument Microphone</v>
          </cell>
          <cell r="I43" t="str">
            <v>For hardwire applications, with standard XLR connector for phantom powering.</v>
          </cell>
          <cell r="J43">
            <v>305</v>
          </cell>
          <cell r="K43">
            <v>245</v>
          </cell>
          <cell r="L43">
            <v>166.2</v>
          </cell>
          <cell r="O43">
            <v>5</v>
          </cell>
          <cell r="P43">
            <v>885038006251</v>
          </cell>
          <cell r="Q43">
            <v>9002761006254</v>
          </cell>
          <cell r="R43">
            <v>6.5</v>
          </cell>
          <cell r="S43">
            <v>10.5</v>
          </cell>
          <cell r="T43">
            <v>2.5</v>
          </cell>
          <cell r="U43">
            <v>2.4</v>
          </cell>
          <cell r="V43" t="str">
            <v>HU</v>
          </cell>
          <cell r="W43" t="str">
            <v>Compliant</v>
          </cell>
          <cell r="X43" t="str">
            <v>https://www.akg.com/Microphones/Condenser%20Microphones/C411PP.html</v>
          </cell>
          <cell r="Y43">
            <v>41</v>
          </cell>
        </row>
        <row r="44">
          <cell r="A44" t="str">
            <v>2571H00030</v>
          </cell>
          <cell r="B44" t="str">
            <v>AKG</v>
          </cell>
          <cell r="C44" t="str">
            <v>Wired Mics</v>
          </cell>
          <cell r="D44" t="str">
            <v>C411 L</v>
          </cell>
          <cell r="E44">
            <v>81300000</v>
          </cell>
          <cell r="H44" t="str">
            <v>Instrument Microphone</v>
          </cell>
          <cell r="I44" t="str">
            <v>Ultra-light vibration pickup with mini XLR connector for use with B29 L battery operated power supply or AKG WMS bodypack transmitters.</v>
          </cell>
          <cell r="J44">
            <v>230</v>
          </cell>
          <cell r="K44">
            <v>185</v>
          </cell>
          <cell r="L44">
            <v>129.78</v>
          </cell>
          <cell r="O44">
            <v>10</v>
          </cell>
          <cell r="P44">
            <v>885038003809</v>
          </cell>
          <cell r="Q44">
            <v>9002761003802</v>
          </cell>
          <cell r="R44">
            <v>6.8112000000000004</v>
          </cell>
          <cell r="S44">
            <v>11.6</v>
          </cell>
          <cell r="T44">
            <v>8.4</v>
          </cell>
          <cell r="U44">
            <v>8.4</v>
          </cell>
          <cell r="V44" t="str">
            <v>HU</v>
          </cell>
          <cell r="W44" t="str">
            <v>Compliant</v>
          </cell>
          <cell r="X44" t="str">
            <v>https://www.akg.com/Microphones/Condenser%20Microphones/C411L.html</v>
          </cell>
          <cell r="Y44">
            <v>42</v>
          </cell>
        </row>
        <row r="45">
          <cell r="A45" t="str">
            <v>2795X00040</v>
          </cell>
          <cell r="B45" t="str">
            <v>AKG</v>
          </cell>
          <cell r="C45" t="str">
            <v>Wired Mics</v>
          </cell>
          <cell r="D45" t="str">
            <v>C430</v>
          </cell>
          <cell r="E45" t="str">
            <v>AT510000</v>
          </cell>
          <cell r="H45" t="str">
            <v>Instrument Microphone</v>
          </cell>
          <cell r="I45" t="str">
            <v xml:space="preserve">Overhead mic for hardwire applications, with standard XLR connector for phantom powering.
</v>
          </cell>
          <cell r="J45">
            <v>345</v>
          </cell>
          <cell r="K45">
            <v>279</v>
          </cell>
          <cell r="L45">
            <v>200.75</v>
          </cell>
          <cell r="O45">
            <v>30</v>
          </cell>
          <cell r="P45">
            <v>885038039365</v>
          </cell>
          <cell r="Q45">
            <v>9002761039368</v>
          </cell>
          <cell r="R45">
            <v>6.5</v>
          </cell>
          <cell r="S45">
            <v>2.5</v>
          </cell>
          <cell r="T45">
            <v>5</v>
          </cell>
          <cell r="U45">
            <v>2.4</v>
          </cell>
          <cell r="V45" t="str">
            <v>CN</v>
          </cell>
          <cell r="W45" t="str">
            <v>Non Compliant</v>
          </cell>
          <cell r="X45" t="str">
            <v>https://www.akg.com/Microphones/Condenser%20Microphones/C430.html</v>
          </cell>
          <cell r="Y45">
            <v>43</v>
          </cell>
        </row>
        <row r="46">
          <cell r="A46" t="str">
            <v>3063X00020</v>
          </cell>
          <cell r="B46" t="str">
            <v>AKG</v>
          </cell>
          <cell r="C46" t="str">
            <v>Wired Mics</v>
          </cell>
          <cell r="D46" t="str">
            <v>C516 ML</v>
          </cell>
          <cell r="E46" t="str">
            <v>JBL025</v>
          </cell>
          <cell r="H46" t="str">
            <v>Instrument Microphone</v>
          </cell>
          <cell r="I46" t="str">
            <v>Ultra-light hypercardioid instrumental miniature mic for accordeon and speakers with mini XLR connector for use with B29 L battery operated power supply, MPA V L external phantom power adapter, or AKG WMS bodypack transmitters.</v>
          </cell>
          <cell r="J46">
            <v>335</v>
          </cell>
          <cell r="K46">
            <v>270</v>
          </cell>
          <cell r="L46">
            <v>186.74</v>
          </cell>
          <cell r="O46">
            <v>12</v>
          </cell>
          <cell r="P46">
            <v>885038018605</v>
          </cell>
          <cell r="Q46">
            <v>9002761018608</v>
          </cell>
          <cell r="R46">
            <v>7</v>
          </cell>
          <cell r="S46">
            <v>3</v>
          </cell>
          <cell r="T46">
            <v>6</v>
          </cell>
          <cell r="U46">
            <v>2.8</v>
          </cell>
          <cell r="V46" t="str">
            <v>CN</v>
          </cell>
          <cell r="W46" t="str">
            <v>Non Compliant</v>
          </cell>
          <cell r="X46" t="str">
            <v>https://www.akg.com/Microphones/Condenser%20Microphones/C516ML.html</v>
          </cell>
          <cell r="Y46">
            <v>44</v>
          </cell>
        </row>
        <row r="47">
          <cell r="A47" t="str">
            <v>3064X00010</v>
          </cell>
          <cell r="B47" t="str">
            <v>AKG</v>
          </cell>
          <cell r="C47" t="str">
            <v>Wired Mics</v>
          </cell>
          <cell r="D47" t="str">
            <v xml:space="preserve">C518 M </v>
          </cell>
          <cell r="E47" t="str">
            <v>AT410010</v>
          </cell>
          <cell r="H47" t="str">
            <v>Instrument Microphone</v>
          </cell>
          <cell r="I47" t="str">
            <v xml:space="preserve">Miniature clip-on mic for drums &amp; percussion for hardwire applications, with standard XLR connector for phantom powering.
</v>
          </cell>
          <cell r="J47">
            <v>480</v>
          </cell>
          <cell r="K47">
            <v>395</v>
          </cell>
          <cell r="L47">
            <v>267.89999999999998</v>
          </cell>
          <cell r="O47">
            <v>12</v>
          </cell>
          <cell r="P47">
            <v>885038018612</v>
          </cell>
          <cell r="Q47">
            <v>9002761018615</v>
          </cell>
          <cell r="R47">
            <v>7</v>
          </cell>
          <cell r="S47">
            <v>3</v>
          </cell>
          <cell r="T47">
            <v>6</v>
          </cell>
          <cell r="U47">
            <v>2.8</v>
          </cell>
          <cell r="V47" t="str">
            <v>CN</v>
          </cell>
          <cell r="W47" t="str">
            <v>Non Compliant</v>
          </cell>
          <cell r="X47" t="str">
            <v>https://www.akg.com/Microphones/Condenser%20Microphones/3064X00010.html</v>
          </cell>
          <cell r="Y47">
            <v>45</v>
          </cell>
        </row>
        <row r="48">
          <cell r="A48" t="str">
            <v>3064X00020</v>
          </cell>
          <cell r="B48" t="str">
            <v>AKG</v>
          </cell>
          <cell r="C48" t="str">
            <v>Wired Mics</v>
          </cell>
          <cell r="D48" t="str">
            <v>C518 ML</v>
          </cell>
          <cell r="E48" t="str">
            <v>AT410010</v>
          </cell>
          <cell r="H48" t="str">
            <v>Instrument Microphone</v>
          </cell>
          <cell r="I48" t="str">
            <v>Miniature clip-on mic for drums &amp; percussion with mini XLR connector for use with B29 L battery operated power supply, MPA V L external phantom power adapter, or AKG WMS bodypack transmitters.</v>
          </cell>
          <cell r="J48">
            <v>340</v>
          </cell>
          <cell r="K48">
            <v>275</v>
          </cell>
          <cell r="L48">
            <v>190.34</v>
          </cell>
          <cell r="O48">
            <v>12</v>
          </cell>
          <cell r="P48">
            <v>885038018629</v>
          </cell>
          <cell r="Q48">
            <v>9002761018622</v>
          </cell>
          <cell r="R48">
            <v>7</v>
          </cell>
          <cell r="S48">
            <v>3</v>
          </cell>
          <cell r="T48">
            <v>6</v>
          </cell>
          <cell r="U48">
            <v>2.8</v>
          </cell>
          <cell r="V48" t="str">
            <v>CN</v>
          </cell>
          <cell r="W48" t="str">
            <v>Non Compliant</v>
          </cell>
          <cell r="X48" t="str">
            <v>https://www.akg.com/Microphones/Condenser%20Microphones/3064X00020.html</v>
          </cell>
          <cell r="Y48">
            <v>46</v>
          </cell>
        </row>
        <row r="49">
          <cell r="A49" t="str">
            <v>3065X00010</v>
          </cell>
          <cell r="B49" t="str">
            <v>AKG</v>
          </cell>
          <cell r="C49" t="str">
            <v>Wired Mics</v>
          </cell>
          <cell r="D49" t="str">
            <v xml:space="preserve">C519 M </v>
          </cell>
          <cell r="E49" t="str">
            <v>AT410010</v>
          </cell>
          <cell r="H49" t="str">
            <v>Instrument Microphone</v>
          </cell>
          <cell r="I49" t="str">
            <v xml:space="preserve">Clip-on mic with miniature gooseneck for wind instruments for hardwire applications, with standard XLR connector for phantom powering.
</v>
          </cell>
          <cell r="J49">
            <v>445</v>
          </cell>
          <cell r="K49">
            <v>355</v>
          </cell>
          <cell r="L49">
            <v>244.35</v>
          </cell>
          <cell r="O49">
            <v>12</v>
          </cell>
          <cell r="P49">
            <v>885038018636</v>
          </cell>
          <cell r="Q49">
            <v>9002761018639</v>
          </cell>
          <cell r="R49">
            <v>9</v>
          </cell>
          <cell r="S49">
            <v>9</v>
          </cell>
          <cell r="T49">
            <v>12</v>
          </cell>
          <cell r="U49">
            <v>2.8</v>
          </cell>
          <cell r="V49" t="str">
            <v>CN</v>
          </cell>
          <cell r="W49" t="str">
            <v>Non Compliant</v>
          </cell>
          <cell r="X49" t="str">
            <v>https://www.akg.com/Microphones/Condenser%20Microphones/3065X00010.html</v>
          </cell>
          <cell r="Y49">
            <v>47</v>
          </cell>
        </row>
        <row r="50">
          <cell r="A50" t="str">
            <v>3065X00020</v>
          </cell>
          <cell r="B50" t="str">
            <v>AKG</v>
          </cell>
          <cell r="C50" t="str">
            <v>Wired Mics</v>
          </cell>
          <cell r="D50" t="str">
            <v>C519 ML</v>
          </cell>
          <cell r="E50" t="str">
            <v>AT410010</v>
          </cell>
          <cell r="H50" t="str">
            <v>Instrument Microphone</v>
          </cell>
          <cell r="I50" t="str">
            <v>Clip-on mic with miniature gooseneck for wind instruments with mini XLR connector for use with B29 L battery operated power supply, MPA V L external phantom power adapter, or AKG WMS bodypack transmitters.</v>
          </cell>
          <cell r="J50">
            <v>340</v>
          </cell>
          <cell r="K50">
            <v>275</v>
          </cell>
          <cell r="L50">
            <v>189.6</v>
          </cell>
          <cell r="O50">
            <v>12</v>
          </cell>
          <cell r="P50">
            <v>885038018643</v>
          </cell>
          <cell r="Q50">
            <v>9002761018646</v>
          </cell>
          <cell r="R50">
            <v>3</v>
          </cell>
          <cell r="S50">
            <v>6</v>
          </cell>
          <cell r="T50">
            <v>8</v>
          </cell>
          <cell r="U50">
            <v>2.8</v>
          </cell>
          <cell r="V50" t="str">
            <v>CN</v>
          </cell>
          <cell r="W50" t="str">
            <v>Non Compliant</v>
          </cell>
          <cell r="X50" t="str">
            <v>https://www.akg.com/Microphones/Condenser%20Microphones/3065X00020.html</v>
          </cell>
          <cell r="Y50">
            <v>48</v>
          </cell>
        </row>
        <row r="51">
          <cell r="A51" t="str">
            <v>2226H00110</v>
          </cell>
          <cell r="B51" t="str">
            <v>AKG</v>
          </cell>
          <cell r="C51" t="str">
            <v>Wired Mics</v>
          </cell>
          <cell r="D51" t="str">
            <v>C747 V11</v>
          </cell>
          <cell r="E51" t="str">
            <v>AT210010</v>
          </cell>
          <cell r="H51" t="str">
            <v>Instrument Microphone</v>
          </cell>
          <cell r="I51" t="str">
            <v>Slim, high quality directional shotgun mic. Lots of accessories included. Including the new RFI shield technology. 3m cable, XLR connector, H47, MSH70, SA47, SA80, SHZ80 and windscreen included.</v>
          </cell>
          <cell r="J51">
            <v>1005</v>
          </cell>
          <cell r="K51">
            <v>1005</v>
          </cell>
          <cell r="L51">
            <v>744.27</v>
          </cell>
          <cell r="P51">
            <v>885038019473</v>
          </cell>
          <cell r="Q51">
            <v>9002761019476</v>
          </cell>
          <cell r="R51">
            <v>3.5</v>
          </cell>
          <cell r="S51">
            <v>11.5</v>
          </cell>
          <cell r="T51">
            <v>3.5</v>
          </cell>
          <cell r="U51">
            <v>3</v>
          </cell>
          <cell r="V51" t="str">
            <v>HU</v>
          </cell>
          <cell r="W51" t="str">
            <v>Compliant</v>
          </cell>
          <cell r="X51" t="str">
            <v>https://www.akg.com/Microphones/Condenser%20Microphones/C7.html</v>
          </cell>
          <cell r="Y51">
            <v>49</v>
          </cell>
        </row>
        <row r="52">
          <cell r="A52" t="str">
            <v>2815X00050</v>
          </cell>
          <cell r="B52" t="str">
            <v>AKG</v>
          </cell>
          <cell r="C52" t="str">
            <v>Wired Mics</v>
          </cell>
          <cell r="D52" t="str">
            <v>D40</v>
          </cell>
          <cell r="E52">
            <v>20010200</v>
          </cell>
          <cell r="H52" t="str">
            <v>Instrument Microphone</v>
          </cell>
          <cell r="I52" t="str">
            <v>Dynamic instrument microphone designed for drums and percussions, for wind instruments and guitar amps.</v>
          </cell>
          <cell r="J52">
            <v>180</v>
          </cell>
          <cell r="K52">
            <v>149</v>
          </cell>
          <cell r="L52">
            <v>99.81</v>
          </cell>
          <cell r="O52">
            <v>30</v>
          </cell>
          <cell r="P52">
            <v>885038023937</v>
          </cell>
          <cell r="Q52">
            <v>9002761023930</v>
          </cell>
          <cell r="R52">
            <v>7</v>
          </cell>
          <cell r="S52">
            <v>3</v>
          </cell>
          <cell r="T52">
            <v>5</v>
          </cell>
          <cell r="U52">
            <v>3.2</v>
          </cell>
          <cell r="V52" t="str">
            <v>CN</v>
          </cell>
          <cell r="W52" t="str">
            <v>Non Compliant</v>
          </cell>
          <cell r="X52" t="str">
            <v>https://www.akg.com/Microphones/Dynamic%20Microphones/D40.html</v>
          </cell>
          <cell r="Y52">
            <v>50</v>
          </cell>
        </row>
        <row r="53">
          <cell r="A53" t="str">
            <v>2220X00040</v>
          </cell>
          <cell r="B53" t="str">
            <v>AKG</v>
          </cell>
          <cell r="C53" t="str">
            <v>Wired Mics</v>
          </cell>
          <cell r="D53" t="str">
            <v>D112 MKII</v>
          </cell>
          <cell r="E53" t="str">
            <v>AT210010</v>
          </cell>
          <cell r="H53" t="str">
            <v>Instrument Microphone</v>
          </cell>
          <cell r="I53" t="str">
            <v>THE FABULOUS EGG for bass drum and bass guitar on stage and in the studio</v>
          </cell>
          <cell r="J53">
            <v>320</v>
          </cell>
          <cell r="K53">
            <v>259</v>
          </cell>
          <cell r="L53">
            <v>186.43</v>
          </cell>
          <cell r="O53">
            <v>8</v>
          </cell>
          <cell r="P53">
            <v>885038038207</v>
          </cell>
          <cell r="Q53">
            <v>9002761038200</v>
          </cell>
          <cell r="R53">
            <v>4.5</v>
          </cell>
          <cell r="S53">
            <v>3</v>
          </cell>
          <cell r="T53">
            <v>3</v>
          </cell>
          <cell r="U53">
            <v>3.92</v>
          </cell>
          <cell r="V53" t="str">
            <v>CN</v>
          </cell>
          <cell r="W53" t="str">
            <v>Non Compliant</v>
          </cell>
          <cell r="X53" t="str">
            <v>https://www.akg.com/Microphones/Dynamic%20Microphones/D112MkII.html</v>
          </cell>
          <cell r="Y53">
            <v>51</v>
          </cell>
        </row>
        <row r="54">
          <cell r="A54" t="str">
            <v>3220H00010</v>
          </cell>
          <cell r="B54" t="str">
            <v>AKG</v>
          </cell>
          <cell r="C54" t="str">
            <v>Wired Mics</v>
          </cell>
          <cell r="D54" t="str">
            <v>D12 VR</v>
          </cell>
          <cell r="E54" t="str">
            <v>AT630000</v>
          </cell>
          <cell r="H54" t="str">
            <v>Instrument Microphone</v>
          </cell>
          <cell r="I54" t="str">
            <v>Dynamic kick drum microphone with four different sound shapes.</v>
          </cell>
          <cell r="J54">
            <v>873.75</v>
          </cell>
          <cell r="K54">
            <v>699</v>
          </cell>
          <cell r="L54">
            <v>483.29</v>
          </cell>
          <cell r="P54">
            <v>885038033196</v>
          </cell>
          <cell r="Q54">
            <v>9002761033199</v>
          </cell>
          <cell r="R54">
            <v>4</v>
          </cell>
          <cell r="S54">
            <v>8</v>
          </cell>
          <cell r="T54">
            <v>9</v>
          </cell>
          <cell r="U54">
            <v>4</v>
          </cell>
          <cell r="V54" t="str">
            <v>HU</v>
          </cell>
          <cell r="W54" t="str">
            <v>Compliant</v>
          </cell>
          <cell r="X54" t="str">
            <v>https://www.akg.com/Microphones/Dynamic%20Microphones/D12VR.html</v>
          </cell>
          <cell r="Y54">
            <v>52</v>
          </cell>
        </row>
        <row r="55">
          <cell r="A55" t="str">
            <v>2581H00150</v>
          </cell>
          <cell r="B55" t="str">
            <v>AKG</v>
          </cell>
          <cell r="C55" t="str">
            <v>Wired Mics</v>
          </cell>
          <cell r="D55" t="str">
            <v>DRUMSET SESSION 1</v>
          </cell>
          <cell r="E55" t="str">
            <v>AT510000</v>
          </cell>
          <cell r="H55" t="str">
            <v>Instrument Microphone</v>
          </cell>
          <cell r="I55" t="str">
            <v>High-Performance Drum Microphone Set, contains: 1x P2, 2x P17, 4x P4 (the P17 is technically identical to the P170 and is not available as a single unit)</v>
          </cell>
          <cell r="J55">
            <v>715</v>
          </cell>
          <cell r="K55">
            <v>575</v>
          </cell>
          <cell r="L55">
            <v>419.8</v>
          </cell>
          <cell r="P55">
            <v>885038038023</v>
          </cell>
          <cell r="Q55">
            <v>9002761038026</v>
          </cell>
          <cell r="R55">
            <v>10</v>
          </cell>
          <cell r="S55">
            <v>15</v>
          </cell>
          <cell r="T55">
            <v>15</v>
          </cell>
          <cell r="U55">
            <v>4</v>
          </cell>
          <cell r="V55" t="str">
            <v>CN</v>
          </cell>
          <cell r="W55" t="str">
            <v>Non Compliant</v>
          </cell>
          <cell r="X55" t="str">
            <v>https://www.akg.com/Microphones/Drum%20Microphone%20Bundles/DrumsetSessionI.html</v>
          </cell>
          <cell r="Y55">
            <v>53</v>
          </cell>
        </row>
        <row r="56">
          <cell r="A56" t="str">
            <v>2581H00160</v>
          </cell>
          <cell r="B56" t="str">
            <v>AKG</v>
          </cell>
          <cell r="C56" t="str">
            <v>Wired Mics</v>
          </cell>
          <cell r="D56" t="str">
            <v xml:space="preserve">DRUMSET CONCERT 1 </v>
          </cell>
          <cell r="E56" t="str">
            <v>AT410020</v>
          </cell>
          <cell r="H56" t="str">
            <v>Instrument Microphone</v>
          </cell>
          <cell r="I56" t="str">
            <v>High-Performance Drum Microphone Set, contains: 1x D112 MKII, 2x C430, 4x D40, plus all neccessary stand adapters and clamps</v>
          </cell>
          <cell r="J56">
            <v>1555</v>
          </cell>
          <cell r="K56">
            <v>1245</v>
          </cell>
          <cell r="L56">
            <v>884.12</v>
          </cell>
          <cell r="P56">
            <v>885038039013</v>
          </cell>
          <cell r="Q56">
            <v>9002761039016</v>
          </cell>
          <cell r="R56">
            <v>14</v>
          </cell>
          <cell r="S56">
            <v>19</v>
          </cell>
          <cell r="T56">
            <v>16</v>
          </cell>
          <cell r="U56">
            <v>12.6</v>
          </cell>
          <cell r="V56" t="str">
            <v>CN</v>
          </cell>
          <cell r="W56" t="str">
            <v>Non Compliant</v>
          </cell>
          <cell r="X56" t="str">
            <v>https://www.akg.com/Microphones/Drum%20Microphone%20Bundles/2581H00160.html</v>
          </cell>
          <cell r="Y56">
            <v>54</v>
          </cell>
        </row>
        <row r="57">
          <cell r="A57" t="str">
            <v>2581X00140</v>
          </cell>
          <cell r="B57" t="str">
            <v>AKG</v>
          </cell>
          <cell r="C57" t="str">
            <v>Wired Mics</v>
          </cell>
          <cell r="D57" t="str">
            <v>DRUMSET PREMIUM</v>
          </cell>
          <cell r="E57" t="str">
            <v>AT410020</v>
          </cell>
          <cell r="H57" t="str">
            <v>Instrument Microphone</v>
          </cell>
          <cell r="I57" t="str">
            <v>incl. 1x D12VR, 2x C214, 1x C451, 4x D40</v>
          </cell>
          <cell r="J57">
            <v>3605</v>
          </cell>
          <cell r="K57">
            <v>2885</v>
          </cell>
          <cell r="L57">
            <v>2058.9699999999998</v>
          </cell>
          <cell r="P57">
            <v>885038035343</v>
          </cell>
          <cell r="Q57">
            <v>9002761035346</v>
          </cell>
          <cell r="R57">
            <v>11</v>
          </cell>
          <cell r="S57">
            <v>9</v>
          </cell>
          <cell r="T57">
            <v>15</v>
          </cell>
          <cell r="U57">
            <v>5.6</v>
          </cell>
          <cell r="V57" t="str">
            <v>HU</v>
          </cell>
          <cell r="W57" t="str">
            <v>Compliant</v>
          </cell>
          <cell r="X57" t="str">
            <v>https://www.akg.com/Microphones/Drum%20Microphone%20Bundles/DrumsetPremium.html</v>
          </cell>
          <cell r="Y57">
            <v>55</v>
          </cell>
        </row>
        <row r="58">
          <cell r="A58" t="str">
            <v>Headworn</v>
          </cell>
          <cell r="B58" t="str">
            <v>AKG</v>
          </cell>
          <cell r="Y58">
            <v>56</v>
          </cell>
        </row>
        <row r="59">
          <cell r="A59" t="str">
            <v>6000H50930</v>
          </cell>
          <cell r="B59" t="str">
            <v>AKG</v>
          </cell>
          <cell r="C59" t="str">
            <v>Wired Mics</v>
          </cell>
          <cell r="D59" t="str">
            <v>CM311 XLR - NON ROHS, not for EUROPE</v>
          </cell>
          <cell r="E59" t="str">
            <v>AT410010</v>
          </cell>
          <cell r="H59" t="str">
            <v>Head-Worn Vocal Microphone</v>
          </cell>
          <cell r="I59" t="str">
            <v>Light, rugged head-worn mic for presenters with XLR connector</v>
          </cell>
          <cell r="J59">
            <v>870</v>
          </cell>
          <cell r="K59">
            <v>695</v>
          </cell>
          <cell r="L59">
            <v>495.76</v>
          </cell>
          <cell r="P59">
            <v>885038024965</v>
          </cell>
          <cell r="Q59">
            <v>9002761024968</v>
          </cell>
          <cell r="R59">
            <v>4</v>
          </cell>
          <cell r="S59">
            <v>12</v>
          </cell>
          <cell r="T59">
            <v>8</v>
          </cell>
          <cell r="U59">
            <v>3.048</v>
          </cell>
          <cell r="V59" t="str">
            <v>CN</v>
          </cell>
          <cell r="W59" t="str">
            <v>Non Compliant</v>
          </cell>
          <cell r="X59" t="str">
            <v>https://www.akg.com/Microphones/Headset%20Microphones/6000H50930.html</v>
          </cell>
          <cell r="Y59">
            <v>57</v>
          </cell>
        </row>
        <row r="60">
          <cell r="A60" t="str">
            <v>6000H50940</v>
          </cell>
          <cell r="B60" t="str">
            <v>AKG</v>
          </cell>
          <cell r="C60" t="str">
            <v>Wired Mics</v>
          </cell>
          <cell r="D60" t="str">
            <v>CM311 MINI XLR - NON ROHS, not for EUROPE</v>
          </cell>
          <cell r="E60" t="str">
            <v>AT410010</v>
          </cell>
          <cell r="H60" t="str">
            <v>Head-Worn Vocal Microphone</v>
          </cell>
          <cell r="I60" t="str">
            <v>Light, rugged head-worn mic for presenters, with Mini XLR Connector for AKG PT´s</v>
          </cell>
          <cell r="J60">
            <v>805</v>
          </cell>
          <cell r="K60">
            <v>645</v>
          </cell>
          <cell r="L60">
            <v>462.78</v>
          </cell>
          <cell r="P60">
            <v>885038024972</v>
          </cell>
          <cell r="Q60">
            <v>9002761024975</v>
          </cell>
          <cell r="R60">
            <v>5</v>
          </cell>
          <cell r="S60">
            <v>9</v>
          </cell>
          <cell r="T60">
            <v>13</v>
          </cell>
          <cell r="U60">
            <v>3.048</v>
          </cell>
          <cell r="V60" t="str">
            <v>CN</v>
          </cell>
          <cell r="W60" t="str">
            <v>Non Compliant</v>
          </cell>
          <cell r="X60" t="str">
            <v>https://www.akg.com/Microphones/Headset%20Microphones/6000H50940.html</v>
          </cell>
          <cell r="Y60">
            <v>58</v>
          </cell>
        </row>
        <row r="61">
          <cell r="A61" t="str">
            <v>6000H50950</v>
          </cell>
          <cell r="B61" t="str">
            <v>AKG</v>
          </cell>
          <cell r="C61" t="str">
            <v>Wired Mics</v>
          </cell>
          <cell r="D61" t="str">
            <v>CM311 W/TA4F - NON ROHS, not for EUROPE</v>
          </cell>
          <cell r="E61" t="str">
            <v>AT410010</v>
          </cell>
          <cell r="H61" t="str">
            <v>Head-Worn Vocal Microphone</v>
          </cell>
          <cell r="I61" t="str">
            <v>Light, rugged head-worn mic for presenters with connector for use Shure bodypack transmitters.</v>
          </cell>
          <cell r="J61">
            <v>805</v>
          </cell>
          <cell r="K61">
            <v>650</v>
          </cell>
          <cell r="L61">
            <v>465.56</v>
          </cell>
          <cell r="P61">
            <v>885038025306</v>
          </cell>
          <cell r="Q61">
            <v>9002761025309</v>
          </cell>
          <cell r="R61">
            <v>6</v>
          </cell>
          <cell r="S61">
            <v>8</v>
          </cell>
          <cell r="T61">
            <v>11</v>
          </cell>
          <cell r="U61">
            <v>3.048</v>
          </cell>
          <cell r="V61" t="str">
            <v>CN</v>
          </cell>
          <cell r="W61" t="str">
            <v>Non Compliant</v>
          </cell>
          <cell r="X61" t="str">
            <v>https://www.akg.com/Microphones/Headset%20Microphones/6000H50950.html</v>
          </cell>
          <cell r="Y61">
            <v>59</v>
          </cell>
        </row>
        <row r="62">
          <cell r="A62" t="str">
            <v>3066X00010</v>
          </cell>
          <cell r="B62" t="str">
            <v>AKG</v>
          </cell>
          <cell r="C62" t="str">
            <v>Wired Mics</v>
          </cell>
          <cell r="D62" t="str">
            <v>C520</v>
          </cell>
          <cell r="E62" t="str">
            <v>AT410010</v>
          </cell>
          <cell r="H62" t="str">
            <v>Head-Worn Vocal Microphone</v>
          </cell>
          <cell r="I62" t="str">
            <v>Headworn mic for vocals with XLR connector for phantom powering</v>
          </cell>
          <cell r="J62">
            <v>425</v>
          </cell>
          <cell r="K62">
            <v>340</v>
          </cell>
          <cell r="L62">
            <v>234.33</v>
          </cell>
          <cell r="O62">
            <v>12</v>
          </cell>
          <cell r="P62">
            <v>885038018650</v>
          </cell>
          <cell r="Q62">
            <v>9002761018653</v>
          </cell>
          <cell r="R62">
            <v>3</v>
          </cell>
          <cell r="S62">
            <v>6</v>
          </cell>
          <cell r="T62">
            <v>8</v>
          </cell>
          <cell r="U62">
            <v>2.8</v>
          </cell>
          <cell r="V62" t="str">
            <v>CN</v>
          </cell>
          <cell r="W62" t="str">
            <v>Non Compliant</v>
          </cell>
          <cell r="X62" t="str">
            <v>https://www.akg.com/Microphones/Headset%20Microphones/3066X00010.html</v>
          </cell>
          <cell r="Y62">
            <v>60</v>
          </cell>
        </row>
        <row r="63">
          <cell r="A63" t="str">
            <v>3066X00020</v>
          </cell>
          <cell r="B63" t="str">
            <v>AKG</v>
          </cell>
          <cell r="C63" t="str">
            <v>Wired Mics</v>
          </cell>
          <cell r="D63" t="str">
            <v>C520 L</v>
          </cell>
          <cell r="E63" t="str">
            <v>AT410010</v>
          </cell>
          <cell r="H63" t="str">
            <v>Head-Worn Vocal Microphone</v>
          </cell>
          <cell r="I63" t="str">
            <v>Headworn mic for vocals with mini XLR connector for use with B29 L battery operated power supply, MPA V L external phantom power adapter, or AKG WMS bodypack transmitters.</v>
          </cell>
          <cell r="J63">
            <v>320</v>
          </cell>
          <cell r="K63">
            <v>270</v>
          </cell>
          <cell r="L63">
            <v>190.55</v>
          </cell>
          <cell r="O63">
            <v>12</v>
          </cell>
          <cell r="P63">
            <v>885038018667</v>
          </cell>
          <cell r="Q63">
            <v>9002761018660</v>
          </cell>
          <cell r="R63">
            <v>3</v>
          </cell>
          <cell r="S63">
            <v>6</v>
          </cell>
          <cell r="T63">
            <v>8</v>
          </cell>
          <cell r="U63">
            <v>2.8</v>
          </cell>
          <cell r="V63" t="str">
            <v>CN</v>
          </cell>
          <cell r="W63" t="str">
            <v>Non Compliant</v>
          </cell>
          <cell r="X63" t="str">
            <v>https://www.akg.com/Microphones/Headset%20Microphones/3066X00020.html</v>
          </cell>
          <cell r="Y63">
            <v>61</v>
          </cell>
        </row>
        <row r="64">
          <cell r="A64" t="str">
            <v>2793H00060</v>
          </cell>
          <cell r="B64" t="str">
            <v>AKG</v>
          </cell>
          <cell r="C64" t="str">
            <v>Installed</v>
          </cell>
          <cell r="D64" t="str">
            <v>C544 L</v>
          </cell>
          <cell r="E64" t="str">
            <v>AT210010</v>
          </cell>
          <cell r="H64" t="str">
            <v>Headset</v>
          </cell>
          <cell r="I64" t="str">
            <v>Rugged headworn mic for sports use with mini XLR connector for use with B29 L battery operated power supply, MPA V L external phantom power adapter, or AKG WMS bodypack transmitters.</v>
          </cell>
          <cell r="J64">
            <v>206</v>
          </cell>
          <cell r="K64">
            <v>206</v>
          </cell>
          <cell r="L64">
            <v>146.19</v>
          </cell>
          <cell r="O64">
            <v>20</v>
          </cell>
          <cell r="P64">
            <v>885038030720</v>
          </cell>
          <cell r="Q64">
            <v>9002761030723</v>
          </cell>
          <cell r="R64">
            <v>8</v>
          </cell>
          <cell r="S64">
            <v>3</v>
          </cell>
          <cell r="T64">
            <v>6</v>
          </cell>
          <cell r="U64">
            <v>2.8</v>
          </cell>
          <cell r="V64" t="str">
            <v>CN</v>
          </cell>
          <cell r="W64" t="str">
            <v>Non Compliant</v>
          </cell>
          <cell r="X64" t="str">
            <v>https://www.akg.com/Microphones/Headset%20Microphones/2793H00060.html</v>
          </cell>
          <cell r="Y64">
            <v>62</v>
          </cell>
        </row>
        <row r="65">
          <cell r="A65" t="str">
            <v>3066H00100</v>
          </cell>
          <cell r="B65" t="str">
            <v>AKG</v>
          </cell>
          <cell r="C65" t="str">
            <v>Wired Mics</v>
          </cell>
          <cell r="D65" t="str">
            <v>C555 L</v>
          </cell>
          <cell r="E65" t="str">
            <v>AT410010</v>
          </cell>
          <cell r="H65" t="str">
            <v>Head-Worn Vocal Microphone</v>
          </cell>
          <cell r="I65" t="str">
            <v>Light, rugged head-worn mic for presenters with mini XLR connector for use with B29 L battery operated power supply, MPA V L external phantom power adapter, or AKG WMS bodypack transmitters.</v>
          </cell>
          <cell r="J65">
            <v>235</v>
          </cell>
          <cell r="K65">
            <v>190</v>
          </cell>
          <cell r="L65">
            <v>135.75</v>
          </cell>
          <cell r="O65">
            <v>12</v>
          </cell>
          <cell r="P65">
            <v>885038018674</v>
          </cell>
          <cell r="Q65">
            <v>9002761018677</v>
          </cell>
          <cell r="R65">
            <v>3</v>
          </cell>
          <cell r="S65">
            <v>8</v>
          </cell>
          <cell r="T65">
            <v>6</v>
          </cell>
          <cell r="U65">
            <v>2.8</v>
          </cell>
          <cell r="V65" t="str">
            <v>CN</v>
          </cell>
          <cell r="W65" t="str">
            <v>Non Compliant</v>
          </cell>
          <cell r="X65" t="str">
            <v>https://www.akg.com/Microphones/Headset%20Microphones/3066H00100.html</v>
          </cell>
          <cell r="Y65">
            <v>63</v>
          </cell>
        </row>
        <row r="66">
          <cell r="A66" t="str">
            <v>Lavalier/Lapel</v>
          </cell>
          <cell r="B66" t="str">
            <v>AKG</v>
          </cell>
          <cell r="Y66">
            <v>64</v>
          </cell>
        </row>
        <row r="67">
          <cell r="A67" t="str">
            <v>2577X00080</v>
          </cell>
          <cell r="B67" t="str">
            <v>AKG</v>
          </cell>
          <cell r="C67" t="str">
            <v>Installed</v>
          </cell>
          <cell r="D67" t="str">
            <v>C417 L</v>
          </cell>
          <cell r="E67" t="str">
            <v>AT410010</v>
          </cell>
          <cell r="H67" t="str">
            <v>Lavalier Microphone</v>
          </cell>
          <cell r="I67" t="str">
            <v>Extremely light, inconspicuous mic, mini XLR-version</v>
          </cell>
          <cell r="J67">
            <v>165</v>
          </cell>
          <cell r="K67">
            <v>165</v>
          </cell>
          <cell r="L67">
            <v>112.21</v>
          </cell>
          <cell r="O67">
            <v>30</v>
          </cell>
          <cell r="P67">
            <v>885038019589</v>
          </cell>
          <cell r="Q67">
            <v>9002761019582</v>
          </cell>
          <cell r="R67">
            <v>3</v>
          </cell>
          <cell r="S67">
            <v>7</v>
          </cell>
          <cell r="T67">
            <v>5</v>
          </cell>
          <cell r="U67">
            <v>2</v>
          </cell>
          <cell r="V67" t="str">
            <v>CN</v>
          </cell>
          <cell r="W67" t="str">
            <v>Non Compliant</v>
          </cell>
          <cell r="X67" t="str">
            <v>https://www.akg.com/Microphones/Speech%20%2F%20Spoken%20Word%20Microphones/2577X00080.html</v>
          </cell>
          <cell r="Y67">
            <v>65</v>
          </cell>
        </row>
        <row r="68">
          <cell r="A68" t="str">
            <v>2577X00120</v>
          </cell>
          <cell r="B68" t="str">
            <v>AKG</v>
          </cell>
          <cell r="C68" t="str">
            <v>Installed</v>
          </cell>
          <cell r="D68" t="str">
            <v>C417 PP</v>
          </cell>
          <cell r="E68" t="str">
            <v>AT510000</v>
          </cell>
          <cell r="H68" t="str">
            <v>Lavalier Microphone</v>
          </cell>
          <cell r="I68" t="str">
            <v>Extremely light, inconspicuous mic with XLR connector for phantom powering</v>
          </cell>
          <cell r="J68">
            <v>201</v>
          </cell>
          <cell r="K68">
            <v>201</v>
          </cell>
          <cell r="L68">
            <v>144.97</v>
          </cell>
          <cell r="O68">
            <v>30</v>
          </cell>
          <cell r="P68">
            <v>885038006220</v>
          </cell>
          <cell r="Q68">
            <v>9002761006223</v>
          </cell>
          <cell r="R68">
            <v>3</v>
          </cell>
          <cell r="S68">
            <v>7</v>
          </cell>
          <cell r="T68">
            <v>5</v>
          </cell>
          <cell r="U68">
            <v>2</v>
          </cell>
          <cell r="V68" t="str">
            <v>CN</v>
          </cell>
          <cell r="W68" t="str">
            <v>Non Compliant</v>
          </cell>
          <cell r="X68" t="str">
            <v>https://www.akg.com/Microphones/Speech%20%2F%20Spoken%20Word%20Microphones/2577X00120.html</v>
          </cell>
          <cell r="Y68">
            <v>66</v>
          </cell>
        </row>
        <row r="69">
          <cell r="A69" t="str">
            <v>6000H51040</v>
          </cell>
          <cell r="B69" t="str">
            <v>AKG</v>
          </cell>
          <cell r="C69" t="str">
            <v>Installed</v>
          </cell>
          <cell r="D69" t="str">
            <v>CK99 L</v>
          </cell>
          <cell r="E69" t="str">
            <v>AT510000</v>
          </cell>
          <cell r="H69" t="str">
            <v>Lavalier Microphone</v>
          </cell>
          <cell r="I69" t="str">
            <v>Inconspicuous cardioid clip-on microphone with mini XLR connector. Rugged metal housing.</v>
          </cell>
          <cell r="J69">
            <v>217</v>
          </cell>
          <cell r="K69">
            <v>217</v>
          </cell>
          <cell r="L69">
            <v>151.09</v>
          </cell>
          <cell r="P69">
            <v>885038028437</v>
          </cell>
          <cell r="Q69">
            <v>9002761028430</v>
          </cell>
          <cell r="R69">
            <v>3</v>
          </cell>
          <cell r="S69">
            <v>3</v>
          </cell>
          <cell r="T69">
            <v>3</v>
          </cell>
          <cell r="U69">
            <v>2.4</v>
          </cell>
          <cell r="V69" t="str">
            <v>CN</v>
          </cell>
          <cell r="W69" t="str">
            <v>Non Compliant</v>
          </cell>
          <cell r="X69" t="str">
            <v>https://www.akg.com/Microphones/Speech%20%2F%20Spoken%20Word%20Microphones/6000H51040.html</v>
          </cell>
          <cell r="Y69">
            <v>67</v>
          </cell>
        </row>
        <row r="70">
          <cell r="A70" t="str">
            <v>2803H00080</v>
          </cell>
          <cell r="B70" t="str">
            <v>AKG</v>
          </cell>
          <cell r="C70" t="str">
            <v>Accessories</v>
          </cell>
          <cell r="D70" t="str">
            <v>H85</v>
          </cell>
          <cell r="E70" t="str">
            <v>AT410010</v>
          </cell>
          <cell r="H70" t="str">
            <v>Accessories</v>
          </cell>
          <cell r="I70" t="str">
            <v>Spider suspension</v>
          </cell>
          <cell r="J70">
            <v>205</v>
          </cell>
          <cell r="K70">
            <v>165</v>
          </cell>
          <cell r="L70">
            <v>114.85</v>
          </cell>
          <cell r="P70">
            <v>885038039648</v>
          </cell>
          <cell r="Q70">
            <v>9002761011074</v>
          </cell>
          <cell r="R70">
            <v>3</v>
          </cell>
          <cell r="S70">
            <v>9</v>
          </cell>
          <cell r="T70">
            <v>6</v>
          </cell>
          <cell r="U70">
            <v>3.2</v>
          </cell>
          <cell r="V70" t="str">
            <v>SK</v>
          </cell>
          <cell r="W70" t="str">
            <v>Compliant</v>
          </cell>
          <cell r="X70" t="str">
            <v>https://www.akg.com/Microphones/Microphone%20Accessories/2803H00080.html</v>
          </cell>
          <cell r="Y70">
            <v>68</v>
          </cell>
        </row>
        <row r="71">
          <cell r="A71" t="str">
            <v>2793H00100</v>
          </cell>
          <cell r="B71" t="str">
            <v>AKG</v>
          </cell>
          <cell r="C71" t="str">
            <v>Wireless Mics</v>
          </cell>
          <cell r="D71" t="str">
            <v>HC644 MD</v>
          </cell>
          <cell r="E71" t="str">
            <v>AT510000</v>
          </cell>
          <cell r="H71" t="str">
            <v>Lapel Microphone</v>
          </cell>
          <cell r="J71">
            <v>356</v>
          </cell>
          <cell r="K71">
            <v>356</v>
          </cell>
          <cell r="L71">
            <v>243.72</v>
          </cell>
          <cell r="P71">
            <v>885038039044</v>
          </cell>
          <cell r="Q71">
            <v>9002761039047</v>
          </cell>
          <cell r="V71" t="str">
            <v>HU</v>
          </cell>
          <cell r="W71" t="str">
            <v>Compliant</v>
          </cell>
          <cell r="X71" t="str">
            <v>https://www.akg.com/Microphones/Headset%20Microphones/2793H00100.html</v>
          </cell>
          <cell r="Y71">
            <v>69</v>
          </cell>
        </row>
        <row r="72">
          <cell r="A72" t="str">
            <v>2577X00210</v>
          </cell>
          <cell r="B72" t="str">
            <v>AKG</v>
          </cell>
          <cell r="C72" t="str">
            <v>Lapel Microphone</v>
          </cell>
          <cell r="D72" t="str">
            <v>LC617 MD BEIGE LAVALIER MICROPHONE</v>
          </cell>
          <cell r="E72" t="str">
            <v>AT510000</v>
          </cell>
          <cell r="H72" t="str">
            <v xml:space="preserve">LC617 MD BEIGE </v>
          </cell>
          <cell r="I72" t="str">
            <v>Lapel Microphone Omnidirection Beige Color</v>
          </cell>
          <cell r="J72">
            <v>181</v>
          </cell>
          <cell r="K72">
            <v>181</v>
          </cell>
          <cell r="L72">
            <v>97</v>
          </cell>
          <cell r="P72">
            <v>885038039037</v>
          </cell>
          <cell r="V72" t="str">
            <v>HU</v>
          </cell>
          <cell r="W72" t="str">
            <v>Compliant</v>
          </cell>
          <cell r="X72" t="str">
            <v>https://www.akg.com/Microphones/Speech%20%2F%20Spoken%20Word%20Microphones/2577X00210.html</v>
          </cell>
          <cell r="Y72">
            <v>70</v>
          </cell>
        </row>
        <row r="73">
          <cell r="A73" t="str">
            <v>2577X00200</v>
          </cell>
          <cell r="B73" t="str">
            <v>AKG</v>
          </cell>
          <cell r="C73" t="str">
            <v>Lapel Microphone</v>
          </cell>
          <cell r="D73" t="str">
            <v>LC617 MD</v>
          </cell>
          <cell r="E73" t="str">
            <v>AT510000</v>
          </cell>
          <cell r="H73" t="str">
            <v>LC617 MD BLACK</v>
          </cell>
          <cell r="I73" t="str">
            <v>Lapel Microphone Omnidirectional Black Color</v>
          </cell>
          <cell r="J73">
            <v>181</v>
          </cell>
          <cell r="K73">
            <v>181</v>
          </cell>
          <cell r="L73">
            <v>97.09</v>
          </cell>
          <cell r="P73">
            <v>885038039020</v>
          </cell>
          <cell r="Q73">
            <v>9002761039023</v>
          </cell>
          <cell r="V73" t="str">
            <v>HU</v>
          </cell>
          <cell r="W73" t="str">
            <v>Compliant</v>
          </cell>
          <cell r="X73" t="str">
            <v>https://www.akg.com/Microphones/Speech%20%2F%20Spoken%20Word%20Microphones/2577X00200.html</v>
          </cell>
          <cell r="Y73">
            <v>71</v>
          </cell>
        </row>
        <row r="74">
          <cell r="A74" t="str">
            <v>3241H00040</v>
          </cell>
          <cell r="B74" t="str">
            <v>AKG</v>
          </cell>
          <cell r="C74" t="str">
            <v>Microlite Microphone</v>
          </cell>
          <cell r="D74" t="str">
            <v>LC81MD white</v>
          </cell>
          <cell r="E74" t="str">
            <v>AT510000</v>
          </cell>
          <cell r="H74" t="str">
            <v>LC81MD WHITE</v>
          </cell>
          <cell r="I74" t="str">
            <v>Microlite Lavalier Microphone Cardioid White Color</v>
          </cell>
          <cell r="J74">
            <v>255</v>
          </cell>
          <cell r="K74">
            <v>215</v>
          </cell>
          <cell r="L74">
            <v>145.51</v>
          </cell>
          <cell r="P74">
            <v>885038038436</v>
          </cell>
          <cell r="Q74">
            <v>9002761038439</v>
          </cell>
          <cell r="V74" t="str">
            <v>HU</v>
          </cell>
          <cell r="W74" t="str">
            <v>Compliant</v>
          </cell>
          <cell r="X74" t="str">
            <v>https://www.akg.com/Microphones/Speech%20%2F%20Spoken%20Word%20Microphones/LC81MDgroup.html?dwvar_LC81MDgroup_color=Black-GLOBAL-Current#q=lc81md&amp;simplesearch=Go&amp;start=1</v>
          </cell>
          <cell r="Y74">
            <v>72</v>
          </cell>
        </row>
        <row r="75">
          <cell r="A75" t="str">
            <v>3241H00020</v>
          </cell>
          <cell r="B75" t="str">
            <v>AKG</v>
          </cell>
          <cell r="C75" t="str">
            <v>Microlite Microphone</v>
          </cell>
          <cell r="D75" t="str">
            <v>LC81MD black</v>
          </cell>
          <cell r="E75" t="str">
            <v>AT510000</v>
          </cell>
          <cell r="H75" t="str">
            <v>LC81MD BLACK</v>
          </cell>
          <cell r="I75" t="str">
            <v>Microlite Lavalier Microphone Cardioid Black Color</v>
          </cell>
          <cell r="J75">
            <v>295</v>
          </cell>
          <cell r="K75">
            <v>295</v>
          </cell>
          <cell r="L75">
            <v>156.16</v>
          </cell>
          <cell r="P75">
            <v>885038038412</v>
          </cell>
          <cell r="Q75">
            <v>9002761038415</v>
          </cell>
          <cell r="V75" t="str">
            <v>HU</v>
          </cell>
          <cell r="W75" t="str">
            <v>Compliant</v>
          </cell>
          <cell r="X75" t="str">
            <v>https://www.akg.com/Microphones/Speech%20%2F%20Spoken%20Word%20Microphones/LC81MDgroup.html?dwvar_LC81MDgroup_color=Black-GLOBAL-Current#q=lc81md&amp;simplesearch=Go&amp;start=1</v>
          </cell>
          <cell r="Y75">
            <v>73</v>
          </cell>
        </row>
        <row r="76">
          <cell r="A76" t="str">
            <v>3241H00010</v>
          </cell>
          <cell r="B76" t="str">
            <v>AKG</v>
          </cell>
          <cell r="C76" t="str">
            <v>Microlite Microphone</v>
          </cell>
          <cell r="D76" t="str">
            <v>LC81MD beige</v>
          </cell>
          <cell r="E76" t="str">
            <v>AT410020</v>
          </cell>
          <cell r="H76" t="str">
            <v>LC81MD BEIGE</v>
          </cell>
          <cell r="I76" t="str">
            <v>Microlite Lavalier Microphone Cardioid Beige Color</v>
          </cell>
          <cell r="J76">
            <v>295</v>
          </cell>
          <cell r="K76">
            <v>295</v>
          </cell>
          <cell r="L76">
            <v>155.88</v>
          </cell>
          <cell r="P76">
            <v>885038038405</v>
          </cell>
          <cell r="Q76">
            <v>9002761038408</v>
          </cell>
          <cell r="R76">
            <v>7</v>
          </cell>
          <cell r="S76">
            <v>6.5</v>
          </cell>
          <cell r="T76">
            <v>2.5</v>
          </cell>
          <cell r="V76" t="str">
            <v>HU</v>
          </cell>
          <cell r="W76" t="str">
            <v>Compliant</v>
          </cell>
          <cell r="X76" t="str">
            <v>https://www.akg.com/Microphones/Speech%20%2F%20Spoken%20Word%20Microphones/LC81MDgroup.html?dwvar_LC81MDgroup_color=Black-GLOBAL-Current#q=lc81md&amp;simplesearch=Go&amp;start=1</v>
          </cell>
          <cell r="Y76">
            <v>74</v>
          </cell>
        </row>
        <row r="77">
          <cell r="A77" t="str">
            <v>3242H00030</v>
          </cell>
          <cell r="B77" t="str">
            <v>AKG</v>
          </cell>
          <cell r="C77" t="str">
            <v>Microlite Microphone</v>
          </cell>
          <cell r="D77" t="str">
            <v>EC82MD beige</v>
          </cell>
          <cell r="E77" t="str">
            <v>AT510000</v>
          </cell>
          <cell r="H77" t="str">
            <v>EC82MD BEIGE</v>
          </cell>
          <cell r="I77" t="str">
            <v>Microlite Ear-hook Microphone Omnidirectional Beige Color</v>
          </cell>
          <cell r="J77">
            <v>577</v>
          </cell>
          <cell r="K77">
            <v>577</v>
          </cell>
          <cell r="L77">
            <v>308.36</v>
          </cell>
          <cell r="P77">
            <v>885038038504</v>
          </cell>
          <cell r="Q77">
            <v>9002761038507</v>
          </cell>
          <cell r="V77" t="str">
            <v>HU</v>
          </cell>
          <cell r="W77" t="str">
            <v>Compliant</v>
          </cell>
          <cell r="X77" t="str">
            <v>https://www.akg.com/Microphones/Headset%20Microphones/3242H00030.html</v>
          </cell>
          <cell r="Y77">
            <v>75</v>
          </cell>
        </row>
        <row r="78">
          <cell r="A78" t="str">
            <v>3242H00040</v>
          </cell>
          <cell r="B78" t="str">
            <v>AKG</v>
          </cell>
          <cell r="C78" t="str">
            <v>Microlite Microphone</v>
          </cell>
          <cell r="D78" t="str">
            <v>EC82MD cocoa</v>
          </cell>
          <cell r="E78" t="str">
            <v>AT510000</v>
          </cell>
          <cell r="H78" t="str">
            <v>EC82MD COCOA</v>
          </cell>
          <cell r="I78" t="str">
            <v>Microlite Ear-hook Microphone Omnidirectional Cocoa Color</v>
          </cell>
          <cell r="J78">
            <v>577</v>
          </cell>
          <cell r="K78">
            <v>577</v>
          </cell>
          <cell r="L78">
            <v>308.79000000000002</v>
          </cell>
          <cell r="P78">
            <v>885038038511</v>
          </cell>
          <cell r="Q78">
            <v>9002761038514</v>
          </cell>
          <cell r="V78" t="str">
            <v>HU</v>
          </cell>
          <cell r="W78" t="str">
            <v>Compliant</v>
          </cell>
          <cell r="X78" t="str">
            <v>https://www.akg.com/Microphones/Headset%20Microphones/3242H00040.html</v>
          </cell>
          <cell r="Y78">
            <v>76</v>
          </cell>
        </row>
        <row r="79">
          <cell r="A79" t="str">
            <v>Wired Microphones-Install/Contracting</v>
          </cell>
          <cell r="B79" t="str">
            <v>AKG</v>
          </cell>
          <cell r="Y79">
            <v>77</v>
          </cell>
        </row>
        <row r="80">
          <cell r="A80" t="str">
            <v>Goosenecks and Tabletop</v>
          </cell>
          <cell r="B80" t="str">
            <v>AKG</v>
          </cell>
          <cell r="Y80">
            <v>78</v>
          </cell>
        </row>
        <row r="81">
          <cell r="A81" t="str">
            <v>6000H51010</v>
          </cell>
          <cell r="B81" t="str">
            <v>AKG</v>
          </cell>
          <cell r="C81" t="str">
            <v>Installed</v>
          </cell>
          <cell r="D81" t="str">
            <v>DGN99</v>
          </cell>
          <cell r="E81" t="str">
            <v>AT410010</v>
          </cell>
          <cell r="H81" t="str">
            <v>Gooseneck Microphone</v>
          </cell>
          <cell r="I81" t="str">
            <v>PA/Paging gooseneck mic with rugged, all-metal body. No phantom power needed. 3m cable</v>
          </cell>
          <cell r="J81">
            <v>212</v>
          </cell>
          <cell r="K81">
            <v>212</v>
          </cell>
          <cell r="L81">
            <v>147.94999999999999</v>
          </cell>
          <cell r="O81">
            <v>20</v>
          </cell>
          <cell r="P81">
            <v>885038028390</v>
          </cell>
          <cell r="Q81">
            <v>9002761028393</v>
          </cell>
          <cell r="R81">
            <v>3</v>
          </cell>
          <cell r="S81">
            <v>3</v>
          </cell>
          <cell r="T81">
            <v>18</v>
          </cell>
          <cell r="U81">
            <v>2</v>
          </cell>
          <cell r="V81" t="str">
            <v>CN</v>
          </cell>
          <cell r="W81" t="str">
            <v>Non Compliant</v>
          </cell>
          <cell r="X81" t="str">
            <v>https://www.akg.com/speech-spoken-word-microphones/6000H51010.html</v>
          </cell>
          <cell r="Y81">
            <v>79</v>
          </cell>
        </row>
        <row r="82">
          <cell r="A82" t="str">
            <v>6000H51020</v>
          </cell>
          <cell r="B82" t="str">
            <v>AKG</v>
          </cell>
          <cell r="C82" t="str">
            <v>Installed</v>
          </cell>
          <cell r="D82" t="str">
            <v>DGN99 E</v>
          </cell>
          <cell r="E82" t="str">
            <v>AT510000</v>
          </cell>
          <cell r="H82" t="str">
            <v>Gooseneck Microphone</v>
          </cell>
          <cell r="I82" t="str">
            <v>PA/Paging gooseneck mic with rugged, all-metal body, XLR connector. No phantom power needed.</v>
          </cell>
          <cell r="J82">
            <v>212</v>
          </cell>
          <cell r="K82">
            <v>212</v>
          </cell>
          <cell r="L82">
            <v>147.91</v>
          </cell>
          <cell r="P82">
            <v>885038028406</v>
          </cell>
          <cell r="Q82">
            <v>9002761028409</v>
          </cell>
          <cell r="R82">
            <v>5</v>
          </cell>
          <cell r="S82">
            <v>22</v>
          </cell>
          <cell r="T82">
            <v>11</v>
          </cell>
          <cell r="U82">
            <v>2.8</v>
          </cell>
          <cell r="V82" t="str">
            <v>CN</v>
          </cell>
          <cell r="W82" t="str">
            <v>Non Compliant</v>
          </cell>
          <cell r="X82" t="str">
            <v>https://www.akg.com/speech-spoken-word-microphones/6000H51020.html</v>
          </cell>
          <cell r="Y82">
            <v>80</v>
          </cell>
        </row>
        <row r="83">
          <cell r="A83" t="str">
            <v>6000H51030</v>
          </cell>
          <cell r="B83" t="str">
            <v>AKG</v>
          </cell>
          <cell r="C83" t="str">
            <v>Installed</v>
          </cell>
          <cell r="D83" t="str">
            <v>DST99 S</v>
          </cell>
          <cell r="E83" t="str">
            <v>AT510000</v>
          </cell>
          <cell r="H83" t="str">
            <v>Dynamic Microphone</v>
          </cell>
          <cell r="I83" t="str">
            <v>Table stand mic with on/off switch, coiled  cable with 3-pin XLR connector. No phantom power needed.</v>
          </cell>
          <cell r="J83">
            <v>212</v>
          </cell>
          <cell r="K83">
            <v>212</v>
          </cell>
          <cell r="L83">
            <v>147.66999999999999</v>
          </cell>
          <cell r="O83">
            <v>10</v>
          </cell>
          <cell r="P83">
            <v>885038028413</v>
          </cell>
          <cell r="Q83">
            <v>9002761028416</v>
          </cell>
          <cell r="R83">
            <v>6</v>
          </cell>
          <cell r="S83">
            <v>8</v>
          </cell>
          <cell r="T83">
            <v>11</v>
          </cell>
          <cell r="U83">
            <v>5.2</v>
          </cell>
          <cell r="V83" t="str">
            <v>CN</v>
          </cell>
          <cell r="W83" t="str">
            <v>Non Compliant</v>
          </cell>
          <cell r="X83" t="str">
            <v>https://www.akg.com/speech-spoken-word-microphones/6000H51030.html</v>
          </cell>
          <cell r="Y83">
            <v>81</v>
          </cell>
        </row>
        <row r="84">
          <cell r="A84" t="str">
            <v>2765H00010</v>
          </cell>
          <cell r="B84" t="str">
            <v>AKG</v>
          </cell>
          <cell r="C84" t="str">
            <v>Installed</v>
          </cell>
          <cell r="D84" t="str">
            <v>GN15 incl. DPA, screw set</v>
          </cell>
          <cell r="E84" t="str">
            <v>AT210010</v>
          </cell>
          <cell r="H84" t="str">
            <v>Gooseneck Microphone</v>
          </cell>
          <cell r="I84" t="str">
            <v>Rugged 15 cm gooseneck for permanent screw-on installation, phantom powering module with XLR connector included</v>
          </cell>
          <cell r="J84">
            <v>253</v>
          </cell>
          <cell r="K84">
            <v>253</v>
          </cell>
          <cell r="L84">
            <v>172.37</v>
          </cell>
          <cell r="O84">
            <v>40</v>
          </cell>
          <cell r="P84">
            <v>885038003069</v>
          </cell>
          <cell r="Q84">
            <v>9002761003062</v>
          </cell>
          <cell r="R84">
            <v>3</v>
          </cell>
          <cell r="S84">
            <v>11</v>
          </cell>
          <cell r="T84">
            <v>5</v>
          </cell>
          <cell r="U84">
            <v>3.2</v>
          </cell>
          <cell r="V84" t="str">
            <v>TW</v>
          </cell>
          <cell r="W84" t="str">
            <v>Compliant</v>
          </cell>
          <cell r="X84" t="str">
            <v>https://www.akg.com/modular-microphones-components/2765H00010.html</v>
          </cell>
          <cell r="Y84">
            <v>82</v>
          </cell>
        </row>
        <row r="85">
          <cell r="A85" t="str">
            <v>2765H00450</v>
          </cell>
          <cell r="B85" t="str">
            <v>AKG</v>
          </cell>
          <cell r="C85" t="str">
            <v>Installed</v>
          </cell>
          <cell r="D85" t="str">
            <v>GN15 ESP incl. windscreen</v>
          </cell>
          <cell r="E85" t="str">
            <v>AT510000</v>
          </cell>
          <cell r="H85" t="str">
            <v>Gooseneck Microphone</v>
          </cell>
          <cell r="I85" t="str">
            <v>Rugged 15 cm gooseneck module with programmable mute switch (on/off, push-to-talk, push-to-mute), high RFI immunity, LED ring, XLR connector</v>
          </cell>
          <cell r="J85">
            <v>351</v>
          </cell>
          <cell r="K85">
            <v>351</v>
          </cell>
          <cell r="L85">
            <v>242.51</v>
          </cell>
          <cell r="O85">
            <v>40</v>
          </cell>
          <cell r="P85">
            <v>885038016373</v>
          </cell>
          <cell r="Q85">
            <v>9002761016376</v>
          </cell>
          <cell r="R85">
            <v>4</v>
          </cell>
          <cell r="S85">
            <v>6</v>
          </cell>
          <cell r="T85">
            <v>12</v>
          </cell>
          <cell r="U85">
            <v>3.2</v>
          </cell>
          <cell r="V85" t="str">
            <v>TW</v>
          </cell>
          <cell r="W85" t="str">
            <v>Compliant</v>
          </cell>
          <cell r="X85" t="str">
            <v>https://www.akg.com/modular-microphones-components/2765H00450.html</v>
          </cell>
          <cell r="Y85">
            <v>83</v>
          </cell>
        </row>
        <row r="86">
          <cell r="A86" t="str">
            <v>2765H00020</v>
          </cell>
          <cell r="B86" t="str">
            <v>AKG</v>
          </cell>
          <cell r="C86" t="str">
            <v>Installed</v>
          </cell>
          <cell r="D86" t="str">
            <v>GN15 E incl. DPA</v>
          </cell>
          <cell r="E86" t="str">
            <v>AT510000</v>
          </cell>
          <cell r="H86" t="str">
            <v>Gooseneck Microphone</v>
          </cell>
          <cell r="I86" t="str">
            <v>Rugged 15 cm gooseneck with integrated XLR connector</v>
          </cell>
          <cell r="J86">
            <v>253</v>
          </cell>
          <cell r="K86">
            <v>253</v>
          </cell>
          <cell r="L86">
            <v>173.07</v>
          </cell>
          <cell r="O86">
            <v>40</v>
          </cell>
          <cell r="P86">
            <v>885038003076</v>
          </cell>
          <cell r="Q86">
            <v>9002761003079</v>
          </cell>
          <cell r="R86">
            <v>3.5</v>
          </cell>
          <cell r="S86">
            <v>11.5</v>
          </cell>
          <cell r="T86">
            <v>5</v>
          </cell>
          <cell r="U86">
            <v>3.6</v>
          </cell>
          <cell r="V86" t="str">
            <v>TW</v>
          </cell>
          <cell r="W86" t="str">
            <v>Compliant</v>
          </cell>
          <cell r="X86" t="str">
            <v>https://www.akg.com/modular-microphones-components/2765H00020.html</v>
          </cell>
          <cell r="Y86">
            <v>84</v>
          </cell>
        </row>
        <row r="87">
          <cell r="A87" t="str">
            <v>3165H00080</v>
          </cell>
          <cell r="B87" t="str">
            <v>AKG</v>
          </cell>
          <cell r="C87" t="str">
            <v>Installed</v>
          </cell>
          <cell r="D87" t="str">
            <v>GN15 M</v>
          </cell>
          <cell r="H87" t="str">
            <v>Gooseneck Microphone</v>
          </cell>
          <cell r="I87" t="str">
            <v>15cm gooseneck module; does not include capsule or powering module.</v>
          </cell>
          <cell r="J87">
            <v>145</v>
          </cell>
          <cell r="K87">
            <v>145</v>
          </cell>
          <cell r="L87">
            <v>98.01</v>
          </cell>
          <cell r="P87">
            <v>885038030645</v>
          </cell>
          <cell r="Q87">
            <v>9002761030648</v>
          </cell>
          <cell r="R87">
            <v>3</v>
          </cell>
          <cell r="S87">
            <v>48</v>
          </cell>
          <cell r="T87">
            <v>16</v>
          </cell>
          <cell r="U87">
            <v>1.28</v>
          </cell>
          <cell r="V87" t="str">
            <v>TW</v>
          </cell>
          <cell r="W87" t="str">
            <v>Compliant</v>
          </cell>
          <cell r="X87" t="str">
            <v>https://www.akg.com/modular-microphones-components/3165H00080.html</v>
          </cell>
          <cell r="Y87">
            <v>85</v>
          </cell>
        </row>
        <row r="88">
          <cell r="A88" t="str">
            <v>2765H00400</v>
          </cell>
          <cell r="B88" t="str">
            <v>AKG</v>
          </cell>
          <cell r="C88" t="str">
            <v>Installed</v>
          </cell>
          <cell r="D88" t="str">
            <v xml:space="preserve">GN30 E 5-pin     </v>
          </cell>
          <cell r="E88" t="str">
            <v>AT510000</v>
          </cell>
          <cell r="H88" t="str">
            <v>Gooseneck Microphone</v>
          </cell>
          <cell r="I88" t="str">
            <v>Rugged 30 cm gooseneck with integrated 5-pin XLR connector &amp; phantom power adapter, provides 2 additional pins for LED control</v>
          </cell>
          <cell r="J88">
            <v>280</v>
          </cell>
          <cell r="K88">
            <v>280</v>
          </cell>
          <cell r="L88">
            <v>194.21</v>
          </cell>
          <cell r="O88">
            <v>25</v>
          </cell>
          <cell r="P88">
            <v>885038008477</v>
          </cell>
          <cell r="Q88">
            <v>9002761008470</v>
          </cell>
          <cell r="R88">
            <v>3</v>
          </cell>
          <cell r="S88">
            <v>4</v>
          </cell>
          <cell r="T88">
            <v>20</v>
          </cell>
          <cell r="U88">
            <v>3</v>
          </cell>
          <cell r="V88" t="str">
            <v>TW</v>
          </cell>
          <cell r="W88" t="str">
            <v>Compliant</v>
          </cell>
          <cell r="X88" t="str">
            <v>https://www.akg.com/modular-microphones-components/2765H00400.html</v>
          </cell>
          <cell r="Y88">
            <v>86</v>
          </cell>
        </row>
        <row r="89">
          <cell r="A89" t="str">
            <v>2765H00270</v>
          </cell>
          <cell r="B89" t="str">
            <v>AKG</v>
          </cell>
          <cell r="C89" t="str">
            <v>Installed</v>
          </cell>
          <cell r="D89" t="str">
            <v>GN30 CS</v>
          </cell>
          <cell r="E89" t="str">
            <v>AT510000</v>
          </cell>
          <cell r="H89" t="str">
            <v>Gooseneck Microphone</v>
          </cell>
          <cell r="I89" t="str">
            <v>Gooseneck module - 30 cm; for use with CS5 conferencing systems</v>
          </cell>
          <cell r="J89">
            <v>222</v>
          </cell>
          <cell r="K89">
            <v>222</v>
          </cell>
          <cell r="L89">
            <v>155.35</v>
          </cell>
          <cell r="O89">
            <v>25</v>
          </cell>
          <cell r="P89">
            <v>885038005704</v>
          </cell>
          <cell r="Q89">
            <v>9002761005707</v>
          </cell>
          <cell r="R89">
            <v>3</v>
          </cell>
          <cell r="S89">
            <v>3</v>
          </cell>
          <cell r="T89">
            <v>18</v>
          </cell>
          <cell r="U89">
            <v>2.8</v>
          </cell>
          <cell r="V89" t="str">
            <v>TW</v>
          </cell>
          <cell r="W89" t="str">
            <v>Compliant</v>
          </cell>
          <cell r="X89" t="str">
            <v>https://www.akg.com/modular-microphones-components/GN30.html?dwvar_GN30_color=Grey-GLOBAL-Current</v>
          </cell>
          <cell r="Y89">
            <v>87</v>
          </cell>
        </row>
        <row r="90">
          <cell r="A90" t="str">
            <v>3165H00090</v>
          </cell>
          <cell r="B90" t="str">
            <v>AKG</v>
          </cell>
          <cell r="C90" t="str">
            <v>Installed</v>
          </cell>
          <cell r="D90" t="str">
            <v>GN30 M</v>
          </cell>
          <cell r="E90" t="str">
            <v>AT510000</v>
          </cell>
          <cell r="H90" t="str">
            <v>Gooseneck Microphone</v>
          </cell>
          <cell r="I90" t="str">
            <v>30cm gooseneck module; does not include capsule or powering module.</v>
          </cell>
          <cell r="J90">
            <v>145</v>
          </cell>
          <cell r="K90">
            <v>145</v>
          </cell>
          <cell r="L90">
            <v>98.38</v>
          </cell>
          <cell r="P90">
            <v>885038030652</v>
          </cell>
          <cell r="Q90">
            <v>9002761030655</v>
          </cell>
          <cell r="R90">
            <v>1</v>
          </cell>
          <cell r="S90">
            <v>13.5</v>
          </cell>
          <cell r="T90">
            <v>1.5</v>
          </cell>
          <cell r="U90">
            <v>1.28</v>
          </cell>
          <cell r="V90" t="str">
            <v>TW</v>
          </cell>
          <cell r="W90" t="str">
            <v>Compliant</v>
          </cell>
          <cell r="X90" t="str">
            <v>https://www.akg.com/modular-microphones-components/3165H00090.html</v>
          </cell>
          <cell r="Y90">
            <v>88</v>
          </cell>
        </row>
        <row r="91">
          <cell r="A91" t="str">
            <v>2765H00460</v>
          </cell>
          <cell r="B91" t="str">
            <v>AKG</v>
          </cell>
          <cell r="C91" t="str">
            <v>Installed</v>
          </cell>
          <cell r="D91" t="str">
            <v>GN30 ESP incl. windscreen</v>
          </cell>
          <cell r="E91" t="str">
            <v>AT510000</v>
          </cell>
          <cell r="H91" t="str">
            <v>Gooseneck Microphone</v>
          </cell>
          <cell r="I91" t="str">
            <v>Rugged 30 cm gooseneck module, programmable mute switch (on/off, push-to-talk, push-to-mute), high RFI immunity, LED ring, XLR connector</v>
          </cell>
          <cell r="J91">
            <v>320</v>
          </cell>
          <cell r="K91">
            <v>320</v>
          </cell>
          <cell r="L91">
            <v>223.98</v>
          </cell>
          <cell r="O91">
            <v>25</v>
          </cell>
          <cell r="P91">
            <v>885038016380</v>
          </cell>
          <cell r="Q91">
            <v>9002761016383</v>
          </cell>
          <cell r="R91">
            <v>3</v>
          </cell>
          <cell r="S91">
            <v>5</v>
          </cell>
          <cell r="T91">
            <v>21</v>
          </cell>
          <cell r="U91">
            <v>2.8</v>
          </cell>
          <cell r="V91" t="str">
            <v>TW</v>
          </cell>
          <cell r="W91" t="str">
            <v>Compliant</v>
          </cell>
          <cell r="X91" t="str">
            <v>https://www.akg.com/modular-microphones-components/2765H00460.html</v>
          </cell>
          <cell r="Y91">
            <v>89</v>
          </cell>
        </row>
        <row r="92">
          <cell r="A92" t="str">
            <v>2765H00030</v>
          </cell>
          <cell r="B92" t="str">
            <v>AKG</v>
          </cell>
          <cell r="C92" t="str">
            <v>Installed</v>
          </cell>
          <cell r="D92" t="str">
            <v>GN30 incl. DPA,  screw set</v>
          </cell>
          <cell r="E92" t="str">
            <v>AT510000</v>
          </cell>
          <cell r="H92" t="str">
            <v>Gooseneck Microphone</v>
          </cell>
          <cell r="I92" t="str">
            <v>Rugged 30 cm gooseneck for permanent screw-on installation, phantom powering module with XLR connector included</v>
          </cell>
          <cell r="J92">
            <v>285</v>
          </cell>
          <cell r="K92">
            <v>285</v>
          </cell>
          <cell r="L92">
            <v>196.3</v>
          </cell>
          <cell r="O92">
            <v>25</v>
          </cell>
          <cell r="P92">
            <v>885038003090</v>
          </cell>
          <cell r="Q92">
            <v>9002761003093</v>
          </cell>
          <cell r="R92">
            <v>5</v>
          </cell>
          <cell r="S92">
            <v>11</v>
          </cell>
          <cell r="T92">
            <v>22</v>
          </cell>
          <cell r="U92">
            <v>3.2</v>
          </cell>
          <cell r="V92" t="str">
            <v>TW</v>
          </cell>
          <cell r="W92" t="str">
            <v>Compliant</v>
          </cell>
          <cell r="X92" t="str">
            <v>https://www.akg.com/modular-microphones-components/2765H00030.html</v>
          </cell>
          <cell r="Y92">
            <v>90</v>
          </cell>
        </row>
        <row r="93">
          <cell r="A93" t="str">
            <v>2765H00040</v>
          </cell>
          <cell r="B93" t="str">
            <v>AKG</v>
          </cell>
          <cell r="C93" t="str">
            <v>Installed</v>
          </cell>
          <cell r="D93" t="str">
            <v>GN30 E incl. DPA</v>
          </cell>
          <cell r="E93" t="str">
            <v>AT510000</v>
          </cell>
          <cell r="H93" t="str">
            <v>Gooseneck Microphone</v>
          </cell>
          <cell r="I93" t="str">
            <v>Rugged 30 cm gooseneck with integrated XLR  connector</v>
          </cell>
          <cell r="J93">
            <v>280</v>
          </cell>
          <cell r="K93">
            <v>280</v>
          </cell>
          <cell r="L93">
            <v>194.41</v>
          </cell>
          <cell r="O93">
            <v>25</v>
          </cell>
          <cell r="P93">
            <v>885038003106</v>
          </cell>
          <cell r="Q93">
            <v>9002761003109</v>
          </cell>
          <cell r="R93">
            <v>3</v>
          </cell>
          <cell r="S93">
            <v>5</v>
          </cell>
          <cell r="T93">
            <v>20</v>
          </cell>
          <cell r="U93">
            <v>3.2</v>
          </cell>
          <cell r="V93" t="str">
            <v>TW</v>
          </cell>
          <cell r="W93" t="str">
            <v>Compliant</v>
          </cell>
          <cell r="X93" t="str">
            <v>https://www.akg.com/modular-microphones-components/2765H00040.html</v>
          </cell>
          <cell r="Y93">
            <v>91</v>
          </cell>
        </row>
        <row r="94">
          <cell r="A94" t="str">
            <v>2765H00080</v>
          </cell>
          <cell r="B94" t="str">
            <v>AKG</v>
          </cell>
          <cell r="C94" t="str">
            <v>Installed</v>
          </cell>
          <cell r="D94" t="str">
            <v>GN50 incl. DPA, screw set</v>
          </cell>
          <cell r="E94" t="str">
            <v>AT510000</v>
          </cell>
          <cell r="H94" t="str">
            <v>Gooseneck Microphone</v>
          </cell>
          <cell r="I94" t="str">
            <v>Rugged 50 cm gooseneck for permanent screw-on installation, phantom powering module with XLR connector included</v>
          </cell>
          <cell r="J94">
            <v>280</v>
          </cell>
          <cell r="K94">
            <v>280</v>
          </cell>
          <cell r="L94">
            <v>193.87</v>
          </cell>
          <cell r="O94">
            <v>25</v>
          </cell>
          <cell r="P94">
            <v>885038004578</v>
          </cell>
          <cell r="Q94">
            <v>9002761004571</v>
          </cell>
          <cell r="R94">
            <v>3</v>
          </cell>
          <cell r="S94">
            <v>26</v>
          </cell>
          <cell r="T94">
            <v>5</v>
          </cell>
          <cell r="U94">
            <v>3.2</v>
          </cell>
          <cell r="V94" t="str">
            <v>TW</v>
          </cell>
          <cell r="W94" t="str">
            <v>Compliant</v>
          </cell>
          <cell r="X94" t="str">
            <v>https://www.akg.com/modular-microphones-components/2765H00080.html</v>
          </cell>
          <cell r="Y94">
            <v>92</v>
          </cell>
        </row>
        <row r="95">
          <cell r="A95" t="str">
            <v>2765H00090</v>
          </cell>
          <cell r="B95" t="str">
            <v>AKG</v>
          </cell>
          <cell r="C95" t="str">
            <v>Installed</v>
          </cell>
          <cell r="D95" t="str">
            <v>GN50 E incl. DPA</v>
          </cell>
          <cell r="E95" t="str">
            <v>AT510000</v>
          </cell>
          <cell r="H95" t="str">
            <v>Gooseneck Microphone</v>
          </cell>
          <cell r="I95" t="str">
            <v>Rugged 50 cm gooseneck with integrated XLR connector</v>
          </cell>
          <cell r="J95">
            <v>290</v>
          </cell>
          <cell r="K95">
            <v>290</v>
          </cell>
          <cell r="L95">
            <v>196.85</v>
          </cell>
          <cell r="O95">
            <v>25</v>
          </cell>
          <cell r="P95">
            <v>885038004585</v>
          </cell>
          <cell r="Q95">
            <v>9002761004588</v>
          </cell>
          <cell r="R95">
            <v>5</v>
          </cell>
          <cell r="S95">
            <v>5</v>
          </cell>
          <cell r="T95">
            <v>27</v>
          </cell>
          <cell r="U95">
            <v>3.2</v>
          </cell>
          <cell r="V95" t="str">
            <v>TW</v>
          </cell>
          <cell r="W95" t="str">
            <v>Compliant</v>
          </cell>
          <cell r="X95" t="str">
            <v>https://www.akg.com/modular-microphones-components/2765H00090.html</v>
          </cell>
          <cell r="Y95">
            <v>93</v>
          </cell>
        </row>
        <row r="96">
          <cell r="A96" t="str">
            <v>2765H00280</v>
          </cell>
          <cell r="B96" t="str">
            <v>AKG</v>
          </cell>
          <cell r="C96" t="str">
            <v>Installed</v>
          </cell>
          <cell r="D96" t="str">
            <v>GN50 CS</v>
          </cell>
          <cell r="E96" t="str">
            <v>AT510000</v>
          </cell>
          <cell r="H96" t="str">
            <v>Gooseneck Microphone</v>
          </cell>
          <cell r="I96" t="str">
            <v>Gooseneck module - 50 cm; for use with CS5 conferencing systems</v>
          </cell>
          <cell r="J96">
            <v>222</v>
          </cell>
          <cell r="K96">
            <v>222</v>
          </cell>
          <cell r="L96">
            <v>155.57</v>
          </cell>
          <cell r="O96">
            <v>25</v>
          </cell>
          <cell r="P96">
            <v>885038005711</v>
          </cell>
          <cell r="Q96">
            <v>9002761005714</v>
          </cell>
          <cell r="R96">
            <v>3</v>
          </cell>
          <cell r="S96">
            <v>26</v>
          </cell>
          <cell r="T96">
            <v>3</v>
          </cell>
          <cell r="U96">
            <v>2.8</v>
          </cell>
          <cell r="V96" t="str">
            <v>TW</v>
          </cell>
          <cell r="W96" t="str">
            <v>Compliant</v>
          </cell>
          <cell r="X96" t="str">
            <v>https://www.akg.com/modular-microphones-components/GN50.html?dwvar_GN50_color=Grey-GLOBAL-Current</v>
          </cell>
          <cell r="Y96">
            <v>94</v>
          </cell>
        </row>
        <row r="97">
          <cell r="A97" t="str">
            <v>2765H00410</v>
          </cell>
          <cell r="B97" t="str">
            <v>AKG</v>
          </cell>
          <cell r="C97" t="str">
            <v>Installed</v>
          </cell>
          <cell r="D97" t="str">
            <v xml:space="preserve">GN50 E 5-pin     </v>
          </cell>
          <cell r="E97" t="str">
            <v>AT510000</v>
          </cell>
          <cell r="H97" t="str">
            <v>Gooseneck Microphone</v>
          </cell>
          <cell r="I97" t="str">
            <v>Rugged 50 cm gooseneck with integrated 5-pin XLR connector &amp; phantom power adapter, provides 2 additional pins for LED control</v>
          </cell>
          <cell r="J97">
            <v>280</v>
          </cell>
          <cell r="K97">
            <v>280</v>
          </cell>
          <cell r="L97">
            <v>194.43</v>
          </cell>
          <cell r="O97">
            <v>25</v>
          </cell>
          <cell r="P97">
            <v>885038008484</v>
          </cell>
          <cell r="Q97">
            <v>9002761008487</v>
          </cell>
          <cell r="R97">
            <v>3</v>
          </cell>
          <cell r="S97">
            <v>4</v>
          </cell>
          <cell r="T97">
            <v>27</v>
          </cell>
          <cell r="U97">
            <v>3</v>
          </cell>
          <cell r="V97" t="str">
            <v>TW</v>
          </cell>
          <cell r="W97" t="str">
            <v>Compliant</v>
          </cell>
          <cell r="X97" t="str">
            <v>https://www.akg.com/modular-microphones-components/2765H00410.html</v>
          </cell>
          <cell r="Y97">
            <v>95</v>
          </cell>
        </row>
        <row r="98">
          <cell r="A98" t="str">
            <v>2765H00470</v>
          </cell>
          <cell r="B98" t="str">
            <v>AKG</v>
          </cell>
          <cell r="C98" t="str">
            <v>Installed</v>
          </cell>
          <cell r="D98" t="str">
            <v>GN50 ESP incl. windscreen</v>
          </cell>
          <cell r="E98" t="str">
            <v>AT510000</v>
          </cell>
          <cell r="H98" t="str">
            <v>Gooseneck Microphone</v>
          </cell>
          <cell r="I98" t="str">
            <v>Rugged 50 cm gooseneck module, programmable mute switch (on/off, push-to-talk, push-to-mute),high RFI immunity, LED ring, XLR connector</v>
          </cell>
          <cell r="J98">
            <v>392</v>
          </cell>
          <cell r="K98">
            <v>392</v>
          </cell>
          <cell r="L98">
            <v>271.27</v>
          </cell>
          <cell r="O98">
            <v>25</v>
          </cell>
          <cell r="P98">
            <v>885038016397</v>
          </cell>
          <cell r="Q98">
            <v>9002761016390</v>
          </cell>
          <cell r="R98">
            <v>26</v>
          </cell>
          <cell r="S98">
            <v>3</v>
          </cell>
          <cell r="T98">
            <v>5</v>
          </cell>
          <cell r="U98">
            <v>3</v>
          </cell>
          <cell r="V98" t="str">
            <v>TW</v>
          </cell>
          <cell r="W98" t="str">
            <v>Compliant</v>
          </cell>
          <cell r="X98" t="str">
            <v>https://www.akg.com/modular-microphones-components/2765H00470.html</v>
          </cell>
          <cell r="Y98">
            <v>96</v>
          </cell>
        </row>
        <row r="99">
          <cell r="A99" t="str">
            <v>3165H00100</v>
          </cell>
          <cell r="B99" t="str">
            <v>AKG</v>
          </cell>
          <cell r="C99" t="str">
            <v>Installed</v>
          </cell>
          <cell r="D99" t="str">
            <v>GN50 M</v>
          </cell>
          <cell r="E99" t="str">
            <v>AT510000</v>
          </cell>
          <cell r="H99" t="str">
            <v>Gooseneck Microphone</v>
          </cell>
          <cell r="I99" t="str">
            <v>50cm gooseneck module; does not include capsule or powering module.</v>
          </cell>
          <cell r="J99">
            <v>222</v>
          </cell>
          <cell r="K99">
            <v>222</v>
          </cell>
          <cell r="L99">
            <v>156.83000000000001</v>
          </cell>
          <cell r="P99">
            <v>885038030669</v>
          </cell>
          <cell r="Q99">
            <v>9002761030662</v>
          </cell>
          <cell r="R99">
            <v>1.5</v>
          </cell>
          <cell r="S99">
            <v>21</v>
          </cell>
          <cell r="T99">
            <v>1.5</v>
          </cell>
          <cell r="U99">
            <v>1.28</v>
          </cell>
          <cell r="V99" t="str">
            <v>TW</v>
          </cell>
          <cell r="W99" t="str">
            <v>Compliant</v>
          </cell>
          <cell r="X99" t="str">
            <v>https://www.akg.com/modular-microphones-components/3165H00100.html</v>
          </cell>
          <cell r="Y99">
            <v>97</v>
          </cell>
        </row>
        <row r="100">
          <cell r="A100" t="str">
            <v>2965H00110</v>
          </cell>
          <cell r="B100" t="str">
            <v>AKG</v>
          </cell>
          <cell r="C100" t="str">
            <v>Installed</v>
          </cell>
          <cell r="D100" t="str">
            <v>CGN99 C/S</v>
          </cell>
          <cell r="E100" t="str">
            <v>AT110020</v>
          </cell>
          <cell r="H100" t="str">
            <v>Gooseneck Microphone</v>
          </cell>
          <cell r="I100" t="str">
            <v>Cardioid condenser microphone on 30cm Gooseneck, phantom powering module with XLR connector included</v>
          </cell>
          <cell r="J100">
            <v>212</v>
          </cell>
          <cell r="K100">
            <v>212</v>
          </cell>
          <cell r="L100">
            <v>152.16999999999999</v>
          </cell>
          <cell r="O100">
            <v>20</v>
          </cell>
          <cell r="P100">
            <v>885038028345</v>
          </cell>
          <cell r="Q100">
            <v>9002761028348</v>
          </cell>
          <cell r="R100">
            <v>3</v>
          </cell>
          <cell r="S100">
            <v>25</v>
          </cell>
          <cell r="T100">
            <v>3</v>
          </cell>
          <cell r="U100">
            <v>3.6</v>
          </cell>
          <cell r="V100" t="str">
            <v>CN</v>
          </cell>
          <cell r="W100" t="str">
            <v>Non Compliant</v>
          </cell>
          <cell r="X100" t="str">
            <v>https://www.akg.com/Microphones/modular-microphones-components/2965H00110.html</v>
          </cell>
          <cell r="Y100">
            <v>98</v>
          </cell>
        </row>
        <row r="101">
          <cell r="A101" t="str">
            <v>2965H00130</v>
          </cell>
          <cell r="B101" t="str">
            <v>AKG</v>
          </cell>
          <cell r="C101" t="str">
            <v>Installed</v>
          </cell>
          <cell r="D101" t="str">
            <v>CGN99 C/L</v>
          </cell>
          <cell r="E101" t="str">
            <v>AT510000</v>
          </cell>
          <cell r="H101" t="str">
            <v>Gooseneck Microphone</v>
          </cell>
          <cell r="I101" t="str">
            <v>Cardioid condensermicrophone on 50cm Gooseneck, phantom powering module with XLR connector included</v>
          </cell>
          <cell r="J101">
            <v>212</v>
          </cell>
          <cell r="K101">
            <v>212</v>
          </cell>
          <cell r="L101">
            <v>152.85</v>
          </cell>
          <cell r="O101">
            <v>20</v>
          </cell>
          <cell r="P101">
            <v>885038028369</v>
          </cell>
          <cell r="Q101">
            <v>9002761028362</v>
          </cell>
          <cell r="R101">
            <v>3</v>
          </cell>
          <cell r="S101">
            <v>25</v>
          </cell>
          <cell r="T101">
            <v>3</v>
          </cell>
          <cell r="U101">
            <v>3</v>
          </cell>
          <cell r="V101" t="str">
            <v>CN</v>
          </cell>
          <cell r="W101" t="str">
            <v>Non Compliant</v>
          </cell>
          <cell r="X101" t="str">
            <v>https://www.akg.com/Microphones/modular-microphones-components/2965H00130.html</v>
          </cell>
          <cell r="Y101">
            <v>99</v>
          </cell>
        </row>
        <row r="102">
          <cell r="A102" t="str">
            <v>2965X00120</v>
          </cell>
          <cell r="B102" t="str">
            <v>AKG</v>
          </cell>
          <cell r="C102" t="str">
            <v>Installed</v>
          </cell>
          <cell r="D102" t="str">
            <v>CGN99 H/S</v>
          </cell>
          <cell r="E102" t="str">
            <v>AT510000</v>
          </cell>
          <cell r="H102" t="str">
            <v>Gooseneck Microphone</v>
          </cell>
          <cell r="I102" t="str">
            <v>Hypercardioid condenser microphone on 30cm gooseneck, phantom powering module with XLR connector included</v>
          </cell>
          <cell r="J102">
            <v>227</v>
          </cell>
          <cell r="K102">
            <v>227</v>
          </cell>
          <cell r="L102">
            <v>162.04</v>
          </cell>
          <cell r="O102">
            <v>20</v>
          </cell>
          <cell r="P102">
            <v>885038028352</v>
          </cell>
          <cell r="Q102">
            <v>9002761028355</v>
          </cell>
          <cell r="R102">
            <v>2.5</v>
          </cell>
          <cell r="S102">
            <v>13.5</v>
          </cell>
          <cell r="T102">
            <v>3</v>
          </cell>
          <cell r="U102">
            <v>2.8</v>
          </cell>
          <cell r="V102" t="str">
            <v>CN</v>
          </cell>
          <cell r="W102" t="str">
            <v>Non Compliant</v>
          </cell>
          <cell r="X102" t="str">
            <v>https://www.akg.com/Microphones/modular-microphones-components/2965X00120.html</v>
          </cell>
          <cell r="Y102">
            <v>100</v>
          </cell>
        </row>
        <row r="103">
          <cell r="A103" t="str">
            <v>2965X00140</v>
          </cell>
          <cell r="B103" t="str">
            <v>AKG</v>
          </cell>
          <cell r="C103" t="str">
            <v>Installed</v>
          </cell>
          <cell r="D103" t="str">
            <v>CGN99 H/L</v>
          </cell>
          <cell r="E103" t="str">
            <v>AT510000</v>
          </cell>
          <cell r="H103" t="str">
            <v>Gooseneck Microphone</v>
          </cell>
          <cell r="I103" t="str">
            <v>Hypercardioid condenser microphone on 50cm gooseneck, phantom powering module with XLR connector included</v>
          </cell>
          <cell r="J103">
            <v>227</v>
          </cell>
          <cell r="K103">
            <v>227</v>
          </cell>
          <cell r="L103">
            <v>162.71</v>
          </cell>
          <cell r="O103">
            <v>20</v>
          </cell>
          <cell r="P103">
            <v>885038028376</v>
          </cell>
          <cell r="Q103">
            <v>9002761028379</v>
          </cell>
          <cell r="R103">
            <v>2.5</v>
          </cell>
          <cell r="S103">
            <v>13.5</v>
          </cell>
          <cell r="T103">
            <v>3</v>
          </cell>
          <cell r="U103">
            <v>3</v>
          </cell>
          <cell r="V103" t="str">
            <v>CN</v>
          </cell>
          <cell r="W103" t="str">
            <v>Non Compliant</v>
          </cell>
          <cell r="X103" t="str">
            <v>https://www.akg.com/Microphones/modular-microphones-components/2965X00140.html</v>
          </cell>
          <cell r="Y103">
            <v>101</v>
          </cell>
        </row>
        <row r="104">
          <cell r="A104" t="str">
            <v>2765H00180</v>
          </cell>
          <cell r="B104" t="str">
            <v>AKG</v>
          </cell>
          <cell r="C104" t="str">
            <v>Installed</v>
          </cell>
          <cell r="D104" t="str">
            <v>GN155 Set</v>
          </cell>
          <cell r="E104" t="str">
            <v>AT510000</v>
          </cell>
          <cell r="H104" t="str">
            <v>Gooseneck Microphone</v>
          </cell>
          <cell r="I104" t="str">
            <v>Elegant floor stand, rugged all-metal gooseneck module, XLR connector on a 10m cable</v>
          </cell>
          <cell r="J104">
            <v>650</v>
          </cell>
          <cell r="K104">
            <v>650</v>
          </cell>
          <cell r="L104">
            <v>456.69</v>
          </cell>
          <cell r="O104">
            <v>3</v>
          </cell>
          <cell r="P104">
            <v>885038005698</v>
          </cell>
          <cell r="Q104">
            <v>9002761005691</v>
          </cell>
          <cell r="R104">
            <v>2</v>
          </cell>
          <cell r="S104">
            <v>17</v>
          </cell>
          <cell r="T104">
            <v>47</v>
          </cell>
          <cell r="U104">
            <v>2.88</v>
          </cell>
          <cell r="V104" t="str">
            <v>TW</v>
          </cell>
          <cell r="W104" t="str">
            <v>Compliant</v>
          </cell>
          <cell r="X104" t="str">
            <v>https://www.akg.com/Microphones/modular-microphones-components/2765H00180.html</v>
          </cell>
          <cell r="Y104">
            <v>102</v>
          </cell>
        </row>
        <row r="105">
          <cell r="A105" t="str">
            <v>2765H00500</v>
          </cell>
          <cell r="B105" t="str">
            <v>AKG</v>
          </cell>
          <cell r="C105" t="str">
            <v>Installed</v>
          </cell>
          <cell r="D105" t="str">
            <v>CGN331E</v>
          </cell>
          <cell r="E105" t="str">
            <v>AT510000</v>
          </cell>
          <cell r="H105" t="str">
            <v>Gooseneck Microphone</v>
          </cell>
          <cell r="I105" t="str">
            <v>DAM Set, consisting of CK31, W30, GN30E</v>
          </cell>
          <cell r="J105">
            <v>315</v>
          </cell>
          <cell r="K105">
            <v>315</v>
          </cell>
          <cell r="L105">
            <v>226.12</v>
          </cell>
          <cell r="P105">
            <v>885038037774</v>
          </cell>
          <cell r="Q105">
            <v>9002761037777</v>
          </cell>
          <cell r="R105">
            <v>4</v>
          </cell>
          <cell r="S105">
            <v>17</v>
          </cell>
          <cell r="T105">
            <v>14</v>
          </cell>
          <cell r="U105">
            <v>2</v>
          </cell>
          <cell r="V105" t="str">
            <v>TW</v>
          </cell>
          <cell r="W105" t="str">
            <v>Compliant</v>
          </cell>
          <cell r="X105" t="str">
            <v>https://www.akg.com/Microphones/Speech%20%2F%20Spoken%20Word%20Microphones/2765H00500.html</v>
          </cell>
          <cell r="Y105">
            <v>103</v>
          </cell>
        </row>
        <row r="106">
          <cell r="A106" t="str">
            <v>3165H00500</v>
          </cell>
          <cell r="B106" t="str">
            <v>AKG</v>
          </cell>
          <cell r="C106" t="str">
            <v>Installed</v>
          </cell>
          <cell r="D106" t="str">
            <v>CGN341E DAM+ SET</v>
          </cell>
          <cell r="E106" t="str">
            <v>AT510000</v>
          </cell>
          <cell r="H106" t="str">
            <v>Gooseneck Microphone</v>
          </cell>
          <cell r="I106" t="str">
            <v>DAM+ Set, consisting of CK41, W40M, GN30M, PAEM</v>
          </cell>
          <cell r="J106">
            <v>423</v>
          </cell>
          <cell r="K106">
            <v>423</v>
          </cell>
          <cell r="L106">
            <v>304.63</v>
          </cell>
          <cell r="P106">
            <v>885038037781</v>
          </cell>
          <cell r="Q106">
            <v>9002761037784</v>
          </cell>
          <cell r="R106">
            <v>4</v>
          </cell>
          <cell r="S106">
            <v>17</v>
          </cell>
          <cell r="T106">
            <v>14</v>
          </cell>
          <cell r="U106">
            <v>2</v>
          </cell>
          <cell r="V106" t="str">
            <v>HU</v>
          </cell>
          <cell r="W106" t="str">
            <v>Compliant</v>
          </cell>
          <cell r="X106" t="str">
            <v>https://www.akg.com/Microphones/Speech%20%2F%20Spoken%20Word%20Microphones/3165H00500.html</v>
          </cell>
          <cell r="Y106">
            <v>104</v>
          </cell>
        </row>
        <row r="107">
          <cell r="A107" t="str">
            <v>2966H00010</v>
          </cell>
          <cell r="B107" t="str">
            <v>AKG</v>
          </cell>
          <cell r="C107" t="str">
            <v>Installed</v>
          </cell>
          <cell r="D107" t="str">
            <v>CGN321STS</v>
          </cell>
          <cell r="E107" t="str">
            <v>AT510000</v>
          </cell>
          <cell r="H107" t="str">
            <v>Tabletop</v>
          </cell>
          <cell r="I107" t="str">
            <v>Professional tabletop microphone set</v>
          </cell>
          <cell r="J107">
            <v>360</v>
          </cell>
          <cell r="K107">
            <v>360</v>
          </cell>
          <cell r="L107">
            <v>252.77</v>
          </cell>
          <cell r="P107">
            <v>885038034087</v>
          </cell>
          <cell r="Q107">
            <v>9002761034080</v>
          </cell>
          <cell r="R107">
            <v>14</v>
          </cell>
          <cell r="S107">
            <v>24</v>
          </cell>
          <cell r="T107">
            <v>23</v>
          </cell>
          <cell r="U107">
            <v>6</v>
          </cell>
          <cell r="V107" t="str">
            <v>PH</v>
          </cell>
          <cell r="W107" t="str">
            <v>Non Compliant</v>
          </cell>
          <cell r="X107" t="str">
            <v>https://www.akg.com/Microphones/Speech%20%2F%20Spoken%20Word%20Microphones/2966H00010.html</v>
          </cell>
          <cell r="Y107">
            <v>105</v>
          </cell>
        </row>
        <row r="108">
          <cell r="A108" t="str">
            <v>2966H00020</v>
          </cell>
          <cell r="B108" t="str">
            <v>AKG</v>
          </cell>
          <cell r="C108" t="str">
            <v>Installed</v>
          </cell>
          <cell r="D108" t="str">
            <v>CGN521STS</v>
          </cell>
          <cell r="E108" t="str">
            <v>AT510000</v>
          </cell>
          <cell r="H108" t="str">
            <v>Tabletop</v>
          </cell>
          <cell r="I108" t="str">
            <v>Professional tabletop microphone set</v>
          </cell>
          <cell r="J108">
            <v>395</v>
          </cell>
          <cell r="K108">
            <v>395</v>
          </cell>
          <cell r="L108">
            <v>275.8</v>
          </cell>
          <cell r="P108">
            <v>885038034094</v>
          </cell>
          <cell r="Q108">
            <v>9002761034097</v>
          </cell>
          <cell r="R108">
            <v>4</v>
          </cell>
          <cell r="S108">
            <v>21.5</v>
          </cell>
          <cell r="T108">
            <v>6</v>
          </cell>
          <cell r="V108" t="str">
            <v>PH</v>
          </cell>
          <cell r="W108" t="str">
            <v>Non Compliant</v>
          </cell>
          <cell r="X108" t="str">
            <v>https://www.akg.com/Microphones/Speech%20%2F%20Spoken%20Word%20Microphones/2966H00020.html</v>
          </cell>
          <cell r="Y108">
            <v>106</v>
          </cell>
        </row>
        <row r="109">
          <cell r="A109" t="str">
            <v>2966H00030</v>
          </cell>
          <cell r="B109" t="str">
            <v>AKG</v>
          </cell>
          <cell r="C109" t="str">
            <v>Installed</v>
          </cell>
          <cell r="D109" t="str">
            <v>STS DAM+</v>
          </cell>
          <cell r="E109" t="str">
            <v>AT510000</v>
          </cell>
          <cell r="H109" t="str">
            <v>Tabletop</v>
          </cell>
          <cell r="I109" t="str">
            <v>Professional Tabletop Stand for use with DAM+ modules and derivates; for use with GN15/30/50 M goosenecks only.</v>
          </cell>
          <cell r="J109">
            <v>360</v>
          </cell>
          <cell r="K109">
            <v>360</v>
          </cell>
          <cell r="L109">
            <v>247.28</v>
          </cell>
          <cell r="P109">
            <v>885038034100</v>
          </cell>
          <cell r="Q109">
            <v>9002761034103</v>
          </cell>
          <cell r="R109">
            <v>3</v>
          </cell>
          <cell r="S109">
            <v>4</v>
          </cell>
          <cell r="T109">
            <v>6</v>
          </cell>
          <cell r="U109">
            <v>13.5</v>
          </cell>
          <cell r="V109" t="str">
            <v>PH</v>
          </cell>
          <cell r="W109" t="str">
            <v>Non Compliant</v>
          </cell>
          <cell r="X109" t="str">
            <v>https://www.akg.com/Microphones/Microphone%20Accessories/2966H00030.html</v>
          </cell>
          <cell r="Y109">
            <v>107</v>
          </cell>
        </row>
        <row r="110">
          <cell r="A110" t="str">
            <v>2967H00020</v>
          </cell>
          <cell r="B110" t="str">
            <v>AKG</v>
          </cell>
          <cell r="C110" t="str">
            <v xml:space="preserve">OS OEM FG MIC </v>
          </cell>
          <cell r="D110" t="str">
            <v>STS DAM+ WL</v>
          </cell>
          <cell r="H110" t="str">
            <v>Accessories</v>
          </cell>
          <cell r="I110" t="str">
            <v xml:space="preserve">OS OEM FG MIC </v>
          </cell>
          <cell r="J110">
            <v>577</v>
          </cell>
          <cell r="K110">
            <v>577</v>
          </cell>
          <cell r="L110">
            <v>272.14999999999998</v>
          </cell>
          <cell r="P110">
            <v>885038035855</v>
          </cell>
          <cell r="Q110">
            <v>9002761035858</v>
          </cell>
          <cell r="R110">
            <v>1.7</v>
          </cell>
          <cell r="S110">
            <v>20</v>
          </cell>
          <cell r="T110">
            <v>10</v>
          </cell>
          <cell r="U110">
            <v>7</v>
          </cell>
          <cell r="V110" t="str">
            <v>CN</v>
          </cell>
          <cell r="W110" t="str">
            <v>Non Compliant</v>
          </cell>
          <cell r="X110" t="str">
            <v>https://www.akg.com/Microphones/Microphone%20Accessories/2967H00020.html</v>
          </cell>
          <cell r="Y110">
            <v>108</v>
          </cell>
        </row>
        <row r="111">
          <cell r="A111" t="str">
            <v>2966H00040</v>
          </cell>
          <cell r="B111" t="str">
            <v>AKG</v>
          </cell>
          <cell r="C111" t="str">
            <v>Installed</v>
          </cell>
          <cell r="D111" t="str">
            <v>ST6</v>
          </cell>
          <cell r="E111" t="str">
            <v>AT510000</v>
          </cell>
          <cell r="H111" t="str">
            <v>Tabletop</v>
          </cell>
          <cell r="I111" t="str">
            <v>Professional Tabletop Stand for use with all 3 pin XLR microphones</v>
          </cell>
          <cell r="J111">
            <v>145</v>
          </cell>
          <cell r="K111">
            <v>145</v>
          </cell>
          <cell r="L111">
            <v>97.99</v>
          </cell>
          <cell r="P111">
            <v>885038034117</v>
          </cell>
          <cell r="Q111">
            <v>9002761034110</v>
          </cell>
          <cell r="R111">
            <v>2</v>
          </cell>
          <cell r="S111">
            <v>4</v>
          </cell>
          <cell r="T111">
            <v>6</v>
          </cell>
          <cell r="U111">
            <v>13.5</v>
          </cell>
          <cell r="V111" t="str">
            <v>PH</v>
          </cell>
          <cell r="W111" t="str">
            <v>Non Compliant</v>
          </cell>
          <cell r="X111" t="str">
            <v>https://www.akg.com/Microphones/Microphone%20Accessories/2966H00040.html</v>
          </cell>
          <cell r="Y111">
            <v>109</v>
          </cell>
        </row>
        <row r="112">
          <cell r="A112" t="str">
            <v>2765H00200</v>
          </cell>
          <cell r="B112" t="str">
            <v>AKG</v>
          </cell>
          <cell r="C112" t="str">
            <v>Installed</v>
          </cell>
          <cell r="D112" t="str">
            <v>CK31</v>
          </cell>
          <cell r="E112" t="str">
            <v>AT510000</v>
          </cell>
          <cell r="H112" t="str">
            <v>Capsule</v>
          </cell>
          <cell r="I112" t="str">
            <v>Screw-on cardioid microphone capsule module, only for GN / HM modules, W30 windscreen included</v>
          </cell>
          <cell r="J112">
            <v>140</v>
          </cell>
          <cell r="K112">
            <v>140</v>
          </cell>
          <cell r="L112">
            <v>97.59</v>
          </cell>
          <cell r="O112">
            <v>30</v>
          </cell>
          <cell r="P112">
            <v>885038003021</v>
          </cell>
          <cell r="Q112">
            <v>9002761003024</v>
          </cell>
          <cell r="R112">
            <v>3</v>
          </cell>
          <cell r="S112">
            <v>7</v>
          </cell>
          <cell r="T112">
            <v>5</v>
          </cell>
          <cell r="U112">
            <v>2</v>
          </cell>
          <cell r="V112" t="str">
            <v>CN</v>
          </cell>
          <cell r="W112" t="str">
            <v>Non Compliant</v>
          </cell>
          <cell r="X112" t="str">
            <v>https://www.akg.com/Microphones/Microphone%20Accessories/2765H00200.html</v>
          </cell>
          <cell r="Y112">
            <v>110</v>
          </cell>
        </row>
        <row r="113">
          <cell r="A113" t="str">
            <v>2765X00220</v>
          </cell>
          <cell r="B113" t="str">
            <v>AKG</v>
          </cell>
          <cell r="C113" t="str">
            <v>Installed</v>
          </cell>
          <cell r="D113" t="str">
            <v>CK33</v>
          </cell>
          <cell r="E113" t="str">
            <v>AT510000</v>
          </cell>
          <cell r="H113" t="str">
            <v>Capsule</v>
          </cell>
          <cell r="I113" t="str">
            <v>Screw-on hypercardioid microphone capsule module, only for GN / HM modules, W30 windscreen included</v>
          </cell>
          <cell r="J113">
            <v>232</v>
          </cell>
          <cell r="K113">
            <v>232</v>
          </cell>
          <cell r="L113">
            <v>165.44</v>
          </cell>
          <cell r="O113">
            <v>40</v>
          </cell>
          <cell r="P113">
            <v>885038003045</v>
          </cell>
          <cell r="Q113">
            <v>9002761003048</v>
          </cell>
          <cell r="R113">
            <v>7</v>
          </cell>
          <cell r="S113">
            <v>3</v>
          </cell>
          <cell r="T113">
            <v>5</v>
          </cell>
          <cell r="U113">
            <v>2</v>
          </cell>
          <cell r="V113" t="str">
            <v>CN</v>
          </cell>
          <cell r="W113" t="str">
            <v>Non Compliant</v>
          </cell>
          <cell r="X113" t="str">
            <v>https://www.akg.com/Microphones/Microphone%20Accessories/2765X00220.html</v>
          </cell>
          <cell r="Y113">
            <v>111</v>
          </cell>
        </row>
        <row r="114">
          <cell r="A114" t="str">
            <v>2765Z00240</v>
          </cell>
          <cell r="B114" t="str">
            <v>AKG</v>
          </cell>
          <cell r="C114" t="str">
            <v>Installed</v>
          </cell>
          <cell r="D114" t="str">
            <v>CK80</v>
          </cell>
          <cell r="E114" t="str">
            <v>AT510000</v>
          </cell>
          <cell r="H114" t="str">
            <v>Capsule</v>
          </cell>
          <cell r="I114" t="str">
            <v>Screw-on hypercardioid shotgun microphone capsule module, speech optimized, only for GN / HM modules, W80 windscreen included</v>
          </cell>
          <cell r="J114">
            <v>145</v>
          </cell>
          <cell r="K114">
            <v>145</v>
          </cell>
          <cell r="L114">
            <v>102.15</v>
          </cell>
          <cell r="P114">
            <v>885038003946</v>
          </cell>
          <cell r="Q114">
            <v>9002761003949</v>
          </cell>
          <cell r="R114">
            <v>8</v>
          </cell>
          <cell r="S114">
            <v>3</v>
          </cell>
          <cell r="T114">
            <v>6</v>
          </cell>
          <cell r="U114">
            <v>2.8</v>
          </cell>
          <cell r="V114" t="str">
            <v>SK</v>
          </cell>
          <cell r="W114" t="str">
            <v>Compliant</v>
          </cell>
          <cell r="X114" t="str">
            <v>https://www.akg.com/Microphones/Microphone%20Accessories/2765Z00240.html</v>
          </cell>
          <cell r="Y114">
            <v>112</v>
          </cell>
        </row>
        <row r="115">
          <cell r="A115" t="str">
            <v>3165H00010</v>
          </cell>
          <cell r="B115" t="str">
            <v>AKG</v>
          </cell>
          <cell r="C115" t="str">
            <v>Installed</v>
          </cell>
          <cell r="D115" t="str">
            <v>CK41</v>
          </cell>
          <cell r="E115" t="str">
            <v>AT640000</v>
          </cell>
          <cell r="H115" t="str">
            <v>Capsule</v>
          </cell>
          <cell r="I115" t="str">
            <v>Cardioid Capsule with foam windscreen W40</v>
          </cell>
          <cell r="J115">
            <v>227</v>
          </cell>
          <cell r="K115">
            <v>227</v>
          </cell>
          <cell r="L115">
            <v>160.71</v>
          </cell>
          <cell r="P115">
            <v>885038030607</v>
          </cell>
          <cell r="Q115">
            <v>9002761030600</v>
          </cell>
          <cell r="R115">
            <v>5</v>
          </cell>
          <cell r="S115">
            <v>8.5</v>
          </cell>
          <cell r="T115">
            <v>7</v>
          </cell>
          <cell r="U115">
            <v>1.28</v>
          </cell>
          <cell r="V115" t="str">
            <v>AT</v>
          </cell>
          <cell r="W115" t="str">
            <v>Compliant</v>
          </cell>
          <cell r="X115" t="str">
            <v>https://www.akg.com/Microphones/Microphone%20Accessories/3165H00010.html</v>
          </cell>
          <cell r="Y115">
            <v>113</v>
          </cell>
        </row>
        <row r="116">
          <cell r="A116" t="str">
            <v>3165H00030</v>
          </cell>
          <cell r="B116" t="str">
            <v>AKG</v>
          </cell>
          <cell r="C116" t="str">
            <v>Accessories</v>
          </cell>
          <cell r="D116" t="str">
            <v xml:space="preserve">CK49 </v>
          </cell>
          <cell r="E116" t="str">
            <v>AT510000</v>
          </cell>
          <cell r="H116" t="str">
            <v>Capsule</v>
          </cell>
          <cell r="I116" t="str">
            <v>CK49 HYPERCARDIOID CAPSULE</v>
          </cell>
          <cell r="J116">
            <v>361</v>
          </cell>
          <cell r="K116">
            <v>361</v>
          </cell>
          <cell r="L116">
            <v>254.46</v>
          </cell>
          <cell r="P116">
            <v>885038030621</v>
          </cell>
          <cell r="Q116">
            <v>9002761030624</v>
          </cell>
          <cell r="R116">
            <v>1.5</v>
          </cell>
          <cell r="S116">
            <v>8</v>
          </cell>
          <cell r="T116">
            <v>1.5</v>
          </cell>
          <cell r="V116" t="str">
            <v>HU</v>
          </cell>
          <cell r="W116" t="str">
            <v>Compliant</v>
          </cell>
          <cell r="X116" t="str">
            <v>https://www.akg.com/Microphones/Microphone%20Accessories/3165H00030.html</v>
          </cell>
          <cell r="Y116">
            <v>114</v>
          </cell>
        </row>
        <row r="117">
          <cell r="A117" t="str">
            <v>2765H00300</v>
          </cell>
          <cell r="B117" t="str">
            <v>AKG</v>
          </cell>
          <cell r="C117" t="str">
            <v>Accessories</v>
          </cell>
          <cell r="D117" t="str">
            <v>W30</v>
          </cell>
          <cell r="E117" t="str">
            <v>AT510000</v>
          </cell>
          <cell r="H117" t="str">
            <v>Accessories</v>
          </cell>
          <cell r="I117" t="str">
            <v>Foam windscreen for CK31, CK32, CK33</v>
          </cell>
          <cell r="J117">
            <v>21</v>
          </cell>
          <cell r="K117">
            <v>21</v>
          </cell>
          <cell r="L117">
            <v>11.11</v>
          </cell>
          <cell r="P117">
            <v>885038026839</v>
          </cell>
          <cell r="Q117">
            <v>9002761026832</v>
          </cell>
          <cell r="R117">
            <v>1</v>
          </cell>
          <cell r="S117">
            <v>1</v>
          </cell>
          <cell r="T117">
            <v>3</v>
          </cell>
          <cell r="V117" t="str">
            <v>CN</v>
          </cell>
          <cell r="W117" t="str">
            <v>Non Compliant</v>
          </cell>
          <cell r="X117" t="str">
            <v>https://www.akg.com/Microphones/Microphone%20Accessories/2765H00300.html</v>
          </cell>
          <cell r="Y117">
            <v>115</v>
          </cell>
        </row>
        <row r="118">
          <cell r="A118" t="str">
            <v>6500H00420</v>
          </cell>
          <cell r="B118" t="str">
            <v>AKG</v>
          </cell>
          <cell r="C118" t="str">
            <v>Microlite Accessories</v>
          </cell>
          <cell r="D118" t="str">
            <v xml:space="preserve">W82 black foam 10pack </v>
          </cell>
          <cell r="E118" t="str">
            <v>AT510000</v>
          </cell>
          <cell r="H118" t="str">
            <v xml:space="preserve">W82 black foam 10pack </v>
          </cell>
          <cell r="I118" t="str">
            <v>Foam Windscreen Black Color for Omnidirection (Package of 10)</v>
          </cell>
          <cell r="J118">
            <v>47</v>
          </cell>
          <cell r="K118">
            <v>47</v>
          </cell>
          <cell r="L118">
            <v>27.65</v>
          </cell>
          <cell r="P118">
            <v>885038039181</v>
          </cell>
          <cell r="Q118">
            <v>9002761039184</v>
          </cell>
          <cell r="R118">
            <v>1</v>
          </cell>
          <cell r="S118">
            <v>4</v>
          </cell>
          <cell r="T118">
            <v>2.5</v>
          </cell>
          <cell r="U118" t="str">
            <v>n/a</v>
          </cell>
          <cell r="V118" t="str">
            <v>TW</v>
          </cell>
          <cell r="W118" t="str">
            <v>Compliant</v>
          </cell>
          <cell r="X118" t="str">
            <v>https://www.akg.com/support-product-detail.html#prod=W82group</v>
          </cell>
          <cell r="Y118">
            <v>116</v>
          </cell>
        </row>
        <row r="119">
          <cell r="A119" t="str">
            <v>3165H00290</v>
          </cell>
          <cell r="B119" t="str">
            <v>AKG</v>
          </cell>
          <cell r="C119" t="str">
            <v>Installed</v>
          </cell>
          <cell r="D119" t="str">
            <v>W40 M</v>
          </cell>
          <cell r="E119" t="str">
            <v>AT510000</v>
          </cell>
          <cell r="H119" t="str">
            <v>Installed Accessories</v>
          </cell>
          <cell r="I119" t="str">
            <v>Dual layer wiremesh windscreen for CK41 and CK43</v>
          </cell>
          <cell r="J119">
            <v>83</v>
          </cell>
          <cell r="K119">
            <v>83</v>
          </cell>
          <cell r="L119">
            <v>57.64</v>
          </cell>
          <cell r="P119">
            <v>885038031048</v>
          </cell>
          <cell r="Q119">
            <v>9002761031041</v>
          </cell>
          <cell r="R119">
            <v>2</v>
          </cell>
          <cell r="S119">
            <v>5</v>
          </cell>
          <cell r="T119">
            <v>3</v>
          </cell>
          <cell r="U119">
            <v>2.2000000000000002</v>
          </cell>
          <cell r="V119" t="str">
            <v>TW</v>
          </cell>
          <cell r="W119" t="str">
            <v>Compliant</v>
          </cell>
          <cell r="X119" t="str">
            <v>https://www.akg.com/Microphones/Microphone%20Accessories/3165H00290.html</v>
          </cell>
          <cell r="Y119">
            <v>117</v>
          </cell>
        </row>
        <row r="120">
          <cell r="A120" t="str">
            <v>3165H00220</v>
          </cell>
          <cell r="B120" t="str">
            <v>AKG</v>
          </cell>
          <cell r="C120" t="str">
            <v>Installed</v>
          </cell>
          <cell r="D120" t="str">
            <v>MF M</v>
          </cell>
          <cell r="E120" t="str">
            <v>AT510000</v>
          </cell>
          <cell r="H120" t="str">
            <v>Installed Accessories</v>
          </cell>
          <cell r="I120" t="str">
            <v>Flush Mount Module with cover; for DAM+ PAE powering module</v>
          </cell>
          <cell r="J120">
            <v>83</v>
          </cell>
          <cell r="K120">
            <v>83</v>
          </cell>
          <cell r="L120">
            <v>57.25</v>
          </cell>
          <cell r="P120">
            <v>885038030706</v>
          </cell>
          <cell r="Q120">
            <v>9002761030709</v>
          </cell>
          <cell r="R120">
            <v>3</v>
          </cell>
          <cell r="S120">
            <v>5</v>
          </cell>
          <cell r="T120">
            <v>3</v>
          </cell>
          <cell r="U120">
            <v>2.2000000000000002</v>
          </cell>
          <cell r="V120" t="str">
            <v>TW</v>
          </cell>
          <cell r="W120" t="str">
            <v>Compliant</v>
          </cell>
          <cell r="X120" t="str">
            <v>http://www.akg.com/pro/p/mfmcatalog</v>
          </cell>
          <cell r="Y120">
            <v>118</v>
          </cell>
        </row>
        <row r="121">
          <cell r="A121" t="str">
            <v>2426X00030</v>
          </cell>
          <cell r="B121" t="str">
            <v>AKG</v>
          </cell>
          <cell r="C121" t="str">
            <v>Accessories</v>
          </cell>
          <cell r="D121" t="str">
            <v>H600</v>
          </cell>
          <cell r="E121" t="str">
            <v>AT510000</v>
          </cell>
          <cell r="H121" t="str">
            <v>Accessories</v>
          </cell>
          <cell r="I121" t="str">
            <v>Elastic shock mount unit for all Discreet Acoustics GN modules</v>
          </cell>
          <cell r="J121">
            <v>191</v>
          </cell>
          <cell r="K121">
            <v>191</v>
          </cell>
          <cell r="L121">
            <v>130.53</v>
          </cell>
          <cell r="P121">
            <v>885038002086</v>
          </cell>
          <cell r="Q121">
            <v>9002761002089</v>
          </cell>
          <cell r="R121">
            <v>3</v>
          </cell>
          <cell r="S121">
            <v>3</v>
          </cell>
          <cell r="T121">
            <v>3</v>
          </cell>
          <cell r="U121">
            <v>2</v>
          </cell>
          <cell r="V121" t="str">
            <v>TW</v>
          </cell>
          <cell r="W121" t="str">
            <v>Compliant</v>
          </cell>
          <cell r="X121" t="str">
            <v>https://www.akg.com/Microphones/Microphone%20Accessories/2426X00030.html</v>
          </cell>
          <cell r="Y121">
            <v>119</v>
          </cell>
        </row>
        <row r="122">
          <cell r="A122" t="str">
            <v>3165H00150</v>
          </cell>
          <cell r="B122" t="str">
            <v>AKG</v>
          </cell>
          <cell r="C122" t="str">
            <v>Installed</v>
          </cell>
          <cell r="D122" t="str">
            <v>PAE M</v>
          </cell>
          <cell r="E122" t="str">
            <v>AT510000</v>
          </cell>
          <cell r="H122" t="str">
            <v>Installed Accessories</v>
          </cell>
          <cell r="I122" t="str">
            <v>Phantompower adapter - 3pinXLR</v>
          </cell>
          <cell r="J122">
            <v>83</v>
          </cell>
          <cell r="K122">
            <v>83</v>
          </cell>
          <cell r="L122">
            <v>58.68</v>
          </cell>
          <cell r="P122">
            <v>885038030676</v>
          </cell>
          <cell r="Q122">
            <v>9002761030679</v>
          </cell>
          <cell r="R122">
            <v>2</v>
          </cell>
          <cell r="S122">
            <v>3</v>
          </cell>
          <cell r="T122">
            <v>4</v>
          </cell>
          <cell r="U122">
            <v>22</v>
          </cell>
          <cell r="V122" t="str">
            <v>TW</v>
          </cell>
          <cell r="W122" t="str">
            <v>Compliant</v>
          </cell>
          <cell r="X122" t="str">
            <v>https://www.akg.com/Microphones/Microphone%20Accessories/3165H00150.html</v>
          </cell>
          <cell r="Y122">
            <v>120</v>
          </cell>
        </row>
        <row r="123">
          <cell r="A123" t="str">
            <v>3165H00160</v>
          </cell>
          <cell r="B123" t="str">
            <v>AKG</v>
          </cell>
          <cell r="C123" t="str">
            <v>Installed</v>
          </cell>
          <cell r="D123" t="str">
            <v>PAE5 M</v>
          </cell>
          <cell r="E123" t="str">
            <v>AT510000</v>
          </cell>
          <cell r="H123" t="str">
            <v>Installed Accessories</v>
          </cell>
          <cell r="I123" t="str">
            <v>Phantompower adapter - 5pinXLR</v>
          </cell>
          <cell r="J123">
            <v>110</v>
          </cell>
          <cell r="K123">
            <v>110</v>
          </cell>
          <cell r="L123">
            <v>74.05</v>
          </cell>
          <cell r="P123">
            <v>885038030683</v>
          </cell>
          <cell r="Q123">
            <v>9002761030686</v>
          </cell>
          <cell r="R123">
            <v>13</v>
          </cell>
          <cell r="S123">
            <v>18</v>
          </cell>
          <cell r="T123">
            <v>17</v>
          </cell>
          <cell r="U123">
            <v>2.2000000000000002</v>
          </cell>
          <cell r="V123" t="str">
            <v>TW</v>
          </cell>
          <cell r="W123" t="str">
            <v>Compliant</v>
          </cell>
          <cell r="X123" t="str">
            <v>https://www.akg.com/Microphones/Microphone%20Accessories/3165H00160.html</v>
          </cell>
          <cell r="Y123">
            <v>121</v>
          </cell>
        </row>
        <row r="124">
          <cell r="A124" t="str">
            <v>3165H00170</v>
          </cell>
          <cell r="B124" t="str">
            <v>AKG</v>
          </cell>
          <cell r="C124" t="str">
            <v>Installed</v>
          </cell>
          <cell r="D124" t="str">
            <v>PAESP M</v>
          </cell>
          <cell r="E124" t="str">
            <v>AT510000</v>
          </cell>
          <cell r="H124" t="str">
            <v>Installed Accessories</v>
          </cell>
          <cell r="I124" t="str">
            <v>Phantompower adapter - programmable switch 3pinXLR</v>
          </cell>
          <cell r="J124">
            <v>222</v>
          </cell>
          <cell r="K124">
            <v>222</v>
          </cell>
          <cell r="L124">
            <v>156.32</v>
          </cell>
          <cell r="P124">
            <v>885038030690</v>
          </cell>
          <cell r="Q124">
            <v>9002761030693</v>
          </cell>
          <cell r="R124">
            <v>2</v>
          </cell>
          <cell r="S124">
            <v>4</v>
          </cell>
          <cell r="T124">
            <v>3</v>
          </cell>
          <cell r="U124">
            <v>2.2000000000000002</v>
          </cell>
          <cell r="V124" t="str">
            <v>TW</v>
          </cell>
          <cell r="W124" t="str">
            <v>Compliant</v>
          </cell>
          <cell r="X124" t="str">
            <v>https://www.akg.com/Microphones/Microphone%20Accessories/3165H00170.html</v>
          </cell>
          <cell r="Y124">
            <v>122</v>
          </cell>
        </row>
        <row r="125">
          <cell r="A125" t="str">
            <v>3361H00080</v>
          </cell>
          <cell r="B125" t="str">
            <v>AKG</v>
          </cell>
          <cell r="C125" t="str">
            <v>Installed</v>
          </cell>
          <cell r="D125" t="str">
            <v>CS3EC002</v>
          </cell>
          <cell r="E125" t="str">
            <v>AT210010</v>
          </cell>
          <cell r="G125" t="str">
            <v>Limited Quantity</v>
          </cell>
          <cell r="H125" t="str">
            <v>Conference System Equipment</v>
          </cell>
          <cell r="I125" t="str">
            <v>CS3 2 meter cable</v>
          </cell>
          <cell r="J125">
            <v>52</v>
          </cell>
          <cell r="K125">
            <v>52</v>
          </cell>
          <cell r="L125">
            <v>38.04</v>
          </cell>
          <cell r="P125">
            <v>885038034957</v>
          </cell>
          <cell r="Q125">
            <v>9002761034950</v>
          </cell>
          <cell r="R125">
            <v>2</v>
          </cell>
          <cell r="S125">
            <v>13.5</v>
          </cell>
          <cell r="T125">
            <v>9</v>
          </cell>
          <cell r="U125">
            <v>1.6</v>
          </cell>
          <cell r="V125" t="str">
            <v>CN</v>
          </cell>
          <cell r="W125" t="str">
            <v>Non Compliant</v>
          </cell>
          <cell r="X125" t="str">
            <v>https://www.akg.com/cs3-system.html?dwvar_CS3System_color=Black-GLOBAL-Current#q=cs3&amp;simplesearch=Go&amp;start=1</v>
          </cell>
          <cell r="Y125">
            <v>123</v>
          </cell>
        </row>
        <row r="126">
          <cell r="A126" t="str">
            <v>2765H00100</v>
          </cell>
          <cell r="B126" t="str">
            <v>AKG</v>
          </cell>
          <cell r="C126" t="str">
            <v>Installed</v>
          </cell>
          <cell r="D126" t="str">
            <v>HM1000</v>
          </cell>
          <cell r="E126" t="str">
            <v>AT510000</v>
          </cell>
          <cell r="H126" t="str">
            <v>Installed Accessories</v>
          </cell>
          <cell r="I126" t="str">
            <v>Hanging module with 10 m non twisting cable and inline phantom power adapter, hanging clamp included</v>
          </cell>
          <cell r="J126">
            <v>243</v>
          </cell>
          <cell r="K126">
            <v>243</v>
          </cell>
          <cell r="L126">
            <v>163.98</v>
          </cell>
          <cell r="O126">
            <v>40</v>
          </cell>
          <cell r="P126">
            <v>885038003113</v>
          </cell>
          <cell r="Q126">
            <v>9002761003116</v>
          </cell>
          <cell r="R126">
            <v>4</v>
          </cell>
          <cell r="S126">
            <v>5</v>
          </cell>
          <cell r="T126">
            <v>12</v>
          </cell>
          <cell r="U126">
            <v>3.6</v>
          </cell>
          <cell r="V126" t="str">
            <v>TW</v>
          </cell>
          <cell r="W126" t="str">
            <v>Compliant</v>
          </cell>
          <cell r="X126" t="str">
            <v>https://www.akg.com/Microphones/modular-microphones-components/2765H00100.html</v>
          </cell>
          <cell r="Y126">
            <v>124</v>
          </cell>
        </row>
        <row r="127">
          <cell r="A127" t="str">
            <v>3165H00250</v>
          </cell>
          <cell r="B127" t="str">
            <v>AKG</v>
          </cell>
          <cell r="C127" t="str">
            <v>Installed</v>
          </cell>
          <cell r="D127" t="str">
            <v>HM1000 M</v>
          </cell>
          <cell r="E127" t="str">
            <v>AT510000</v>
          </cell>
          <cell r="H127" t="str">
            <v>Installed Accessories</v>
          </cell>
          <cell r="I127" t="str">
            <v>Hanging module with 10m system cable; does not include capsule or powering module.</v>
          </cell>
          <cell r="J127">
            <v>145</v>
          </cell>
          <cell r="K127">
            <v>145</v>
          </cell>
          <cell r="L127">
            <v>97.74</v>
          </cell>
          <cell r="P127">
            <v>885038031000</v>
          </cell>
          <cell r="Q127">
            <v>9002761031003</v>
          </cell>
          <cell r="R127">
            <v>2</v>
          </cell>
          <cell r="S127">
            <v>3</v>
          </cell>
          <cell r="T127">
            <v>5</v>
          </cell>
          <cell r="U127">
            <v>2.4</v>
          </cell>
          <cell r="V127" t="str">
            <v>TW</v>
          </cell>
          <cell r="W127" t="str">
            <v>Compliant</v>
          </cell>
          <cell r="X127" t="str">
            <v>https://www.akg.com/Microphones/modular-microphones-components/3165H00250.html</v>
          </cell>
          <cell r="Y127">
            <v>125</v>
          </cell>
        </row>
        <row r="128">
          <cell r="A128" t="str">
            <v>Boundary Mics/PZM</v>
          </cell>
          <cell r="B128" t="str">
            <v>AKG</v>
          </cell>
          <cell r="Y128">
            <v>126</v>
          </cell>
        </row>
        <row r="129">
          <cell r="A129" t="str">
            <v>2262X00030</v>
          </cell>
          <cell r="B129" t="str">
            <v>AKG</v>
          </cell>
          <cell r="C129" t="str">
            <v>Installed</v>
          </cell>
          <cell r="D129" t="str">
            <v>C562 CM</v>
          </cell>
          <cell r="E129" t="str">
            <v>AT210010</v>
          </cell>
          <cell r="H129" t="str">
            <v>Boundary Layer Microphone</v>
          </cell>
          <cell r="I129" t="str">
            <v>Small, low-profile mic, for surveillance or recording, XLR connector</v>
          </cell>
          <cell r="J129">
            <v>435</v>
          </cell>
          <cell r="K129">
            <v>435</v>
          </cell>
          <cell r="L129">
            <v>310.41000000000003</v>
          </cell>
          <cell r="O129">
            <v>30</v>
          </cell>
          <cell r="P129">
            <v>885038003977</v>
          </cell>
          <cell r="Q129">
            <v>9002761003970</v>
          </cell>
          <cell r="R129">
            <v>7</v>
          </cell>
          <cell r="S129">
            <v>3</v>
          </cell>
          <cell r="T129">
            <v>5</v>
          </cell>
          <cell r="U129">
            <v>2.4</v>
          </cell>
          <cell r="V129" t="str">
            <v>CN</v>
          </cell>
          <cell r="W129" t="str">
            <v>Non Compliant</v>
          </cell>
          <cell r="X129" t="str">
            <v>https://www.akg.com/Microphones/Boundary%20Layer%20Microphones/2262X00030.html</v>
          </cell>
          <cell r="Y129">
            <v>127</v>
          </cell>
        </row>
        <row r="130">
          <cell r="A130" t="str">
            <v>3177H00010</v>
          </cell>
          <cell r="B130" t="str">
            <v>AKG</v>
          </cell>
          <cell r="C130" t="str">
            <v>Installed</v>
          </cell>
          <cell r="D130" t="str">
            <v>CBL410 PCC black</v>
          </cell>
          <cell r="E130" t="str">
            <v>AT410090</v>
          </cell>
          <cell r="H130" t="str">
            <v>Boundary Layer Microphone</v>
          </cell>
          <cell r="I130" t="str">
            <v>Plug and play desktop microphone for use with PC or laptop. For conferences via VOIP. Cascadable. Colour: black</v>
          </cell>
          <cell r="J130">
            <v>140</v>
          </cell>
          <cell r="K130">
            <v>140</v>
          </cell>
          <cell r="L130">
            <v>98.25</v>
          </cell>
          <cell r="P130">
            <v>885038031062</v>
          </cell>
          <cell r="Q130">
            <v>9002761031065</v>
          </cell>
          <cell r="R130">
            <v>5</v>
          </cell>
          <cell r="S130">
            <v>12</v>
          </cell>
          <cell r="T130">
            <v>10</v>
          </cell>
          <cell r="U130">
            <v>1.69</v>
          </cell>
          <cell r="V130" t="str">
            <v>PH</v>
          </cell>
          <cell r="W130" t="str">
            <v>Non Compliant</v>
          </cell>
          <cell r="X130" t="str">
            <v>https://www.akg.com/Microphones/Boundary%20Layer%20Microphones/3177H00010.html</v>
          </cell>
          <cell r="Y130">
            <v>128</v>
          </cell>
        </row>
        <row r="131">
          <cell r="A131" t="str">
            <v>3177H00020</v>
          </cell>
          <cell r="B131" t="str">
            <v>AKG</v>
          </cell>
          <cell r="C131" t="str">
            <v>Installed</v>
          </cell>
          <cell r="D131" t="str">
            <v>CBL410 PCC white</v>
          </cell>
          <cell r="E131" t="str">
            <v>AT510000</v>
          </cell>
          <cell r="H131" t="str">
            <v>Boundary Layer Microphone</v>
          </cell>
          <cell r="I131" t="str">
            <v>Plug and play desktop microphone for use with PC or laptop. For conferences via VOIP. Cascadable. Colour: white</v>
          </cell>
          <cell r="J131">
            <v>140</v>
          </cell>
          <cell r="K131">
            <v>140</v>
          </cell>
          <cell r="L131">
            <v>98.6</v>
          </cell>
          <cell r="P131">
            <v>885038031079</v>
          </cell>
          <cell r="Q131">
            <v>9002761031072</v>
          </cell>
          <cell r="R131">
            <v>5</v>
          </cell>
          <cell r="S131">
            <v>12</v>
          </cell>
          <cell r="T131">
            <v>10</v>
          </cell>
          <cell r="U131">
            <v>1.69</v>
          </cell>
          <cell r="V131" t="str">
            <v>PH</v>
          </cell>
          <cell r="W131" t="str">
            <v>Non Compliant</v>
          </cell>
          <cell r="X131" t="str">
            <v>https://www.akg.com/Microphones/Boundary%20Layer%20Microphones/3177H00020.html</v>
          </cell>
          <cell r="Y131">
            <v>129</v>
          </cell>
        </row>
        <row r="132">
          <cell r="A132" t="str">
            <v>3322H00010</v>
          </cell>
          <cell r="B132" t="str">
            <v>AKG</v>
          </cell>
          <cell r="C132" t="str">
            <v>Installed</v>
          </cell>
          <cell r="D132" t="str">
            <v>PZM6 D</v>
          </cell>
          <cell r="E132" t="str">
            <v>AT620000</v>
          </cell>
          <cell r="H132" t="str">
            <v>Crown Microphone</v>
          </cell>
          <cell r="I132" t="str">
            <v>First-class boundary layer microphone, smaller version of PZM30D, ideal for speen &amp; music recording, XLR version</v>
          </cell>
          <cell r="J132">
            <v>580</v>
          </cell>
          <cell r="K132">
            <v>580</v>
          </cell>
          <cell r="L132">
            <v>398.75</v>
          </cell>
          <cell r="P132">
            <v>885038024798</v>
          </cell>
          <cell r="Q132">
            <v>9002761024791</v>
          </cell>
          <cell r="R132">
            <v>3</v>
          </cell>
          <cell r="S132">
            <v>10</v>
          </cell>
          <cell r="T132">
            <v>5</v>
          </cell>
          <cell r="U132">
            <v>0.38</v>
          </cell>
          <cell r="V132" t="str">
            <v>CN</v>
          </cell>
          <cell r="W132" t="str">
            <v>Non Compliant</v>
          </cell>
          <cell r="X132" t="str">
            <v>https://www.akg.com/Microphones/Boundary%20Layer%20Microphones/3322H00010.html</v>
          </cell>
          <cell r="Y132">
            <v>130</v>
          </cell>
        </row>
        <row r="133">
          <cell r="A133" t="str">
            <v>3328H00010</v>
          </cell>
          <cell r="B133" t="str">
            <v>AKG</v>
          </cell>
          <cell r="C133" t="str">
            <v>Installed</v>
          </cell>
          <cell r="D133" t="str">
            <v>PZM10</v>
          </cell>
          <cell r="E133" t="str">
            <v>AT510041</v>
          </cell>
          <cell r="H133" t="str">
            <v>Crown Microphone</v>
          </cell>
          <cell r="I133" t="str">
            <v>Low profile boundary layer microphone</v>
          </cell>
          <cell r="J133">
            <v>255</v>
          </cell>
          <cell r="K133">
            <v>255</v>
          </cell>
          <cell r="L133">
            <v>170.79</v>
          </cell>
          <cell r="P133">
            <v>885038024859</v>
          </cell>
          <cell r="Q133">
            <v>9002761024852</v>
          </cell>
          <cell r="R133">
            <v>3</v>
          </cell>
          <cell r="S133">
            <v>6</v>
          </cell>
          <cell r="T133">
            <v>4</v>
          </cell>
          <cell r="U133">
            <v>2.8</v>
          </cell>
          <cell r="V133" t="str">
            <v>CN</v>
          </cell>
          <cell r="W133" t="str">
            <v>Non Compliant</v>
          </cell>
          <cell r="X133" t="str">
            <v>https://www.akg.com/Microphones/Boundary%20Layer%20Microphones/3328H00010.html</v>
          </cell>
          <cell r="Y133">
            <v>131</v>
          </cell>
        </row>
        <row r="134">
          <cell r="A134" t="str">
            <v>3327H00010</v>
          </cell>
          <cell r="B134" t="str">
            <v>AKG</v>
          </cell>
          <cell r="C134" t="str">
            <v>Installed</v>
          </cell>
          <cell r="D134" t="str">
            <v>PZM10 LL</v>
          </cell>
          <cell r="E134" t="str">
            <v>AT510041</v>
          </cell>
          <cell r="H134" t="str">
            <v>Crown Microphone</v>
          </cell>
          <cell r="I134" t="str">
            <v>Low profile boundary layer microphone, Line level version</v>
          </cell>
          <cell r="J134">
            <v>315</v>
          </cell>
          <cell r="K134">
            <v>315</v>
          </cell>
          <cell r="L134">
            <v>216.45</v>
          </cell>
          <cell r="P134">
            <v>885038024842</v>
          </cell>
          <cell r="Q134">
            <v>9002761024845</v>
          </cell>
          <cell r="R134">
            <v>3</v>
          </cell>
          <cell r="S134">
            <v>6</v>
          </cell>
          <cell r="T134">
            <v>4</v>
          </cell>
          <cell r="U134">
            <v>2.8</v>
          </cell>
          <cell r="V134" t="str">
            <v>CN</v>
          </cell>
          <cell r="W134" t="str">
            <v>Non Compliant</v>
          </cell>
          <cell r="X134" t="str">
            <v>https://www.akg.com/Microphones/Boundary%20Layer%20Microphones/3327H00010.html</v>
          </cell>
          <cell r="Y134">
            <v>132</v>
          </cell>
        </row>
        <row r="135">
          <cell r="A135" t="str">
            <v>3326H00010</v>
          </cell>
          <cell r="B135" t="str">
            <v>AKG</v>
          </cell>
          <cell r="C135" t="str">
            <v>Installed</v>
          </cell>
          <cell r="D135" t="str">
            <v>PZM11</v>
          </cell>
          <cell r="E135" t="str">
            <v>AT510041</v>
          </cell>
          <cell r="H135" t="str">
            <v>Crown Microphone</v>
          </cell>
          <cell r="I135" t="str">
            <v>Cost-effective boundary layer microphone</v>
          </cell>
          <cell r="J135">
            <v>212</v>
          </cell>
          <cell r="K135">
            <v>185</v>
          </cell>
          <cell r="L135">
            <v>128.96</v>
          </cell>
          <cell r="P135">
            <v>885038024835</v>
          </cell>
          <cell r="Q135">
            <v>9002761024838</v>
          </cell>
          <cell r="R135">
            <v>3</v>
          </cell>
          <cell r="S135">
            <v>4</v>
          </cell>
          <cell r="T135">
            <v>6</v>
          </cell>
          <cell r="U135">
            <v>2.8</v>
          </cell>
          <cell r="V135" t="str">
            <v>CN</v>
          </cell>
          <cell r="W135" t="str">
            <v>Non Compliant</v>
          </cell>
          <cell r="X135" t="str">
            <v>https://www.akg.com/Microphones/Boundary%20Layer%20Microphones/3326H00010.html</v>
          </cell>
          <cell r="Y135">
            <v>133</v>
          </cell>
        </row>
        <row r="136">
          <cell r="A136" t="str">
            <v>3340H00010</v>
          </cell>
          <cell r="B136" t="str">
            <v>AKG</v>
          </cell>
          <cell r="C136" t="str">
            <v>Installed</v>
          </cell>
          <cell r="D136" t="str">
            <v>PZM11 LL</v>
          </cell>
          <cell r="E136" t="str">
            <v>AT510041</v>
          </cell>
          <cell r="G136" t="str">
            <v>Limited Quantity</v>
          </cell>
          <cell r="H136" t="str">
            <v>Crown Microphone</v>
          </cell>
          <cell r="I136" t="str">
            <v>Cost-effective boundary layer microphon, line level version</v>
          </cell>
          <cell r="J136">
            <v>253</v>
          </cell>
          <cell r="K136">
            <v>253</v>
          </cell>
          <cell r="L136">
            <v>142.6</v>
          </cell>
          <cell r="P136">
            <v>885038025573</v>
          </cell>
          <cell r="Q136">
            <v>9002761025576</v>
          </cell>
          <cell r="R136">
            <v>0.47739999999999999</v>
          </cell>
          <cell r="S136">
            <v>9.6</v>
          </cell>
          <cell r="T136">
            <v>4.8</v>
          </cell>
          <cell r="U136">
            <v>2.8</v>
          </cell>
          <cell r="V136" t="str">
            <v>CN</v>
          </cell>
          <cell r="W136" t="str">
            <v>Non Compliant</v>
          </cell>
          <cell r="X136" t="str">
            <v>https://www.akg.com/Microphones/Boundary%20Layer%20Microphones/3340H00010.html</v>
          </cell>
          <cell r="Y136">
            <v>134</v>
          </cell>
        </row>
        <row r="137">
          <cell r="A137" t="str">
            <v>3325H00010</v>
          </cell>
          <cell r="B137" t="str">
            <v>AKG</v>
          </cell>
          <cell r="C137" t="str">
            <v>Installed</v>
          </cell>
          <cell r="D137" t="str">
            <v>PZM11 LL WR</v>
          </cell>
          <cell r="E137" t="str">
            <v>AT510041</v>
          </cell>
          <cell r="H137" t="str">
            <v>Crown Microphone</v>
          </cell>
          <cell r="I137" t="str">
            <v>Cost-effective boundary layer microphon, line level versio, water-resistant version</v>
          </cell>
          <cell r="J137">
            <v>330</v>
          </cell>
          <cell r="K137">
            <v>285</v>
          </cell>
          <cell r="L137">
            <v>191.54</v>
          </cell>
          <cell r="P137">
            <v>885038024828</v>
          </cell>
          <cell r="Q137">
            <v>9002761024821</v>
          </cell>
          <cell r="R137">
            <v>7</v>
          </cell>
          <cell r="S137">
            <v>8</v>
          </cell>
          <cell r="T137">
            <v>8</v>
          </cell>
          <cell r="U137">
            <v>2.8</v>
          </cell>
          <cell r="V137" t="str">
            <v>CN</v>
          </cell>
          <cell r="W137" t="str">
            <v>Non Compliant</v>
          </cell>
          <cell r="X137" t="str">
            <v>https://www.akg.com/Microphones/Boundary%20Layer%20Microphones/3325H00010.html</v>
          </cell>
          <cell r="Y137">
            <v>135</v>
          </cell>
        </row>
        <row r="138">
          <cell r="A138" t="str">
            <v>3323H00010</v>
          </cell>
          <cell r="B138" t="str">
            <v>AKG</v>
          </cell>
          <cell r="C138" t="str">
            <v>Installed</v>
          </cell>
          <cell r="D138" t="str">
            <v>PZM30 D</v>
          </cell>
          <cell r="E138" t="str">
            <v>AT510041</v>
          </cell>
          <cell r="H138" t="str">
            <v>Crown Microphone</v>
          </cell>
          <cell r="I138" t="str">
            <v>First-class boundary layer microphone, ideal for speen &amp; music recording, XLR version</v>
          </cell>
          <cell r="J138">
            <v>696</v>
          </cell>
          <cell r="K138">
            <v>696</v>
          </cell>
          <cell r="L138">
            <v>398.27</v>
          </cell>
          <cell r="P138">
            <v>885038024804</v>
          </cell>
          <cell r="Q138">
            <v>9002761024807</v>
          </cell>
          <cell r="R138">
            <v>23</v>
          </cell>
          <cell r="S138">
            <v>10</v>
          </cell>
          <cell r="T138">
            <v>14</v>
          </cell>
          <cell r="U138">
            <v>2.8</v>
          </cell>
          <cell r="V138" t="str">
            <v>CN</v>
          </cell>
          <cell r="W138" t="str">
            <v>Non Compliant</v>
          </cell>
          <cell r="X138" t="str">
            <v>https://www.akg.com/Microphones/Boundary%20Layer%20Microphones/3323H00010.html</v>
          </cell>
          <cell r="Y138">
            <v>136</v>
          </cell>
        </row>
        <row r="139">
          <cell r="A139" t="str">
            <v>3334H00010</v>
          </cell>
          <cell r="B139" t="str">
            <v>AKG</v>
          </cell>
          <cell r="C139" t="str">
            <v>Installed</v>
          </cell>
          <cell r="D139" t="str">
            <v>PCC130</v>
          </cell>
          <cell r="E139" t="str">
            <v>AT510041</v>
          </cell>
          <cell r="H139" t="str">
            <v>Crown Microphone</v>
          </cell>
          <cell r="I139" t="str">
            <v>Low profile boundary layer mic, XLR version</v>
          </cell>
          <cell r="J139">
            <v>531</v>
          </cell>
          <cell r="K139">
            <v>531</v>
          </cell>
          <cell r="L139">
            <v>299.81</v>
          </cell>
          <cell r="P139">
            <v>885038024910</v>
          </cell>
          <cell r="Q139">
            <v>9002761024913</v>
          </cell>
          <cell r="R139">
            <v>3</v>
          </cell>
          <cell r="S139">
            <v>5</v>
          </cell>
          <cell r="T139">
            <v>10</v>
          </cell>
          <cell r="U139">
            <v>2.8</v>
          </cell>
          <cell r="V139" t="str">
            <v>CN</v>
          </cell>
          <cell r="W139" t="str">
            <v>Non Compliant</v>
          </cell>
          <cell r="X139" t="str">
            <v>https://www.akg.com/Microphones/Boundary%20Layer%20Microphones/3334H00010.html</v>
          </cell>
          <cell r="Y139">
            <v>137</v>
          </cell>
        </row>
        <row r="140">
          <cell r="A140" t="str">
            <v>3333H00010</v>
          </cell>
          <cell r="B140" t="str">
            <v>AKG</v>
          </cell>
          <cell r="C140" t="str">
            <v>Installed</v>
          </cell>
          <cell r="D140" t="str">
            <v>PCC130 SW</v>
          </cell>
          <cell r="E140" t="str">
            <v>AT510041</v>
          </cell>
          <cell r="H140" t="str">
            <v>Crown Microphone</v>
          </cell>
          <cell r="I140" t="str">
            <v>Low profile boundary layer mic, XLR version, with switch</v>
          </cell>
          <cell r="J140">
            <v>525</v>
          </cell>
          <cell r="K140">
            <v>525</v>
          </cell>
          <cell r="L140">
            <v>361.08</v>
          </cell>
          <cell r="P140">
            <v>885038024903</v>
          </cell>
          <cell r="Q140">
            <v>9002761024906</v>
          </cell>
          <cell r="R140">
            <v>3</v>
          </cell>
          <cell r="S140">
            <v>10</v>
          </cell>
          <cell r="T140">
            <v>5</v>
          </cell>
          <cell r="U140">
            <v>2.8</v>
          </cell>
          <cell r="V140" t="str">
            <v>CN</v>
          </cell>
          <cell r="W140" t="str">
            <v>Non Compliant</v>
          </cell>
          <cell r="X140" t="str">
            <v>https://www.akg.com/Microphones/Boundary%20Layer%20Microphones/3333H00010.html</v>
          </cell>
          <cell r="Y140">
            <v>138</v>
          </cell>
        </row>
        <row r="141">
          <cell r="A141" t="str">
            <v>3332H00010</v>
          </cell>
          <cell r="B141" t="str">
            <v>AKG</v>
          </cell>
          <cell r="C141" t="str">
            <v>Installed</v>
          </cell>
          <cell r="D141" t="str">
            <v>PCC160</v>
          </cell>
          <cell r="E141" t="str">
            <v>AT510041</v>
          </cell>
          <cell r="H141" t="str">
            <v>Crown Microphone</v>
          </cell>
          <cell r="I141" t="str">
            <v>The industry-standard stage-floor microphone.</v>
          </cell>
          <cell r="J141">
            <v>525</v>
          </cell>
          <cell r="K141">
            <v>525</v>
          </cell>
          <cell r="L141">
            <v>362.48</v>
          </cell>
          <cell r="P141">
            <v>885038024897</v>
          </cell>
          <cell r="Q141">
            <v>9002761024890</v>
          </cell>
          <cell r="R141">
            <v>3</v>
          </cell>
          <cell r="S141">
            <v>5</v>
          </cell>
          <cell r="T141">
            <v>10</v>
          </cell>
          <cell r="U141">
            <v>2.8</v>
          </cell>
          <cell r="V141" t="str">
            <v>CN</v>
          </cell>
          <cell r="W141" t="str">
            <v>Non Compliant</v>
          </cell>
          <cell r="X141" t="str">
            <v>https://www.akg.com/Microphones/Boundary%20Layer%20Microphones/3332H00010.html</v>
          </cell>
          <cell r="Y141">
            <v>139</v>
          </cell>
        </row>
        <row r="142">
          <cell r="A142" t="str">
            <v>3331H00010</v>
          </cell>
          <cell r="B142" t="str">
            <v>AKG</v>
          </cell>
          <cell r="C142" t="str">
            <v>Installed</v>
          </cell>
          <cell r="D142" t="str">
            <v>PCC170</v>
          </cell>
          <cell r="E142" t="str">
            <v>AT510041</v>
          </cell>
          <cell r="H142" t="str">
            <v>Crown Microphone</v>
          </cell>
          <cell r="I142" t="str">
            <v>Surface-mount supercardioid boundary layer mic, XLR version</v>
          </cell>
          <cell r="J142">
            <v>510</v>
          </cell>
          <cell r="K142">
            <v>510</v>
          </cell>
          <cell r="L142">
            <v>353.13</v>
          </cell>
          <cell r="P142">
            <v>885038024880</v>
          </cell>
          <cell r="Q142">
            <v>9002761024883</v>
          </cell>
          <cell r="R142">
            <v>3</v>
          </cell>
          <cell r="S142">
            <v>10</v>
          </cell>
          <cell r="T142">
            <v>5</v>
          </cell>
          <cell r="U142">
            <v>2.8</v>
          </cell>
          <cell r="V142" t="str">
            <v>CN</v>
          </cell>
          <cell r="W142" t="str">
            <v>Non Compliant</v>
          </cell>
          <cell r="X142" t="str">
            <v>https://www.akg.com/Microphones/Boundary%20Layer%20Microphones/3331H00010.html</v>
          </cell>
          <cell r="Y142">
            <v>140</v>
          </cell>
        </row>
        <row r="143">
          <cell r="A143" t="str">
            <v>3329H00010</v>
          </cell>
          <cell r="B143" t="str">
            <v>AKG</v>
          </cell>
          <cell r="C143" t="str">
            <v>Installed</v>
          </cell>
          <cell r="D143" t="str">
            <v>PCC170 SW O</v>
          </cell>
          <cell r="E143" t="str">
            <v>AT510041</v>
          </cell>
          <cell r="H143" t="str">
            <v>Crown Microphone</v>
          </cell>
          <cell r="I143" t="str">
            <v>Surface-mount supercardioid boundary layer mic, XLR versio, with remote sensing switch</v>
          </cell>
          <cell r="J143">
            <v>540</v>
          </cell>
          <cell r="K143">
            <v>540</v>
          </cell>
          <cell r="L143">
            <v>377.41</v>
          </cell>
          <cell r="P143">
            <v>885038024866</v>
          </cell>
          <cell r="Q143">
            <v>9002761024869</v>
          </cell>
          <cell r="R143">
            <v>3</v>
          </cell>
          <cell r="S143">
            <v>5</v>
          </cell>
          <cell r="T143">
            <v>9</v>
          </cell>
          <cell r="U143">
            <v>2.8</v>
          </cell>
          <cell r="V143" t="str">
            <v>CN</v>
          </cell>
          <cell r="W143" t="str">
            <v>Non Compliant</v>
          </cell>
          <cell r="X143" t="str">
            <v>https://www.akg.com/Microphones/Boundary%20Layer%20Microphones/3329H00010.html</v>
          </cell>
          <cell r="Y143">
            <v>141</v>
          </cell>
        </row>
        <row r="144">
          <cell r="A144" t="str">
            <v>3330H00010</v>
          </cell>
          <cell r="B144" t="str">
            <v>AKG</v>
          </cell>
          <cell r="C144" t="str">
            <v>Installed</v>
          </cell>
          <cell r="D144" t="str">
            <v>PCC170 SW</v>
          </cell>
          <cell r="E144" t="str">
            <v>AT510041</v>
          </cell>
          <cell r="H144" t="str">
            <v>Crown Microphone</v>
          </cell>
          <cell r="I144" t="str">
            <v>Surface-mount supercardioid boundary layer mic, XLR version, with switch</v>
          </cell>
          <cell r="J144">
            <v>630</v>
          </cell>
          <cell r="K144">
            <v>535</v>
          </cell>
          <cell r="L144">
            <v>368.78</v>
          </cell>
          <cell r="P144">
            <v>885038024873</v>
          </cell>
          <cell r="Q144">
            <v>9002761024876</v>
          </cell>
          <cell r="R144">
            <v>3</v>
          </cell>
          <cell r="S144">
            <v>10</v>
          </cell>
          <cell r="T144">
            <v>5</v>
          </cell>
          <cell r="U144">
            <v>2.8</v>
          </cell>
          <cell r="V144" t="str">
            <v>CN</v>
          </cell>
          <cell r="W144" t="str">
            <v>Non Compliant</v>
          </cell>
          <cell r="X144" t="str">
            <v>https://www.akg.com/Microphones/Boundary%20Layer%20Microphones/3330H00010.html</v>
          </cell>
          <cell r="Y144">
            <v>142</v>
          </cell>
        </row>
        <row r="145">
          <cell r="A145" t="str">
            <v>Conferencing Systems and Accessories</v>
          </cell>
          <cell r="B145" t="str">
            <v>AKG</v>
          </cell>
          <cell r="Y145">
            <v>143</v>
          </cell>
        </row>
        <row r="146">
          <cell r="A146" t="str">
            <v>2965H00150</v>
          </cell>
          <cell r="B146" t="str">
            <v>AKG</v>
          </cell>
          <cell r="C146" t="str">
            <v>Installed</v>
          </cell>
          <cell r="D146" t="str">
            <v>CHM99 black</v>
          </cell>
          <cell r="E146" t="str">
            <v>AT510000</v>
          </cell>
          <cell r="H146" t="str">
            <v>Conference Microphone</v>
          </cell>
          <cell r="I146" t="str">
            <v>Hanging module with 10m non twisting cable and inline phantom power adapter</v>
          </cell>
          <cell r="J146">
            <v>212</v>
          </cell>
          <cell r="K146">
            <v>212</v>
          </cell>
          <cell r="L146">
            <v>150.41</v>
          </cell>
          <cell r="O146">
            <v>30</v>
          </cell>
          <cell r="P146">
            <v>885038028383</v>
          </cell>
          <cell r="Q146">
            <v>9002761028386</v>
          </cell>
          <cell r="R146">
            <v>7</v>
          </cell>
          <cell r="S146">
            <v>3</v>
          </cell>
          <cell r="T146">
            <v>5</v>
          </cell>
          <cell r="U146">
            <v>2.4</v>
          </cell>
          <cell r="V146" t="str">
            <v>CN</v>
          </cell>
          <cell r="W146" t="str">
            <v>Non Compliant</v>
          </cell>
          <cell r="X146" t="str">
            <v>https://www.akg.com/Microphones/Speech%20%2F%20Spoken%20Word%20Microphones/2965H00150.html</v>
          </cell>
          <cell r="Y146">
            <v>144</v>
          </cell>
        </row>
        <row r="147">
          <cell r="A147" t="str">
            <v>2965H00160</v>
          </cell>
          <cell r="B147" t="str">
            <v>AKG</v>
          </cell>
          <cell r="C147" t="str">
            <v>Installed</v>
          </cell>
          <cell r="D147" t="str">
            <v>CHM99 white</v>
          </cell>
          <cell r="E147" t="str">
            <v>AT510000</v>
          </cell>
          <cell r="H147" t="str">
            <v>Conference Microphone</v>
          </cell>
          <cell r="I147" t="str">
            <v>Hanging module with 10 m non twisting cable and inline phantom power adapter</v>
          </cell>
          <cell r="J147">
            <v>232</v>
          </cell>
          <cell r="K147">
            <v>232</v>
          </cell>
          <cell r="L147">
            <v>166.04</v>
          </cell>
          <cell r="P147">
            <v>885038028659</v>
          </cell>
          <cell r="Q147">
            <v>9002761028652</v>
          </cell>
          <cell r="R147">
            <v>7</v>
          </cell>
          <cell r="S147">
            <v>3</v>
          </cell>
          <cell r="T147">
            <v>5</v>
          </cell>
          <cell r="U147">
            <v>6.08</v>
          </cell>
          <cell r="V147" t="str">
            <v>CN</v>
          </cell>
          <cell r="W147" t="str">
            <v>Non Compliant</v>
          </cell>
          <cell r="X147" t="str">
            <v>https://www.akg.com/Microphones/Speech%20%2F%20Spoken%20Word%20Microphones/2965H00160.html</v>
          </cell>
          <cell r="Y147">
            <v>145</v>
          </cell>
        </row>
        <row r="148">
          <cell r="A148" t="str">
            <v>6500H00030</v>
          </cell>
          <cell r="B148" t="str">
            <v>AKG</v>
          </cell>
          <cell r="C148" t="str">
            <v>Installed</v>
          </cell>
          <cell r="D148" t="str">
            <v>C111 LP</v>
          </cell>
          <cell r="E148" t="str">
            <v>AT999999</v>
          </cell>
          <cell r="H148" t="str">
            <v>Headset</v>
          </cell>
          <cell r="I148" t="str">
            <v>Lightweight Ear Hook Microphone</v>
          </cell>
          <cell r="J148">
            <v>165</v>
          </cell>
          <cell r="K148">
            <v>165</v>
          </cell>
          <cell r="L148">
            <v>111.84</v>
          </cell>
          <cell r="P148">
            <v>885038035268</v>
          </cell>
          <cell r="Q148">
            <v>9002761035261</v>
          </cell>
          <cell r="R148">
            <v>5</v>
          </cell>
          <cell r="S148">
            <v>1</v>
          </cell>
          <cell r="T148">
            <v>9</v>
          </cell>
          <cell r="U148">
            <v>1.2</v>
          </cell>
          <cell r="V148" t="str">
            <v>CN</v>
          </cell>
          <cell r="W148" t="str">
            <v>Non Compliant</v>
          </cell>
          <cell r="X148" t="str">
            <v>https://www.akg.com/Microphones/Headset%20Microphones/6500H00030.html</v>
          </cell>
          <cell r="Y148">
            <v>146</v>
          </cell>
        </row>
        <row r="149">
          <cell r="A149" t="str">
            <v>6500H00150</v>
          </cell>
          <cell r="B149" t="str">
            <v>AKG</v>
          </cell>
          <cell r="C149" t="str">
            <v>Installed</v>
          </cell>
          <cell r="D149" t="str">
            <v>CSX IRR10</v>
          </cell>
          <cell r="E149" t="str">
            <v>AT510000</v>
          </cell>
          <cell r="H149" t="str">
            <v>Conference System Equipment</v>
          </cell>
          <cell r="I149" t="str">
            <v>IR receiver 10 channel</v>
          </cell>
          <cell r="J149">
            <v>640</v>
          </cell>
          <cell r="K149">
            <v>500</v>
          </cell>
          <cell r="L149">
            <v>351.27</v>
          </cell>
          <cell r="P149">
            <v>885038035886</v>
          </cell>
          <cell r="Q149">
            <v>9002761035889</v>
          </cell>
          <cell r="R149">
            <v>2</v>
          </cell>
          <cell r="S149">
            <v>6</v>
          </cell>
          <cell r="T149">
            <v>3</v>
          </cell>
          <cell r="U149">
            <v>1</v>
          </cell>
          <cell r="V149" t="str">
            <v>HU</v>
          </cell>
          <cell r="W149" t="str">
            <v>Compliant</v>
          </cell>
          <cell r="X149" t="str">
            <v>https://www.akg.com/Integrated_Systems/conference-system-components/6500H00150.html</v>
          </cell>
          <cell r="Y149">
            <v>147</v>
          </cell>
        </row>
        <row r="150">
          <cell r="A150" t="str">
            <v>6500H00160</v>
          </cell>
          <cell r="B150" t="str">
            <v>AKG</v>
          </cell>
          <cell r="C150" t="str">
            <v>Installed</v>
          </cell>
          <cell r="D150" t="str">
            <v>CSX BIR10</v>
          </cell>
          <cell r="E150" t="str">
            <v>AT510060</v>
          </cell>
          <cell r="H150" t="str">
            <v>Conference System Equipment</v>
          </cell>
          <cell r="I150" t="str">
            <v>Breakout box and IR base unit</v>
          </cell>
          <cell r="J150">
            <v>5116</v>
          </cell>
          <cell r="K150">
            <v>4265</v>
          </cell>
          <cell r="L150">
            <v>2972.5</v>
          </cell>
          <cell r="P150">
            <v>885038035893</v>
          </cell>
          <cell r="Q150">
            <v>9002761035896</v>
          </cell>
          <cell r="U150">
            <v>2</v>
          </cell>
          <cell r="V150" t="str">
            <v>HU</v>
          </cell>
          <cell r="W150" t="str">
            <v>Compliant</v>
          </cell>
          <cell r="X150" t="str">
            <v>https://www.akg.com/Integrated_Systems/conference-system-components/6500H00160.html</v>
          </cell>
          <cell r="Y150">
            <v>148</v>
          </cell>
        </row>
        <row r="151">
          <cell r="A151" t="str">
            <v>6500H00170</v>
          </cell>
          <cell r="B151" t="str">
            <v>AKG</v>
          </cell>
          <cell r="C151" t="str">
            <v>Installed</v>
          </cell>
          <cell r="D151" t="str">
            <v>CSX CU50</v>
          </cell>
          <cell r="E151" t="str">
            <v>AT510060</v>
          </cell>
          <cell r="H151" t="str">
            <v>Conference System Equipment</v>
          </cell>
          <cell r="I151" t="str">
            <v>Charging Station for 50x IRR10</v>
          </cell>
          <cell r="J151">
            <v>5116</v>
          </cell>
          <cell r="K151">
            <v>4265</v>
          </cell>
          <cell r="L151">
            <v>2972.5</v>
          </cell>
          <cell r="P151">
            <v>885038035909</v>
          </cell>
          <cell r="Q151">
            <v>9002761035902</v>
          </cell>
          <cell r="U151">
            <v>7.6</v>
          </cell>
          <cell r="V151" t="str">
            <v>HU</v>
          </cell>
          <cell r="W151" t="str">
            <v>Compliant</v>
          </cell>
          <cell r="X151" t="str">
            <v>https://www.akg.com/Integrated_Systems/conference-system-components/6500H00170.html</v>
          </cell>
          <cell r="Y151">
            <v>149</v>
          </cell>
        </row>
        <row r="152">
          <cell r="A152" t="str">
            <v>6500H00200</v>
          </cell>
          <cell r="B152" t="str">
            <v>AKG</v>
          </cell>
          <cell r="C152" t="str">
            <v>Installed</v>
          </cell>
          <cell r="D152" t="str">
            <v>CS3 TROLLEY</v>
          </cell>
          <cell r="E152" t="str">
            <v>AT510060</v>
          </cell>
          <cell r="H152" t="str">
            <v>Conference System Equipment</v>
          </cell>
          <cell r="I152" t="str">
            <v>including CS3 BU, CS3 DU 30, CS3 CU 30, Trolley</v>
          </cell>
          <cell r="J152">
            <v>3040</v>
          </cell>
          <cell r="K152">
            <v>3040</v>
          </cell>
          <cell r="L152">
            <v>2274.4</v>
          </cell>
          <cell r="P152">
            <v>885038037026</v>
          </cell>
          <cell r="Q152">
            <v>9002761037029</v>
          </cell>
          <cell r="R152">
            <v>13</v>
          </cell>
          <cell r="S152">
            <v>26</v>
          </cell>
          <cell r="T152">
            <v>18</v>
          </cell>
          <cell r="U152" t="str">
            <v>n/a</v>
          </cell>
          <cell r="V152" t="str">
            <v>CN</v>
          </cell>
          <cell r="W152" t="str">
            <v>Non Compliant</v>
          </cell>
          <cell r="X152" t="str">
            <v>see single components</v>
          </cell>
          <cell r="Y152">
            <v>150</v>
          </cell>
        </row>
        <row r="153">
          <cell r="A153" t="str">
            <v>6500H00210</v>
          </cell>
          <cell r="B153" t="str">
            <v>AKG</v>
          </cell>
          <cell r="C153" t="str">
            <v>Installed</v>
          </cell>
          <cell r="D153" t="str">
            <v>CSX IRT3</v>
          </cell>
          <cell r="E153" t="str">
            <v>AT510000</v>
          </cell>
          <cell r="H153" t="str">
            <v>Conference System Equipment</v>
          </cell>
          <cell r="I153" t="str">
            <v>IR radiator spot</v>
          </cell>
          <cell r="J153">
            <v>4735</v>
          </cell>
          <cell r="K153">
            <v>3780</v>
          </cell>
          <cell r="L153">
            <v>2648.29</v>
          </cell>
          <cell r="P153">
            <v>885038037156</v>
          </cell>
          <cell r="Q153">
            <v>9002761037159</v>
          </cell>
          <cell r="R153">
            <v>5</v>
          </cell>
          <cell r="S153">
            <v>13</v>
          </cell>
          <cell r="T153">
            <v>12</v>
          </cell>
          <cell r="U153">
            <v>3</v>
          </cell>
          <cell r="V153" t="str">
            <v>HU</v>
          </cell>
          <cell r="W153" t="str">
            <v>Compliant</v>
          </cell>
          <cell r="X153" t="str">
            <v>https://www.akg.com/Integrated_Systems/conference-system-components/6500H00210.html</v>
          </cell>
          <cell r="Y153">
            <v>151</v>
          </cell>
        </row>
        <row r="154">
          <cell r="A154" t="str">
            <v>3361H00090</v>
          </cell>
          <cell r="B154" t="str">
            <v>AKG</v>
          </cell>
          <cell r="C154" t="str">
            <v>Installed</v>
          </cell>
          <cell r="D154" t="str">
            <v>CS3EC005</v>
          </cell>
          <cell r="E154" t="str">
            <v>AT510060</v>
          </cell>
          <cell r="H154" t="str">
            <v>Conference System Equipment</v>
          </cell>
          <cell r="I154" t="str">
            <v>CS3 5 meter cable</v>
          </cell>
          <cell r="J154">
            <v>85</v>
          </cell>
          <cell r="K154">
            <v>85</v>
          </cell>
          <cell r="L154">
            <v>67.06</v>
          </cell>
          <cell r="P154">
            <v>885038034964</v>
          </cell>
          <cell r="Q154">
            <v>9002761034967</v>
          </cell>
          <cell r="R154">
            <v>2</v>
          </cell>
          <cell r="S154">
            <v>13.5</v>
          </cell>
          <cell r="T154">
            <v>9</v>
          </cell>
          <cell r="U154">
            <v>2</v>
          </cell>
          <cell r="V154" t="str">
            <v>CN</v>
          </cell>
          <cell r="W154" t="str">
            <v>Non Compliant</v>
          </cell>
          <cell r="X154" t="str">
            <v>https://www.akg.com/cs3-system.html?dwvar_CS3System_color=Black-GLOBAL-Current#q=cs3&amp;simplesearch=Go&amp;start=1</v>
          </cell>
          <cell r="Y154">
            <v>152</v>
          </cell>
        </row>
        <row r="155">
          <cell r="A155" t="str">
            <v>3361H00160</v>
          </cell>
          <cell r="B155" t="str">
            <v>AKG</v>
          </cell>
          <cell r="C155" t="str">
            <v>Installed</v>
          </cell>
          <cell r="D155" t="str">
            <v>CS3TC</v>
          </cell>
          <cell r="E155" t="str">
            <v>AT510060</v>
          </cell>
          <cell r="H155" t="str">
            <v>Conference System Equipment</v>
          </cell>
          <cell r="I155" t="str">
            <v>CS3 T connector</v>
          </cell>
          <cell r="J155">
            <v>83</v>
          </cell>
          <cell r="K155">
            <v>83</v>
          </cell>
          <cell r="L155">
            <v>59.31</v>
          </cell>
          <cell r="P155">
            <v>885038035039</v>
          </cell>
          <cell r="Q155">
            <v>9002761035032</v>
          </cell>
          <cell r="R155">
            <v>1</v>
          </cell>
          <cell r="S155">
            <v>5</v>
          </cell>
          <cell r="T155">
            <v>4</v>
          </cell>
          <cell r="U155">
            <v>0.8</v>
          </cell>
          <cell r="V155" t="str">
            <v>CN</v>
          </cell>
          <cell r="W155" t="str">
            <v>Non Compliant</v>
          </cell>
          <cell r="X155" t="str">
            <v>https://www.akg.com/Integrated_Systems/conference-system-components/CS3TC.html?dwvar_CS3TC_color=Black-GLOBAL-Current</v>
          </cell>
          <cell r="Y155">
            <v>153</v>
          </cell>
        </row>
        <row r="156">
          <cell r="A156" t="str">
            <v>3361H00110</v>
          </cell>
          <cell r="B156" t="str">
            <v>AKG</v>
          </cell>
          <cell r="C156" t="str">
            <v>Installed</v>
          </cell>
          <cell r="D156" t="str">
            <v>CS3EC020</v>
          </cell>
          <cell r="E156" t="str">
            <v>AT510060</v>
          </cell>
          <cell r="G156" t="str">
            <v>Limited Quantity</v>
          </cell>
          <cell r="H156" t="str">
            <v>Conference System Equipment</v>
          </cell>
          <cell r="I156" t="str">
            <v>CS3 20 meter cable</v>
          </cell>
          <cell r="J156">
            <v>325</v>
          </cell>
          <cell r="K156">
            <v>325</v>
          </cell>
          <cell r="L156">
            <v>247.35</v>
          </cell>
          <cell r="P156">
            <v>885038034988</v>
          </cell>
          <cell r="Q156">
            <v>9002761034981</v>
          </cell>
          <cell r="R156">
            <v>2</v>
          </cell>
          <cell r="S156">
            <v>11</v>
          </cell>
          <cell r="T156">
            <v>8</v>
          </cell>
          <cell r="U156">
            <v>3.6</v>
          </cell>
          <cell r="V156" t="str">
            <v>CN</v>
          </cell>
          <cell r="W156" t="str">
            <v>Non Compliant</v>
          </cell>
          <cell r="X156" t="str">
            <v>https://www.akg.com/cs3-system.html?dwvar_CS3System_color=Black-GLOBAL-Current#q=cs3&amp;simplesearch=Go&amp;start=1</v>
          </cell>
          <cell r="Y156">
            <v>154</v>
          </cell>
        </row>
        <row r="157">
          <cell r="A157" t="str">
            <v>3361H00120</v>
          </cell>
          <cell r="B157" t="str">
            <v>AKG</v>
          </cell>
          <cell r="C157" t="str">
            <v>Installed</v>
          </cell>
          <cell r="D157" t="str">
            <v>CS3EC050</v>
          </cell>
          <cell r="E157" t="str">
            <v>AT510060</v>
          </cell>
          <cell r="H157" t="str">
            <v>Conference System Equipment</v>
          </cell>
          <cell r="I157" t="str">
            <v>CS3 50 meter cable</v>
          </cell>
          <cell r="J157">
            <v>605</v>
          </cell>
          <cell r="K157">
            <v>605</v>
          </cell>
          <cell r="L157">
            <v>459.47</v>
          </cell>
          <cell r="P157">
            <v>885038034995</v>
          </cell>
          <cell r="Q157">
            <v>9002761034998</v>
          </cell>
          <cell r="R157">
            <v>3</v>
          </cell>
          <cell r="S157">
            <v>15</v>
          </cell>
          <cell r="T157">
            <v>10</v>
          </cell>
          <cell r="U157">
            <v>4.4000000000000004</v>
          </cell>
          <cell r="V157" t="str">
            <v>CN</v>
          </cell>
          <cell r="W157" t="str">
            <v>Non Compliant</v>
          </cell>
          <cell r="X157" t="str">
            <v>https://www.akg.com/cs3-system.html?dwvar_CS3System_color=Black-GLOBAL-Current#q=cs3&amp;simplesearch=Go&amp;start=1</v>
          </cell>
          <cell r="Y157">
            <v>155</v>
          </cell>
        </row>
        <row r="158">
          <cell r="A158" t="str">
            <v>3361H00130</v>
          </cell>
          <cell r="B158" t="str">
            <v>AKG</v>
          </cell>
          <cell r="C158" t="str">
            <v>Installed</v>
          </cell>
          <cell r="D158" t="str">
            <v>CS3EC100</v>
          </cell>
          <cell r="E158" t="str">
            <v>AT510060</v>
          </cell>
          <cell r="G158" t="str">
            <v>Limited Quantity</v>
          </cell>
          <cell r="H158" t="str">
            <v>Conference System Equipment</v>
          </cell>
          <cell r="I158" t="str">
            <v>CS3 100 meter cable</v>
          </cell>
          <cell r="J158">
            <v>891</v>
          </cell>
          <cell r="K158">
            <v>891</v>
          </cell>
          <cell r="L158">
            <v>665.02</v>
          </cell>
          <cell r="P158">
            <v>885038035008</v>
          </cell>
          <cell r="Q158">
            <v>9002761035001</v>
          </cell>
          <cell r="R158">
            <v>4</v>
          </cell>
          <cell r="S158">
            <v>14</v>
          </cell>
          <cell r="T158">
            <v>12</v>
          </cell>
          <cell r="U158">
            <v>4.4000000000000004</v>
          </cell>
          <cell r="V158" t="str">
            <v>CN</v>
          </cell>
          <cell r="W158" t="str">
            <v>Non Compliant</v>
          </cell>
          <cell r="X158" t="str">
            <v>https://www.akg.com/cs3-system.html?dwvar_CS3System_color=Black-GLOBAL-Current#q=cs3&amp;simplesearch=Go&amp;start=1</v>
          </cell>
          <cell r="Y158">
            <v>156</v>
          </cell>
        </row>
        <row r="159">
          <cell r="A159" t="str">
            <v>3361H00140</v>
          </cell>
          <cell r="B159" t="str">
            <v>AKG</v>
          </cell>
          <cell r="C159" t="str">
            <v>Installed</v>
          </cell>
          <cell r="D159" t="str">
            <v>CS3ECT002</v>
          </cell>
          <cell r="E159" t="str">
            <v>AT510060</v>
          </cell>
          <cell r="H159" t="str">
            <v>Conference System Equipment</v>
          </cell>
          <cell r="I159" t="str">
            <v>CS3 2 meter cable with T connector</v>
          </cell>
          <cell r="J159">
            <v>125</v>
          </cell>
          <cell r="K159">
            <v>125</v>
          </cell>
          <cell r="L159">
            <v>93.67</v>
          </cell>
          <cell r="P159">
            <v>885038035015</v>
          </cell>
          <cell r="Q159">
            <v>9002761035018</v>
          </cell>
          <cell r="R159">
            <v>1</v>
          </cell>
          <cell r="S159">
            <v>6</v>
          </cell>
          <cell r="T159">
            <v>5</v>
          </cell>
          <cell r="U159">
            <v>1.6</v>
          </cell>
          <cell r="V159" t="str">
            <v>CN</v>
          </cell>
          <cell r="W159" t="str">
            <v>Non Compliant</v>
          </cell>
          <cell r="X159" t="str">
            <v>https://www.akg.com/cs3-system.html?dwvar_CS3System_color=Black-GLOBAL-Current#q=cs3&amp;simplesearch=Go&amp;start=1</v>
          </cell>
          <cell r="Y159">
            <v>157</v>
          </cell>
        </row>
        <row r="160">
          <cell r="A160" t="str">
            <v>3361H00150</v>
          </cell>
          <cell r="B160" t="str">
            <v>AKG</v>
          </cell>
          <cell r="C160" t="str">
            <v>Installed</v>
          </cell>
          <cell r="D160" t="str">
            <v>CS3ECT005</v>
          </cell>
          <cell r="E160" t="str">
            <v>AT510060</v>
          </cell>
          <cell r="G160" t="str">
            <v>Limited Quantity</v>
          </cell>
          <cell r="H160" t="str">
            <v>Conference System Equipment</v>
          </cell>
          <cell r="I160" t="str">
            <v>CS3 5 meter cable with T connector</v>
          </cell>
          <cell r="J160">
            <v>191</v>
          </cell>
          <cell r="K160">
            <v>191</v>
          </cell>
          <cell r="L160">
            <v>143.33000000000001</v>
          </cell>
          <cell r="P160">
            <v>885038035022</v>
          </cell>
          <cell r="Q160">
            <v>9002761035025</v>
          </cell>
          <cell r="R160">
            <v>1</v>
          </cell>
          <cell r="S160">
            <v>6</v>
          </cell>
          <cell r="T160">
            <v>5</v>
          </cell>
          <cell r="U160">
            <v>1.6</v>
          </cell>
          <cell r="V160" t="str">
            <v>CN</v>
          </cell>
          <cell r="W160" t="str">
            <v>Non Compliant</v>
          </cell>
          <cell r="X160" t="str">
            <v>https://www.akg.com/cs3-system.html?dwvar_CS3System_color=Black-GLOBAL-Current#q=cs3&amp;simplesearch=Go&amp;start=1</v>
          </cell>
          <cell r="Y160">
            <v>158</v>
          </cell>
        </row>
        <row r="161">
          <cell r="A161" t="str">
            <v>3361H00170</v>
          </cell>
          <cell r="B161" t="str">
            <v>AKG</v>
          </cell>
          <cell r="C161" t="str">
            <v>Installed</v>
          </cell>
          <cell r="D161" t="str">
            <v>CS3LC</v>
          </cell>
          <cell r="E161" t="str">
            <v>AT510060</v>
          </cell>
          <cell r="H161" t="str">
            <v>Conference System Equipment</v>
          </cell>
          <cell r="I161" t="str">
            <v>CS3 connector</v>
          </cell>
          <cell r="J161">
            <v>21</v>
          </cell>
          <cell r="K161">
            <v>21</v>
          </cell>
          <cell r="L161">
            <v>10.91</v>
          </cell>
          <cell r="P161">
            <v>885038035046</v>
          </cell>
          <cell r="Q161">
            <v>9002761035049</v>
          </cell>
          <cell r="R161">
            <v>1</v>
          </cell>
          <cell r="S161">
            <v>5</v>
          </cell>
          <cell r="T161">
            <v>4</v>
          </cell>
          <cell r="U161">
            <v>0.2</v>
          </cell>
          <cell r="V161" t="str">
            <v>CN</v>
          </cell>
          <cell r="W161" t="str">
            <v>Non Compliant</v>
          </cell>
          <cell r="X161" t="str">
            <v>https://www.akg.com/cs3-system.html?dwvar_CS3System_color=Black-GLOBAL-Current#q=cs3&amp;simplesearch=Go&amp;start=1</v>
          </cell>
          <cell r="Y161">
            <v>159</v>
          </cell>
        </row>
        <row r="162">
          <cell r="A162" t="str">
            <v>6500H00310</v>
          </cell>
          <cell r="B162" t="str">
            <v>AKG</v>
          </cell>
          <cell r="C162" t="str">
            <v>Microlite Accessories</v>
          </cell>
          <cell r="D162" t="str">
            <v xml:space="preserve">MDA3 SEN2 </v>
          </cell>
          <cell r="E162" t="str">
            <v>AT510000</v>
          </cell>
          <cell r="H162" t="str">
            <v xml:space="preserve">MDA3 SEN2 </v>
          </cell>
          <cell r="I162" t="str">
            <v xml:space="preserve">Microlite Adapter Connector for Sennheiser </v>
          </cell>
          <cell r="J162">
            <v>100</v>
          </cell>
          <cell r="K162">
            <v>100</v>
          </cell>
          <cell r="L162">
            <v>56.25</v>
          </cell>
          <cell r="P162">
            <v>885038039075</v>
          </cell>
          <cell r="Q162">
            <v>9002761039078</v>
          </cell>
          <cell r="R162">
            <v>1</v>
          </cell>
          <cell r="S162">
            <v>4</v>
          </cell>
          <cell r="T162">
            <v>2.5</v>
          </cell>
          <cell r="U162" t="str">
            <v>n/a</v>
          </cell>
          <cell r="V162" t="str">
            <v>TW</v>
          </cell>
          <cell r="W162" t="str">
            <v>Compliant</v>
          </cell>
          <cell r="X162" t="str">
            <v>https://www.akg.com/Microphones/Microphone%20Accessories/6500H00310.html</v>
          </cell>
          <cell r="Y162">
            <v>160</v>
          </cell>
        </row>
        <row r="163">
          <cell r="A163" t="str">
            <v>3361H00210</v>
          </cell>
          <cell r="B163" t="str">
            <v>AKG</v>
          </cell>
          <cell r="C163" t="str">
            <v>Installed</v>
          </cell>
          <cell r="D163" t="str">
            <v>CS3 DU 30</v>
          </cell>
          <cell r="E163" t="str">
            <v>AT510060</v>
          </cell>
          <cell r="H163" t="str">
            <v>Conference System Equipment</v>
          </cell>
          <cell r="I163" t="str">
            <v>Delegate Unit with 30cm/12in gooseneck</v>
          </cell>
          <cell r="J163">
            <v>402</v>
          </cell>
          <cell r="K163">
            <v>402</v>
          </cell>
          <cell r="L163">
            <v>298.95</v>
          </cell>
          <cell r="P163">
            <v>885038035435</v>
          </cell>
          <cell r="Q163">
            <v>9002761035438</v>
          </cell>
          <cell r="R163">
            <v>23</v>
          </cell>
          <cell r="S163">
            <v>6</v>
          </cell>
          <cell r="T163">
            <v>9</v>
          </cell>
          <cell r="U163">
            <v>5.6</v>
          </cell>
          <cell r="V163" t="str">
            <v>CN</v>
          </cell>
          <cell r="W163" t="str">
            <v>Non Compliant</v>
          </cell>
          <cell r="X163" t="str">
            <v>https://www.akg.com/Integrated_Systems/conference-system-components/3361H00210.html</v>
          </cell>
          <cell r="Y163">
            <v>161</v>
          </cell>
        </row>
        <row r="164">
          <cell r="A164" t="str">
            <v>3361H00220</v>
          </cell>
          <cell r="B164" t="str">
            <v>AKG</v>
          </cell>
          <cell r="C164" t="str">
            <v>Installed</v>
          </cell>
          <cell r="D164" t="str">
            <v>CS3 CU 30</v>
          </cell>
          <cell r="E164" t="str">
            <v>AT510060</v>
          </cell>
          <cell r="H164" t="str">
            <v>Conference System Equipment</v>
          </cell>
          <cell r="I164" t="str">
            <v>Chairman Unit with 30cm/12in gooseneck</v>
          </cell>
          <cell r="J164">
            <v>490</v>
          </cell>
          <cell r="K164">
            <v>490</v>
          </cell>
          <cell r="L164">
            <v>363.81</v>
          </cell>
          <cell r="P164">
            <v>885038035442</v>
          </cell>
          <cell r="Q164">
            <v>9002761035445</v>
          </cell>
          <cell r="R164">
            <v>7</v>
          </cell>
          <cell r="S164">
            <v>23</v>
          </cell>
          <cell r="T164">
            <v>9</v>
          </cell>
          <cell r="U164">
            <v>5.6</v>
          </cell>
          <cell r="V164" t="str">
            <v>CN</v>
          </cell>
          <cell r="W164" t="str">
            <v>Non Compliant</v>
          </cell>
          <cell r="X164" t="str">
            <v>https://www.akg.com/Integrated_Systems/conference-system-components/3361H00220.html</v>
          </cell>
          <cell r="Y164">
            <v>162</v>
          </cell>
        </row>
        <row r="165">
          <cell r="A165" t="str">
            <v>3361H00230</v>
          </cell>
          <cell r="B165" t="str">
            <v>AKG</v>
          </cell>
          <cell r="C165" t="str">
            <v>Installed</v>
          </cell>
          <cell r="D165" t="str">
            <v>CS3 DU 50</v>
          </cell>
          <cell r="E165" t="str">
            <v>AT510060</v>
          </cell>
          <cell r="H165" t="str">
            <v>Conference System Equipment</v>
          </cell>
          <cell r="I165" t="str">
            <v>Delegate Unit with 50cm/20in gooseneck</v>
          </cell>
          <cell r="J165">
            <v>402</v>
          </cell>
          <cell r="K165">
            <v>402</v>
          </cell>
          <cell r="L165">
            <v>300.31</v>
          </cell>
          <cell r="P165">
            <v>885038035459</v>
          </cell>
          <cell r="Q165">
            <v>9002761035452</v>
          </cell>
          <cell r="R165">
            <v>7</v>
          </cell>
          <cell r="S165">
            <v>23</v>
          </cell>
          <cell r="T165">
            <v>9</v>
          </cell>
          <cell r="U165">
            <v>5.6</v>
          </cell>
          <cell r="V165" t="str">
            <v>CN</v>
          </cell>
          <cell r="W165" t="str">
            <v>Non Compliant</v>
          </cell>
          <cell r="X165" t="str">
            <v>https://www.akg.com/Integrated_Systems/conference-system-components/3361H00230.html</v>
          </cell>
          <cell r="Y165">
            <v>163</v>
          </cell>
        </row>
        <row r="166">
          <cell r="A166" t="str">
            <v>3361H00240</v>
          </cell>
          <cell r="B166" t="str">
            <v>AKG</v>
          </cell>
          <cell r="C166" t="str">
            <v>Installed</v>
          </cell>
          <cell r="D166" t="str">
            <v>CS3 CU 50</v>
          </cell>
          <cell r="E166" t="str">
            <v>AT510060</v>
          </cell>
          <cell r="H166" t="str">
            <v>Conference System Equipment</v>
          </cell>
          <cell r="I166" t="str">
            <v>Chairman Unit with 50cm/20in gooseneck</v>
          </cell>
          <cell r="J166">
            <v>490</v>
          </cell>
          <cell r="K166">
            <v>490</v>
          </cell>
          <cell r="L166">
            <v>365.17</v>
          </cell>
          <cell r="P166">
            <v>885038035466</v>
          </cell>
          <cell r="Q166">
            <v>9002761035469</v>
          </cell>
          <cell r="R166">
            <v>7</v>
          </cell>
          <cell r="S166">
            <v>23</v>
          </cell>
          <cell r="T166">
            <v>9</v>
          </cell>
          <cell r="U166">
            <v>5.6</v>
          </cell>
          <cell r="V166" t="str">
            <v>CN</v>
          </cell>
          <cell r="W166" t="str">
            <v>Non Compliant</v>
          </cell>
          <cell r="X166" t="str">
            <v>https://www.akg.com/Integrated_Systems/conference-system-components/3361H00240.html</v>
          </cell>
          <cell r="Y166">
            <v>164</v>
          </cell>
        </row>
        <row r="167">
          <cell r="A167" t="str">
            <v>3361H00250</v>
          </cell>
          <cell r="B167" t="str">
            <v>AKG</v>
          </cell>
          <cell r="C167" t="str">
            <v>Installed</v>
          </cell>
          <cell r="D167" t="str">
            <v>CS3 BU</v>
          </cell>
          <cell r="E167" t="str">
            <v>AT510060</v>
          </cell>
          <cell r="H167" t="str">
            <v>Conference System Equipment</v>
          </cell>
          <cell r="I167" t="str">
            <v>Base Unit</v>
          </cell>
          <cell r="J167">
            <v>1597</v>
          </cell>
          <cell r="K167">
            <v>1597</v>
          </cell>
          <cell r="L167">
            <v>1189.5</v>
          </cell>
          <cell r="P167">
            <v>885038035633</v>
          </cell>
          <cell r="Q167">
            <v>9002761035636</v>
          </cell>
          <cell r="R167">
            <v>8</v>
          </cell>
          <cell r="S167">
            <v>16</v>
          </cell>
          <cell r="T167">
            <v>21</v>
          </cell>
          <cell r="U167">
            <v>7.6</v>
          </cell>
          <cell r="V167" t="str">
            <v>CN</v>
          </cell>
          <cell r="W167" t="str">
            <v>Non Compliant</v>
          </cell>
          <cell r="X167" t="str">
            <v>https://www.akg.com/Integrated_Systems/conference-system-components/3361H00250.html</v>
          </cell>
          <cell r="Y167">
            <v>165</v>
          </cell>
        </row>
        <row r="168">
          <cell r="A168" t="str">
            <v>3361H00340</v>
          </cell>
          <cell r="B168" t="str">
            <v>AKG</v>
          </cell>
          <cell r="C168" t="str">
            <v>Installed</v>
          </cell>
          <cell r="D168" t="str">
            <v>CS321</v>
          </cell>
          <cell r="E168" t="str">
            <v>AT510060</v>
          </cell>
          <cell r="H168" t="str">
            <v>Conference System Equipment</v>
          </cell>
          <cell r="I168" t="str">
            <v>High-performance condenser gooseneck microphone</v>
          </cell>
          <cell r="J168">
            <v>120</v>
          </cell>
          <cell r="K168">
            <v>120</v>
          </cell>
          <cell r="L168">
            <v>86.41</v>
          </cell>
          <cell r="O168">
            <v>20</v>
          </cell>
          <cell r="P168">
            <v>885038037460</v>
          </cell>
          <cell r="Q168">
            <v>9002761037463</v>
          </cell>
          <cell r="R168">
            <v>12</v>
          </cell>
          <cell r="S168">
            <v>18</v>
          </cell>
          <cell r="T168">
            <v>13</v>
          </cell>
          <cell r="U168">
            <v>5.6</v>
          </cell>
          <cell r="V168" t="str">
            <v>CN</v>
          </cell>
          <cell r="W168" t="str">
            <v>Non Compliant</v>
          </cell>
          <cell r="X168" t="str">
            <v>https://www.akg.com/Integrated_Systems/conference-system-components/3361H00340.html</v>
          </cell>
          <cell r="Y168">
            <v>166</v>
          </cell>
        </row>
        <row r="169">
          <cell r="A169" t="str">
            <v>6500H00220</v>
          </cell>
          <cell r="B169" t="str">
            <v>AKG</v>
          </cell>
          <cell r="C169" t="str">
            <v>Installed</v>
          </cell>
          <cell r="D169" t="str">
            <v>CSX IRT4</v>
          </cell>
          <cell r="E169" t="str">
            <v>AT510060</v>
          </cell>
          <cell r="G169" t="str">
            <v>Limited Quantity</v>
          </cell>
          <cell r="H169" t="str">
            <v>Conference System Equipment</v>
          </cell>
          <cell r="I169" t="str">
            <v>IR radiator flood</v>
          </cell>
          <cell r="J169">
            <v>5116</v>
          </cell>
          <cell r="K169">
            <v>4265</v>
          </cell>
          <cell r="L169">
            <v>2972.5</v>
          </cell>
          <cell r="P169">
            <v>885038037163</v>
          </cell>
          <cell r="Q169">
            <v>9002761037166</v>
          </cell>
          <cell r="U169">
            <v>3</v>
          </cell>
          <cell r="V169" t="str">
            <v>HU</v>
          </cell>
          <cell r="W169" t="str">
            <v>Compliant</v>
          </cell>
          <cell r="X169" t="str">
            <v>https://www.akg.com/Integrated_Systems/conference-system-components/6500H00220.html</v>
          </cell>
          <cell r="Y169">
            <v>167</v>
          </cell>
        </row>
        <row r="170">
          <cell r="A170" t="str">
            <v>Microlite</v>
          </cell>
          <cell r="B170" t="str">
            <v>AKG</v>
          </cell>
          <cell r="Y170">
            <v>168</v>
          </cell>
        </row>
        <row r="171">
          <cell r="A171" t="str">
            <v>3241H00050</v>
          </cell>
          <cell r="B171" t="str">
            <v>AKG</v>
          </cell>
          <cell r="C171" t="str">
            <v>Microlite Microphones</v>
          </cell>
          <cell r="D171" t="str">
            <v>LC82MD BEIGE</v>
          </cell>
          <cell r="E171" t="str">
            <v>AT510000</v>
          </cell>
          <cell r="H171" t="str">
            <v>LC82MD BEIGE</v>
          </cell>
          <cell r="I171" t="str">
            <v>Microlite Lavailier Microphone Omnidirection Beige Color</v>
          </cell>
          <cell r="J171">
            <v>645</v>
          </cell>
          <cell r="K171">
            <v>645</v>
          </cell>
          <cell r="L171">
            <v>394.81</v>
          </cell>
          <cell r="P171">
            <v>885038038443</v>
          </cell>
          <cell r="Q171">
            <v>9002761038446</v>
          </cell>
          <cell r="V171" t="str">
            <v>HU</v>
          </cell>
          <cell r="W171" t="str">
            <v>Compliant</v>
          </cell>
          <cell r="X171" t="str">
            <v>https://www.akg.com/Microphones/Speech%20%2F%20Spoken%20Word%20Microphones/3241H00050.html</v>
          </cell>
          <cell r="Y171">
            <v>169</v>
          </cell>
        </row>
        <row r="172">
          <cell r="A172" t="str">
            <v>6500H00290</v>
          </cell>
          <cell r="B172" t="str">
            <v>AKG</v>
          </cell>
          <cell r="C172" t="str">
            <v>Microlite Accessories</v>
          </cell>
          <cell r="D172" t="str">
            <v xml:space="preserve">MDA1 AKG </v>
          </cell>
          <cell r="E172" t="str">
            <v>AT510080</v>
          </cell>
          <cell r="H172" t="str">
            <v xml:space="preserve">MDA1 AKG </v>
          </cell>
          <cell r="I172" t="str">
            <v>Microlite Adapter Connector for AKG</v>
          </cell>
          <cell r="J172">
            <v>100</v>
          </cell>
          <cell r="K172">
            <v>100</v>
          </cell>
          <cell r="L172">
            <v>56.23</v>
          </cell>
          <cell r="P172">
            <v>885038039051</v>
          </cell>
          <cell r="Q172">
            <v>9002761039054</v>
          </cell>
          <cell r="R172">
            <v>1</v>
          </cell>
          <cell r="S172">
            <v>4</v>
          </cell>
          <cell r="T172">
            <v>2.5</v>
          </cell>
          <cell r="U172" t="str">
            <v>n/a</v>
          </cell>
          <cell r="V172" t="str">
            <v>TW</v>
          </cell>
          <cell r="W172" t="str">
            <v>Compliant</v>
          </cell>
          <cell r="X172" t="str">
            <v>https://www.akg.com/Microphones/Microphone%20Accessories/6500H00290.html</v>
          </cell>
          <cell r="Y172">
            <v>170</v>
          </cell>
        </row>
        <row r="173">
          <cell r="A173" t="str">
            <v>6500H00320</v>
          </cell>
          <cell r="B173" t="str">
            <v>AKG</v>
          </cell>
          <cell r="C173" t="str">
            <v>Microlite Accessories</v>
          </cell>
          <cell r="D173" t="str">
            <v xml:space="preserve">MDA4 SHU </v>
          </cell>
          <cell r="E173" t="str">
            <v>AT510000</v>
          </cell>
          <cell r="H173" t="str">
            <v xml:space="preserve">MDA4 SHU </v>
          </cell>
          <cell r="I173" t="str">
            <v>Microlite Adapter Connector for Shure</v>
          </cell>
          <cell r="J173">
            <v>100</v>
          </cell>
          <cell r="K173">
            <v>100</v>
          </cell>
          <cell r="L173">
            <v>56.24</v>
          </cell>
          <cell r="P173">
            <v>885038039082</v>
          </cell>
          <cell r="Q173">
            <v>9002761039085</v>
          </cell>
          <cell r="R173">
            <v>1</v>
          </cell>
          <cell r="S173">
            <v>4</v>
          </cell>
          <cell r="T173">
            <v>2.5</v>
          </cell>
          <cell r="U173" t="str">
            <v>n/a</v>
          </cell>
          <cell r="V173" t="str">
            <v>TW</v>
          </cell>
          <cell r="W173" t="str">
            <v>Compliant</v>
          </cell>
          <cell r="X173" t="str">
            <v>https://www.akg.com/Microphones/Microphone%20Accessories/6500H00320.html</v>
          </cell>
          <cell r="Y173">
            <v>171</v>
          </cell>
        </row>
        <row r="174">
          <cell r="A174" t="str">
            <v>6500H00330</v>
          </cell>
          <cell r="B174" t="str">
            <v>AKG</v>
          </cell>
          <cell r="C174" t="str">
            <v>Microlite Accessories</v>
          </cell>
          <cell r="D174" t="str">
            <v xml:space="preserve">MDA5 AT </v>
          </cell>
          <cell r="E174" t="str">
            <v>AT510000</v>
          </cell>
          <cell r="H174" t="str">
            <v xml:space="preserve">MDA5 AT </v>
          </cell>
          <cell r="I174" t="str">
            <v>Microlite Adapter Connector for Audio Technica</v>
          </cell>
          <cell r="J174">
            <v>105</v>
          </cell>
          <cell r="K174">
            <v>105</v>
          </cell>
          <cell r="L174">
            <v>58.21</v>
          </cell>
          <cell r="P174">
            <v>885038039099</v>
          </cell>
          <cell r="Q174">
            <v>9002761039092</v>
          </cell>
          <cell r="R174">
            <v>1</v>
          </cell>
          <cell r="S174">
            <v>4</v>
          </cell>
          <cell r="T174">
            <v>2.5</v>
          </cell>
          <cell r="U174" t="str">
            <v>n/a</v>
          </cell>
          <cell r="V174" t="str">
            <v>TW</v>
          </cell>
          <cell r="W174" t="str">
            <v>Compliant</v>
          </cell>
          <cell r="X174" t="str">
            <v>https://www.akg.com/Microphones/Microphone%20Accessories/6500H00330.html</v>
          </cell>
          <cell r="Y174">
            <v>172</v>
          </cell>
        </row>
        <row r="175">
          <cell r="A175" t="str">
            <v>6500H00350</v>
          </cell>
          <cell r="B175" t="str">
            <v>AKG</v>
          </cell>
          <cell r="C175" t="str">
            <v>Microlite Accessories</v>
          </cell>
          <cell r="D175" t="str">
            <v xml:space="preserve">MDA7 LEC </v>
          </cell>
          <cell r="E175" t="str">
            <v>AT510000</v>
          </cell>
          <cell r="H175" t="str">
            <v xml:space="preserve">MDA7 LEC </v>
          </cell>
          <cell r="I175" t="str">
            <v>Microlite Adapter Connector for Lectrosonic</v>
          </cell>
          <cell r="J175">
            <v>100</v>
          </cell>
          <cell r="K175">
            <v>100</v>
          </cell>
          <cell r="L175">
            <v>56.26</v>
          </cell>
          <cell r="P175">
            <v>885038039112</v>
          </cell>
          <cell r="Q175">
            <v>9002761039115</v>
          </cell>
          <cell r="R175">
            <v>1</v>
          </cell>
          <cell r="S175">
            <v>4</v>
          </cell>
          <cell r="T175">
            <v>2.5</v>
          </cell>
          <cell r="U175" t="str">
            <v>n/a</v>
          </cell>
          <cell r="V175" t="str">
            <v>TW</v>
          </cell>
          <cell r="W175" t="str">
            <v>Compliant</v>
          </cell>
          <cell r="X175" t="str">
            <v>https://www.akg.com/Microphones/Microphone%20Accessories/6500H00350.html</v>
          </cell>
          <cell r="Y175">
            <v>173</v>
          </cell>
        </row>
        <row r="176">
          <cell r="A176" t="str">
            <v>6500H00410</v>
          </cell>
          <cell r="B176" t="str">
            <v>AKG</v>
          </cell>
          <cell r="C176" t="str">
            <v>Microlite Accessories</v>
          </cell>
          <cell r="D176" t="str">
            <v xml:space="preserve">H3 croco cable clip black 5 pack </v>
          </cell>
          <cell r="E176" t="str">
            <v>AT510000</v>
          </cell>
          <cell r="G176" t="str">
            <v>Limited Quantity</v>
          </cell>
          <cell r="H176" t="str">
            <v xml:space="preserve">H3 croco cable clip black 5 pack </v>
          </cell>
          <cell r="I176" t="str">
            <v>H3 Croco Cable Clip Black Color for Ear-hook/Headworn Microphone (Package of 5)</v>
          </cell>
          <cell r="J176">
            <v>90</v>
          </cell>
          <cell r="K176">
            <v>90</v>
          </cell>
          <cell r="L176">
            <v>60.75</v>
          </cell>
          <cell r="P176">
            <v>885038039174</v>
          </cell>
          <cell r="Q176">
            <v>9002761039177</v>
          </cell>
          <cell r="R176">
            <v>1</v>
          </cell>
          <cell r="S176">
            <v>4</v>
          </cell>
          <cell r="T176">
            <v>2.5</v>
          </cell>
          <cell r="U176" t="str">
            <v>n/a</v>
          </cell>
          <cell r="V176" t="str">
            <v>CN</v>
          </cell>
          <cell r="W176" t="str">
            <v>Non Compliant</v>
          </cell>
          <cell r="Y176">
            <v>174</v>
          </cell>
        </row>
        <row r="177">
          <cell r="A177" t="str">
            <v>6500H00360</v>
          </cell>
          <cell r="B177" t="str">
            <v>AKG</v>
          </cell>
          <cell r="C177" t="str">
            <v>Microlite Accessories</v>
          </cell>
          <cell r="D177" t="str">
            <v xml:space="preserve">MDPA Phantom Power adapter </v>
          </cell>
          <cell r="E177" t="str">
            <v>AT510000</v>
          </cell>
          <cell r="H177" t="str">
            <v xml:space="preserve">MDPA Phantom Power adapter </v>
          </cell>
          <cell r="I177" t="str">
            <v>Microlite Phantom Power Adapter</v>
          </cell>
          <cell r="J177">
            <v>130</v>
          </cell>
          <cell r="K177">
            <v>130</v>
          </cell>
          <cell r="L177">
            <v>89.01</v>
          </cell>
          <cell r="P177">
            <v>885038039129</v>
          </cell>
          <cell r="Q177">
            <v>9002761039122</v>
          </cell>
          <cell r="R177">
            <v>1</v>
          </cell>
          <cell r="S177">
            <v>4.5</v>
          </cell>
          <cell r="T177">
            <v>2.5</v>
          </cell>
          <cell r="U177" t="str">
            <v>n/a</v>
          </cell>
          <cell r="V177" t="str">
            <v>TW</v>
          </cell>
          <cell r="W177" t="str">
            <v>Compliant</v>
          </cell>
          <cell r="X177" t="str">
            <v>https://www.akg.com/Microphones/Microphone%20Accessories/6500H00360.html</v>
          </cell>
          <cell r="Y177">
            <v>175</v>
          </cell>
        </row>
        <row r="178">
          <cell r="A178" t="str">
            <v>6500H00400</v>
          </cell>
          <cell r="B178" t="str">
            <v>AKG</v>
          </cell>
          <cell r="C178" t="str">
            <v>Microlite Accessories</v>
          </cell>
          <cell r="D178" t="str">
            <v xml:space="preserve">H2 croco clip white 5 pack </v>
          </cell>
          <cell r="E178" t="str">
            <v>AT510000</v>
          </cell>
          <cell r="H178" t="str">
            <v xml:space="preserve">H2 croco clip white 5 pack </v>
          </cell>
          <cell r="I178" t="str">
            <v>H2 Croco Clip Black Color for Lavailier Microphone (Package of 5)</v>
          </cell>
          <cell r="J178">
            <v>130</v>
          </cell>
          <cell r="K178">
            <v>130</v>
          </cell>
          <cell r="L178">
            <v>86.55</v>
          </cell>
          <cell r="P178">
            <v>885038039167</v>
          </cell>
          <cell r="Q178">
            <v>9002761039160</v>
          </cell>
          <cell r="R178">
            <v>17.5</v>
          </cell>
          <cell r="S178">
            <v>13</v>
          </cell>
          <cell r="T178">
            <v>11.5</v>
          </cell>
          <cell r="U178" t="str">
            <v>n/a</v>
          </cell>
          <cell r="V178" t="str">
            <v>TW</v>
          </cell>
          <cell r="W178" t="str">
            <v>Compliant</v>
          </cell>
          <cell r="X178" t="str">
            <v>https://www.akg.com/Microphones/Microphone%20Accessories/6500H00400.html</v>
          </cell>
          <cell r="Y178">
            <v>176</v>
          </cell>
        </row>
        <row r="179">
          <cell r="A179" t="str">
            <v>6500H00580</v>
          </cell>
          <cell r="B179" t="str">
            <v>AKG</v>
          </cell>
          <cell r="C179" t="str">
            <v>Microlite Accessories</v>
          </cell>
          <cell r="D179" t="str">
            <v>MUP82 10 pack</v>
          </cell>
          <cell r="E179" t="str">
            <v>AT510000</v>
          </cell>
          <cell r="H179" t="str">
            <v>MUP82 10 pack</v>
          </cell>
          <cell r="I179" t="str">
            <v>Make up protector for Omnidirectional (Package of 10)</v>
          </cell>
          <cell r="J179">
            <v>26</v>
          </cell>
          <cell r="K179">
            <v>26</v>
          </cell>
          <cell r="L179">
            <v>18.07</v>
          </cell>
          <cell r="P179">
            <v>885038039341</v>
          </cell>
          <cell r="Q179">
            <v>9002761039344</v>
          </cell>
          <cell r="R179">
            <v>1</v>
          </cell>
          <cell r="S179">
            <v>0.4</v>
          </cell>
          <cell r="T179">
            <v>2.5</v>
          </cell>
          <cell r="U179" t="str">
            <v>n/a</v>
          </cell>
          <cell r="V179" t="str">
            <v>TW</v>
          </cell>
          <cell r="W179" t="str">
            <v>Compliant</v>
          </cell>
          <cell r="X179" t="str">
            <v>https://www.akg.com/Microphones/Microphone%20Accessories/6500H00580.html</v>
          </cell>
          <cell r="Y179">
            <v>177</v>
          </cell>
        </row>
        <row r="180">
          <cell r="A180" t="str">
            <v>6500H00590</v>
          </cell>
          <cell r="B180" t="str">
            <v>AKG</v>
          </cell>
          <cell r="C180" t="str">
            <v>Microlite Accessories</v>
          </cell>
          <cell r="D180" t="str">
            <v xml:space="preserve">MUP81 10 pack </v>
          </cell>
          <cell r="E180" t="str">
            <v>AT510000</v>
          </cell>
          <cell r="H180" t="str">
            <v xml:space="preserve">MUP81 10 pack </v>
          </cell>
          <cell r="I180" t="str">
            <v>Make up protector for Cardioid (Package of 10)</v>
          </cell>
          <cell r="J180">
            <v>26</v>
          </cell>
          <cell r="K180">
            <v>26</v>
          </cell>
          <cell r="L180">
            <v>18.63</v>
          </cell>
          <cell r="P180">
            <v>885038039358</v>
          </cell>
          <cell r="Q180">
            <v>9002761039351</v>
          </cell>
          <cell r="R180">
            <v>1</v>
          </cell>
          <cell r="S180">
            <v>4</v>
          </cell>
          <cell r="T180">
            <v>2.5</v>
          </cell>
          <cell r="U180" t="str">
            <v>n/a</v>
          </cell>
          <cell r="V180" t="str">
            <v>TW</v>
          </cell>
          <cell r="W180" t="str">
            <v>Compliant</v>
          </cell>
          <cell r="X180" t="str">
            <v>https://www.akg.com/Microphones/Microphone%20Accessories/6500H00590.html</v>
          </cell>
          <cell r="Y180">
            <v>178</v>
          </cell>
        </row>
        <row r="181">
          <cell r="A181" t="str">
            <v>7615H06050</v>
          </cell>
          <cell r="B181" t="str">
            <v>AKG</v>
          </cell>
          <cell r="C181" t="str">
            <v>Accessories</v>
          </cell>
          <cell r="D181" t="str">
            <v>RMU40 PRO UPGRADE ***</v>
          </cell>
          <cell r="E181" t="str">
            <v>JBL025</v>
          </cell>
          <cell r="H181" t="str">
            <v>Accessories</v>
          </cell>
          <cell r="I181" t="str">
            <v>Rack mount kit for Perception Wireless 45, 450, 470, DMS70 Dual (DSR70 Q receiver has its own rack-brackets included)</v>
          </cell>
          <cell r="J181">
            <v>55</v>
          </cell>
          <cell r="K181">
            <v>43</v>
          </cell>
          <cell r="L181">
            <v>31.28</v>
          </cell>
          <cell r="P181">
            <v>885038039617</v>
          </cell>
          <cell r="Q181">
            <v>9002761039610</v>
          </cell>
          <cell r="R181">
            <v>2</v>
          </cell>
          <cell r="S181">
            <v>10.5</v>
          </cell>
          <cell r="T181">
            <v>5</v>
          </cell>
          <cell r="U181">
            <v>2.8</v>
          </cell>
          <cell r="V181" t="str">
            <v>CN</v>
          </cell>
          <cell r="W181" t="str">
            <v>Non Compliant</v>
          </cell>
          <cell r="X181" t="str">
            <v>https://www.akg.com/Wireless/Wireless%20Accessories/RMU40pro.html?dwvar_RMU40pro_color=Black-GLOBAL-Current#q=7615H06050&amp;start=1</v>
          </cell>
          <cell r="Y181">
            <v>179</v>
          </cell>
        </row>
        <row r="182">
          <cell r="A182" t="str">
            <v>2955H00480</v>
          </cell>
          <cell r="B182" t="str">
            <v>AKG</v>
          </cell>
          <cell r="C182" t="str">
            <v>Accessories</v>
          </cell>
          <cell r="D182" t="str">
            <v>MK HS MiniJack</v>
          </cell>
          <cell r="E182" t="str">
            <v>AT210030</v>
          </cell>
          <cell r="H182" t="str">
            <v>Cable</v>
          </cell>
          <cell r="I182" t="str">
            <v>Headset cable for PC, Conferencing (1/8"mini jack, 1/8"mini jack)</v>
          </cell>
          <cell r="J182">
            <v>50</v>
          </cell>
          <cell r="K182">
            <v>49</v>
          </cell>
          <cell r="L182">
            <v>30.9</v>
          </cell>
          <cell r="P182">
            <v>885038028932</v>
          </cell>
          <cell r="Q182">
            <v>9002761028935</v>
          </cell>
          <cell r="R182">
            <v>1</v>
          </cell>
          <cell r="S182">
            <v>5</v>
          </cell>
          <cell r="T182">
            <v>5</v>
          </cell>
          <cell r="U182">
            <v>0.8</v>
          </cell>
          <cell r="V182" t="str">
            <v>CN</v>
          </cell>
          <cell r="W182" t="str">
            <v>Non Compliant</v>
          </cell>
          <cell r="X182" t="str">
            <v>https://www.akg.com/Headphones/Headphone-Accessories/2955H00480.html</v>
          </cell>
          <cell r="Y182">
            <v>180</v>
          </cell>
        </row>
        <row r="183">
          <cell r="A183" t="str">
            <v>6000H60010</v>
          </cell>
          <cell r="B183" t="str">
            <v>AKG</v>
          </cell>
          <cell r="C183" t="str">
            <v>Accessories</v>
          </cell>
          <cell r="D183" t="str">
            <v>SA60</v>
          </cell>
          <cell r="E183" t="str">
            <v>AT510000</v>
          </cell>
          <cell r="H183" t="str">
            <v>Accessories</v>
          </cell>
          <cell r="I183" t="str">
            <v>Stand adapter for straight shaft mics &amp; GN*E*</v>
          </cell>
          <cell r="J183">
            <v>45</v>
          </cell>
          <cell r="K183">
            <v>39</v>
          </cell>
          <cell r="L183">
            <v>24.51</v>
          </cell>
          <cell r="P183">
            <v>885038007869</v>
          </cell>
          <cell r="Q183">
            <v>9002761007862</v>
          </cell>
          <cell r="R183">
            <v>7</v>
          </cell>
          <cell r="S183">
            <v>3</v>
          </cell>
          <cell r="T183">
            <v>2.5</v>
          </cell>
          <cell r="U183">
            <v>7</v>
          </cell>
          <cell r="V183" t="str">
            <v>AT</v>
          </cell>
          <cell r="W183" t="str">
            <v>Compliant</v>
          </cell>
          <cell r="X183" t="str">
            <v>https://www.akg.com/Microphones/Microphone%20Accessories/6000H60010.html</v>
          </cell>
          <cell r="Y183">
            <v>181</v>
          </cell>
        </row>
        <row r="184">
          <cell r="A184" t="str">
            <v>6000H63010</v>
          </cell>
          <cell r="B184" t="str">
            <v>AKG</v>
          </cell>
          <cell r="C184" t="str">
            <v>Accessories</v>
          </cell>
          <cell r="D184" t="str">
            <v>SA63</v>
          </cell>
          <cell r="E184" t="str">
            <v>AT410090</v>
          </cell>
          <cell r="H184" t="str">
            <v>Accessories</v>
          </cell>
          <cell r="I184" t="str">
            <v>Stand adapter for C 1000 S incl. LED and/or WMS handheld transmitters</v>
          </cell>
          <cell r="J184">
            <v>50</v>
          </cell>
          <cell r="K184">
            <v>45</v>
          </cell>
          <cell r="L184">
            <v>30.59</v>
          </cell>
          <cell r="P184">
            <v>885038008293</v>
          </cell>
          <cell r="Q184">
            <v>9002761008296</v>
          </cell>
          <cell r="R184">
            <v>3</v>
          </cell>
          <cell r="S184">
            <v>2.5</v>
          </cell>
          <cell r="T184">
            <v>7</v>
          </cell>
          <cell r="U184">
            <v>7</v>
          </cell>
          <cell r="V184" t="str">
            <v>AT</v>
          </cell>
          <cell r="W184" t="str">
            <v>Compliant</v>
          </cell>
          <cell r="X184" t="str">
            <v>https://www.akg.com/Microphones/Microphone%20Accessories/6000H63010.html</v>
          </cell>
          <cell r="Y184">
            <v>182</v>
          </cell>
        </row>
        <row r="185">
          <cell r="A185" t="str">
            <v>6000H05710</v>
          </cell>
          <cell r="B185" t="str">
            <v>AKG</v>
          </cell>
          <cell r="C185" t="str">
            <v>Accessories</v>
          </cell>
          <cell r="D185" t="str">
            <v>H50</v>
          </cell>
          <cell r="E185" t="str">
            <v>AT210090</v>
          </cell>
          <cell r="H185" t="str">
            <v>Accessories</v>
          </cell>
          <cell r="I185" t="str">
            <v>Stereo bar</v>
          </cell>
          <cell r="J185">
            <v>35</v>
          </cell>
          <cell r="K185">
            <v>30</v>
          </cell>
          <cell r="L185">
            <v>20.86</v>
          </cell>
          <cell r="P185">
            <v>885038005384</v>
          </cell>
          <cell r="Q185">
            <v>9002761005387</v>
          </cell>
          <cell r="R185">
            <v>3</v>
          </cell>
          <cell r="S185">
            <v>4</v>
          </cell>
          <cell r="T185">
            <v>5</v>
          </cell>
          <cell r="U185" t="str">
            <v>n/a</v>
          </cell>
          <cell r="V185" t="str">
            <v>DE</v>
          </cell>
          <cell r="W185" t="str">
            <v>Compliant</v>
          </cell>
          <cell r="X185" t="str">
            <v>https://www.akg.com/Microphones/Microphone%20Accessories/6000H05710.html</v>
          </cell>
          <cell r="Y185">
            <v>183</v>
          </cell>
        </row>
        <row r="186">
          <cell r="A186" t="str">
            <v>6000H10080</v>
          </cell>
          <cell r="B186" t="str">
            <v>AKG</v>
          </cell>
          <cell r="C186" t="str">
            <v>Accessories</v>
          </cell>
          <cell r="D186" t="str">
            <v>EK300</v>
          </cell>
          <cell r="E186" t="str">
            <v>AT210090</v>
          </cell>
          <cell r="H186" t="str">
            <v>Cable</v>
          </cell>
          <cell r="I186" t="str">
            <v>Standard 3 m (10 ft.) cable mini XLR/mini jack (1/8")</v>
          </cell>
          <cell r="J186">
            <v>50</v>
          </cell>
          <cell r="K186">
            <v>49</v>
          </cell>
          <cell r="L186">
            <v>33.270000000000003</v>
          </cell>
          <cell r="P186">
            <v>885038006800</v>
          </cell>
          <cell r="Q186">
            <v>9002761006803</v>
          </cell>
          <cell r="R186">
            <v>2</v>
          </cell>
          <cell r="S186">
            <v>4</v>
          </cell>
          <cell r="T186">
            <v>6</v>
          </cell>
          <cell r="U186">
            <v>1.4</v>
          </cell>
          <cell r="V186" t="str">
            <v>CN</v>
          </cell>
          <cell r="W186" t="str">
            <v>Non Compliant</v>
          </cell>
          <cell r="X186" t="str">
            <v>https://www.akg.com/Headphones/Headphone-Accessories/6000H10080.html</v>
          </cell>
          <cell r="Y186">
            <v>184</v>
          </cell>
        </row>
        <row r="187">
          <cell r="A187" t="str">
            <v>6500H00430</v>
          </cell>
          <cell r="B187" t="str">
            <v>AKG</v>
          </cell>
          <cell r="C187" t="str">
            <v>Microlite Accessories</v>
          </cell>
          <cell r="D187" t="str">
            <v>W81 white foam 10 pack</v>
          </cell>
          <cell r="E187" t="str">
            <v>AT510000</v>
          </cell>
          <cell r="H187" t="str">
            <v>W81 white foam 10 pack</v>
          </cell>
          <cell r="I187" t="str">
            <v>Foam Windscreen White Color for Cardioid (Package of 10)</v>
          </cell>
          <cell r="J187">
            <v>47</v>
          </cell>
          <cell r="K187">
            <v>47</v>
          </cell>
          <cell r="L187">
            <v>27.74</v>
          </cell>
          <cell r="P187">
            <v>885038039198</v>
          </cell>
          <cell r="Q187">
            <v>9002761039191</v>
          </cell>
          <cell r="R187">
            <v>2</v>
          </cell>
          <cell r="S187">
            <v>10</v>
          </cell>
          <cell r="T187">
            <v>6</v>
          </cell>
          <cell r="U187" t="str">
            <v>n/a</v>
          </cell>
          <cell r="V187" t="str">
            <v>TW</v>
          </cell>
          <cell r="W187" t="str">
            <v>Compliant</v>
          </cell>
          <cell r="X187" t="str">
            <v>https://www.akg.com/support-product-detail.html#prod=W81group</v>
          </cell>
          <cell r="Y187">
            <v>185</v>
          </cell>
        </row>
        <row r="188">
          <cell r="A188" t="str">
            <v>6500H00540</v>
          </cell>
          <cell r="B188" t="str">
            <v>AKG</v>
          </cell>
          <cell r="C188" t="str">
            <v>Microlite Accessories</v>
          </cell>
          <cell r="D188" t="str">
            <v xml:space="preserve">WM81 black wiremesh 5 pack </v>
          </cell>
          <cell r="E188" t="str">
            <v>AT510000</v>
          </cell>
          <cell r="H188" t="str">
            <v xml:space="preserve">WM81 black wiremesh 5 pack </v>
          </cell>
          <cell r="I188" t="str">
            <v>Wire Mesh Cap Black Color for Cardioid (Package of 10)</v>
          </cell>
          <cell r="J188">
            <v>105</v>
          </cell>
          <cell r="K188">
            <v>105</v>
          </cell>
          <cell r="L188">
            <v>66.95</v>
          </cell>
          <cell r="P188">
            <v>885038039303</v>
          </cell>
          <cell r="Q188">
            <v>9002761039306</v>
          </cell>
          <cell r="R188">
            <v>4.5</v>
          </cell>
          <cell r="S188">
            <v>2.5</v>
          </cell>
          <cell r="T188">
            <v>1</v>
          </cell>
          <cell r="U188" t="str">
            <v>n/a</v>
          </cell>
          <cell r="V188" t="str">
            <v>TW</v>
          </cell>
          <cell r="W188" t="str">
            <v>Compliant</v>
          </cell>
          <cell r="X188" t="str">
            <v>https://www.akg.com/support-product-detail.html#prod=WM81group</v>
          </cell>
          <cell r="Y188">
            <v>186</v>
          </cell>
        </row>
        <row r="189">
          <cell r="A189" t="str">
            <v>6500H00560</v>
          </cell>
          <cell r="B189" t="str">
            <v>AKG</v>
          </cell>
          <cell r="C189" t="str">
            <v>Microlite Accessories</v>
          </cell>
          <cell r="D189" t="str">
            <v xml:space="preserve">WM81 beige wiremesh 5 pack </v>
          </cell>
          <cell r="E189" t="str">
            <v>AT510000</v>
          </cell>
          <cell r="H189" t="str">
            <v xml:space="preserve">WM81 beige wiremesh 5 pack </v>
          </cell>
          <cell r="I189" t="str">
            <v>Wire Mesh Cap Beige Color for Cardioid (Package of 10)</v>
          </cell>
          <cell r="J189">
            <v>105</v>
          </cell>
          <cell r="K189">
            <v>105</v>
          </cell>
          <cell r="L189">
            <v>66.98</v>
          </cell>
          <cell r="P189">
            <v>885038039327</v>
          </cell>
          <cell r="Q189">
            <v>9002761039320</v>
          </cell>
          <cell r="R189">
            <v>1</v>
          </cell>
          <cell r="S189">
            <v>4</v>
          </cell>
          <cell r="T189">
            <v>2.5</v>
          </cell>
          <cell r="U189" t="str">
            <v>n/a</v>
          </cell>
          <cell r="V189" t="str">
            <v>TW</v>
          </cell>
          <cell r="W189" t="str">
            <v>Compliant</v>
          </cell>
          <cell r="X189" t="str">
            <v>https://www.akg.com/Microphones/Microphone%20Accessories/6500H00560.html</v>
          </cell>
          <cell r="Y189">
            <v>187</v>
          </cell>
        </row>
        <row r="190">
          <cell r="A190" t="str">
            <v>6500H00570</v>
          </cell>
          <cell r="B190" t="str">
            <v>AKG</v>
          </cell>
          <cell r="C190" t="str">
            <v>Microlite Accessories</v>
          </cell>
          <cell r="D190" t="str">
            <v xml:space="preserve">WM81 cocoa wiremesh 5 pack </v>
          </cell>
          <cell r="E190" t="str">
            <v>AT510000</v>
          </cell>
          <cell r="H190" t="str">
            <v xml:space="preserve">WM81 cocoa wiremesh 5 pack </v>
          </cell>
          <cell r="I190" t="str">
            <v>Wire Mesh Cap Cocoa Color for Cardioid (Package of 10)</v>
          </cell>
          <cell r="J190">
            <v>105</v>
          </cell>
          <cell r="K190">
            <v>105</v>
          </cell>
          <cell r="L190">
            <v>66.95</v>
          </cell>
          <cell r="P190">
            <v>885038039334</v>
          </cell>
          <cell r="Q190">
            <v>9002761039337</v>
          </cell>
          <cell r="R190">
            <v>1</v>
          </cell>
          <cell r="S190">
            <v>4</v>
          </cell>
          <cell r="T190">
            <v>2.5</v>
          </cell>
          <cell r="U190" t="str">
            <v>n/a</v>
          </cell>
          <cell r="V190" t="str">
            <v>TW</v>
          </cell>
          <cell r="W190" t="str">
            <v>Compliant</v>
          </cell>
          <cell r="X190" t="str">
            <v>https://www.akg.com/Microphones/Microphone%20Accessories/6500H00570.html</v>
          </cell>
          <cell r="Y190">
            <v>188</v>
          </cell>
        </row>
        <row r="191">
          <cell r="A191" t="str">
            <v>6500H00470</v>
          </cell>
          <cell r="B191" t="str">
            <v>AKG</v>
          </cell>
          <cell r="C191" t="str">
            <v>Microlite Accessories</v>
          </cell>
          <cell r="D191" t="str">
            <v xml:space="preserve">W81 beige foam 10 pack </v>
          </cell>
          <cell r="E191" t="str">
            <v>AT510000</v>
          </cell>
          <cell r="H191" t="str">
            <v xml:space="preserve">W81 beige foam 10 pack </v>
          </cell>
          <cell r="I191" t="str">
            <v>Foam Windscreen Beige Color for Cardioid (Package of 10)</v>
          </cell>
          <cell r="J191">
            <v>47</v>
          </cell>
          <cell r="K191">
            <v>47</v>
          </cell>
          <cell r="L191">
            <v>27.44</v>
          </cell>
          <cell r="P191">
            <v>885038039235</v>
          </cell>
          <cell r="Q191">
            <v>9002761039238</v>
          </cell>
          <cell r="R191">
            <v>1</v>
          </cell>
          <cell r="S191">
            <v>4.25</v>
          </cell>
          <cell r="T191">
            <v>2.25</v>
          </cell>
          <cell r="U191" t="str">
            <v>n/a</v>
          </cell>
          <cell r="V191" t="str">
            <v>TW</v>
          </cell>
          <cell r="W191" t="str">
            <v>Compliant</v>
          </cell>
          <cell r="X191" t="str">
            <v>https://www.akg.com/Microphones/Microphone%20Accessories/6500H00470.html</v>
          </cell>
          <cell r="Y191">
            <v>189</v>
          </cell>
        </row>
        <row r="192">
          <cell r="A192" t="str">
            <v>6500H00480</v>
          </cell>
          <cell r="B192" t="str">
            <v>AKG</v>
          </cell>
          <cell r="C192" t="str">
            <v>Microlite Accessories</v>
          </cell>
          <cell r="D192" t="str">
            <v xml:space="preserve">W82 white foam 10 pack </v>
          </cell>
          <cell r="E192" t="str">
            <v>AT510000</v>
          </cell>
          <cell r="H192" t="str">
            <v xml:space="preserve">W82 white foam 10 pack </v>
          </cell>
          <cell r="I192" t="str">
            <v>Foam Windscreen White Color for Omnidirection (Package of 10)</v>
          </cell>
          <cell r="J192">
            <v>47</v>
          </cell>
          <cell r="K192">
            <v>47</v>
          </cell>
          <cell r="L192">
            <v>27.42</v>
          </cell>
          <cell r="P192">
            <v>885038039242</v>
          </cell>
          <cell r="Q192">
            <v>9002761039245</v>
          </cell>
          <cell r="R192">
            <v>1</v>
          </cell>
          <cell r="S192">
            <v>4</v>
          </cell>
          <cell r="T192">
            <v>2.5</v>
          </cell>
          <cell r="U192" t="str">
            <v>n/a</v>
          </cell>
          <cell r="V192" t="str">
            <v>TW</v>
          </cell>
          <cell r="W192" t="str">
            <v>Compliant</v>
          </cell>
          <cell r="X192" t="str">
            <v>https://www.akg.com/Microphones/Microphone%20Accessories/6500H00480.html</v>
          </cell>
          <cell r="Y192">
            <v>190</v>
          </cell>
        </row>
        <row r="193">
          <cell r="A193" t="str">
            <v>3244Z00010</v>
          </cell>
          <cell r="B193" t="str">
            <v>AKG</v>
          </cell>
          <cell r="D193" t="str">
            <v>Microlite Demo Kit</v>
          </cell>
          <cell r="I193" t="str">
            <v>Microlite Demo Kit</v>
          </cell>
          <cell r="J193">
            <v>3295</v>
          </cell>
          <cell r="K193">
            <v>3295</v>
          </cell>
          <cell r="L193">
            <v>1317.37</v>
          </cell>
          <cell r="P193">
            <v>885038040118</v>
          </cell>
          <cell r="Q193">
            <v>9002761040111</v>
          </cell>
          <cell r="V193" t="str">
            <v>MX</v>
          </cell>
          <cell r="W193" t="str">
            <v>Compliant</v>
          </cell>
          <cell r="X193" t="str">
            <v>https://www.akg.com/microlite-series.html</v>
          </cell>
          <cell r="Y193">
            <v>191</v>
          </cell>
        </row>
        <row r="194">
          <cell r="A194" t="str">
            <v>Wireless</v>
          </cell>
          <cell r="B194" t="str">
            <v>AKG</v>
          </cell>
          <cell r="Y194">
            <v>192</v>
          </cell>
        </row>
        <row r="195">
          <cell r="A195" t="str">
            <v>Perception</v>
          </cell>
          <cell r="B195" t="str">
            <v>AKG</v>
          </cell>
          <cell r="Y195">
            <v>193</v>
          </cell>
        </row>
        <row r="196">
          <cell r="A196" t="str">
            <v>3245H00010</v>
          </cell>
          <cell r="B196" t="str">
            <v>AKG</v>
          </cell>
          <cell r="C196" t="str">
            <v>Wireless Mics</v>
          </cell>
          <cell r="D196" t="str">
            <v>SR45 BD A</v>
          </cell>
          <cell r="E196" t="str">
            <v>AT900000</v>
          </cell>
          <cell r="H196" t="str">
            <v>Wireless Microphone System 45</v>
          </cell>
          <cell r="I196" t="str">
            <v>Receiver, Perception Wireless 45 single component</v>
          </cell>
          <cell r="J196">
            <v>235</v>
          </cell>
          <cell r="K196">
            <v>190</v>
          </cell>
          <cell r="L196">
            <v>137</v>
          </cell>
          <cell r="P196">
            <v>885038027669</v>
          </cell>
          <cell r="Q196">
            <v>9002761027662</v>
          </cell>
          <cell r="R196">
            <v>3</v>
          </cell>
          <cell r="S196">
            <v>14</v>
          </cell>
          <cell r="T196">
            <v>9.5</v>
          </cell>
          <cell r="U196">
            <v>2.6</v>
          </cell>
          <cell r="V196" t="str">
            <v>CN</v>
          </cell>
          <cell r="W196" t="str">
            <v>Non Compliant</v>
          </cell>
          <cell r="X196" t="str">
            <v>https://www.akg.com/Wireless/wireless-components/3245H00010.html</v>
          </cell>
          <cell r="Y196">
            <v>194</v>
          </cell>
        </row>
        <row r="197">
          <cell r="A197" t="str">
            <v>3246H00010</v>
          </cell>
          <cell r="B197" t="str">
            <v>AKG</v>
          </cell>
          <cell r="C197" t="str">
            <v>Wireless Mics</v>
          </cell>
          <cell r="D197" t="str">
            <v>HT45 BD A</v>
          </cell>
          <cell r="E197" t="str">
            <v>AT610000</v>
          </cell>
          <cell r="H197" t="str">
            <v>Wireless Microphone System 45</v>
          </cell>
          <cell r="I197" t="str">
            <v>Handheld transmitter - Perception Wireless 45 single component, SA45 included</v>
          </cell>
          <cell r="J197">
            <v>220</v>
          </cell>
          <cell r="K197">
            <v>180</v>
          </cell>
          <cell r="L197">
            <v>132.99</v>
          </cell>
          <cell r="P197">
            <v>885038027737</v>
          </cell>
          <cell r="Q197">
            <v>9002761027730</v>
          </cell>
          <cell r="R197">
            <v>5</v>
          </cell>
          <cell r="S197">
            <v>15</v>
          </cell>
          <cell r="T197">
            <v>10</v>
          </cell>
          <cell r="U197">
            <v>2.6</v>
          </cell>
          <cell r="V197" t="str">
            <v>CN</v>
          </cell>
          <cell r="W197" t="str">
            <v>Non Compliant</v>
          </cell>
          <cell r="X197" t="str">
            <v>https://www.akg.com/Wireless/wireless-components/3246H00010.html</v>
          </cell>
          <cell r="Y197">
            <v>195</v>
          </cell>
        </row>
        <row r="198">
          <cell r="A198" t="str">
            <v>3247H00010</v>
          </cell>
          <cell r="B198" t="str">
            <v>AKG</v>
          </cell>
          <cell r="C198" t="str">
            <v>Wireless Mics</v>
          </cell>
          <cell r="D198" t="str">
            <v>PT45 BD A</v>
          </cell>
          <cell r="E198" t="str">
            <v>AT610000</v>
          </cell>
          <cell r="H198" t="str">
            <v>Wireless Microphone System 45</v>
          </cell>
          <cell r="I198" t="str">
            <v>Pocket transmitter, Perception Wireless 45 single component</v>
          </cell>
          <cell r="J198">
            <v>300</v>
          </cell>
          <cell r="K198">
            <v>240</v>
          </cell>
          <cell r="L198">
            <v>139.57</v>
          </cell>
          <cell r="P198">
            <v>885038027805</v>
          </cell>
          <cell r="Q198">
            <v>9002761027808</v>
          </cell>
          <cell r="R198">
            <v>9.5</v>
          </cell>
          <cell r="S198">
            <v>14</v>
          </cell>
          <cell r="T198">
            <v>2.5</v>
          </cell>
          <cell r="U198">
            <v>2.6</v>
          </cell>
          <cell r="V198" t="str">
            <v>CN</v>
          </cell>
          <cell r="W198" t="str">
            <v>Non Compliant</v>
          </cell>
          <cell r="X198" t="str">
            <v>https://www.akg.com/Wireless/wireless-components/3247H00010.html</v>
          </cell>
          <cell r="Y198">
            <v>196</v>
          </cell>
        </row>
        <row r="199">
          <cell r="A199" t="str">
            <v>3248X00010</v>
          </cell>
          <cell r="B199" t="str">
            <v>AKG</v>
          </cell>
          <cell r="C199" t="str">
            <v>Wireless Mics</v>
          </cell>
          <cell r="D199" t="str">
            <v>Perception Wireless 45 Sports Set BD A</v>
          </cell>
          <cell r="E199" t="str">
            <v>AT610000</v>
          </cell>
          <cell r="H199" t="str">
            <v>Wireless Microphone System 45</v>
          </cell>
          <cell r="I199" t="str">
            <v xml:space="preserve">Frequency agile wireless microphone system including SR45 Stationary Receiver, PT45 Pocket Transmitter, SMPS Switched Mode Power Supply (EU/US/UK), C544L Headworn Microphone, 1 AA Battery </v>
          </cell>
          <cell r="J199">
            <v>385</v>
          </cell>
          <cell r="K199">
            <v>310</v>
          </cell>
          <cell r="L199">
            <v>232.57</v>
          </cell>
          <cell r="O199">
            <v>5</v>
          </cell>
          <cell r="P199">
            <v>885038027874</v>
          </cell>
          <cell r="Q199">
            <v>9002761027877</v>
          </cell>
          <cell r="R199">
            <v>4</v>
          </cell>
          <cell r="S199">
            <v>17</v>
          </cell>
          <cell r="T199">
            <v>13</v>
          </cell>
          <cell r="U199">
            <v>3.2</v>
          </cell>
          <cell r="V199" t="str">
            <v>CN</v>
          </cell>
          <cell r="W199" t="str">
            <v>Non Compliant</v>
          </cell>
          <cell r="X199" t="str">
            <v>https://www.akg.com/Wireless/wireless-components/3248X00010.html</v>
          </cell>
          <cell r="Y199">
            <v>197</v>
          </cell>
        </row>
        <row r="200">
          <cell r="A200" t="str">
            <v>3249H00010</v>
          </cell>
          <cell r="B200" t="str">
            <v>AKG</v>
          </cell>
          <cell r="C200" t="str">
            <v>Wireless Mics</v>
          </cell>
          <cell r="D200" t="str">
            <v>Perception Wireless 45 Pres Set BD A</v>
          </cell>
          <cell r="E200" t="str">
            <v>AT610000</v>
          </cell>
          <cell r="H200" t="str">
            <v>Wireless Microphone System 45</v>
          </cell>
          <cell r="I200" t="str">
            <v xml:space="preserve">Frequency agile wireless microphone system including SR45 Stationary Receiver, PT45 Pocket Transmitter, SMPS Switched Mode Power Supply (EU/US/UK), CK99 Lavalier Microphone, 1 AA Battery </v>
          </cell>
          <cell r="J200">
            <v>385</v>
          </cell>
          <cell r="K200">
            <v>310</v>
          </cell>
          <cell r="L200">
            <v>232.63</v>
          </cell>
          <cell r="O200">
            <v>5</v>
          </cell>
          <cell r="P200">
            <v>885038027942</v>
          </cell>
          <cell r="Q200">
            <v>9002761027945</v>
          </cell>
          <cell r="R200">
            <v>3</v>
          </cell>
          <cell r="S200">
            <v>13</v>
          </cell>
          <cell r="T200">
            <v>17</v>
          </cell>
          <cell r="U200">
            <v>3.2</v>
          </cell>
          <cell r="V200" t="str">
            <v>CN</v>
          </cell>
          <cell r="W200" t="str">
            <v>Non Compliant</v>
          </cell>
          <cell r="X200" t="str">
            <v>https://www.akg.com/Wireless/wireless-components/3249H00010.html</v>
          </cell>
          <cell r="Y200">
            <v>198</v>
          </cell>
        </row>
        <row r="201">
          <cell r="A201" t="str">
            <v>3250H00010</v>
          </cell>
          <cell r="B201" t="str">
            <v>AKG</v>
          </cell>
          <cell r="C201" t="str">
            <v>Wireless Mics</v>
          </cell>
          <cell r="D201" t="str">
            <v>Perception Wireless 45 Instr Set BD A</v>
          </cell>
          <cell r="E201" t="str">
            <v>AT610000</v>
          </cell>
          <cell r="H201" t="str">
            <v>Wireless Microphone System 45</v>
          </cell>
          <cell r="I201" t="str">
            <v>Frequency agile wireless microphone system including SR45 Stationary Receiver, PT45 Pocket Transmitter, SMPS Switched Mode Power Supply (EU/US/UK), Instrument Cable, 1 AA Battery</v>
          </cell>
          <cell r="J201">
            <v>285</v>
          </cell>
          <cell r="K201">
            <v>230</v>
          </cell>
          <cell r="L201">
            <v>164.03</v>
          </cell>
          <cell r="O201">
            <v>5</v>
          </cell>
          <cell r="P201">
            <v>885038028017</v>
          </cell>
          <cell r="Q201">
            <v>9002761028010</v>
          </cell>
          <cell r="R201">
            <v>13</v>
          </cell>
          <cell r="S201">
            <v>3</v>
          </cell>
          <cell r="T201">
            <v>17</v>
          </cell>
          <cell r="U201">
            <v>3.2</v>
          </cell>
          <cell r="V201" t="str">
            <v>CN</v>
          </cell>
          <cell r="W201" t="str">
            <v>Non Compliant</v>
          </cell>
          <cell r="X201" t="str">
            <v>https://www.akg.com/Microphones/perception-series-microphones/3250H00010.html</v>
          </cell>
          <cell r="Y201">
            <v>199</v>
          </cell>
        </row>
        <row r="202">
          <cell r="A202" t="str">
            <v>3251H00010</v>
          </cell>
          <cell r="B202" t="str">
            <v>AKG</v>
          </cell>
          <cell r="C202" t="str">
            <v>Wireless Mics</v>
          </cell>
          <cell r="D202" t="str">
            <v>Perception Wireless 45 Vocal Set BD A</v>
          </cell>
          <cell r="E202" t="str">
            <v>AT610000</v>
          </cell>
          <cell r="H202" t="str">
            <v>Wireless Microphone System 45</v>
          </cell>
          <cell r="I202" t="str">
            <v xml:space="preserve">Frequency agile wireless microphone system including SR45 Stationary Receiver, HT45 Handheld Transmitter, SMPS Switched Mode Power Supply (EU/US/UK), Stand Adapter, 1 AA Battery </v>
          </cell>
          <cell r="J202">
            <v>290</v>
          </cell>
          <cell r="K202">
            <v>235</v>
          </cell>
          <cell r="L202">
            <v>166.97</v>
          </cell>
          <cell r="O202">
            <v>5</v>
          </cell>
          <cell r="P202">
            <v>885038028086</v>
          </cell>
          <cell r="Q202">
            <v>9002761028089</v>
          </cell>
          <cell r="R202">
            <v>5</v>
          </cell>
          <cell r="S202">
            <v>16.5</v>
          </cell>
          <cell r="T202">
            <v>20</v>
          </cell>
          <cell r="U202">
            <v>3.2</v>
          </cell>
          <cell r="V202" t="str">
            <v>CN</v>
          </cell>
          <cell r="W202" t="str">
            <v>Non Compliant</v>
          </cell>
          <cell r="X202" t="str">
            <v>https://www.akg.com/Wireless/wireless-components/3251H00010.html</v>
          </cell>
          <cell r="Y202">
            <v>200</v>
          </cell>
        </row>
        <row r="203">
          <cell r="A203" t="str">
            <v>WMS 40</v>
          </cell>
          <cell r="B203" t="str">
            <v>AKG</v>
          </cell>
          <cell r="Y203">
            <v>201</v>
          </cell>
        </row>
        <row r="204">
          <cell r="A204" t="str">
            <v>3347X00110</v>
          </cell>
          <cell r="B204" t="str">
            <v>AKG</v>
          </cell>
          <cell r="C204" t="str">
            <v>Wireless mics</v>
          </cell>
          <cell r="D204" t="str">
            <v xml:space="preserve">WMS40MINI Vocal Set BD US25A </v>
          </cell>
          <cell r="E204" t="str">
            <v>AT610000</v>
          </cell>
          <cell r="H204" t="str">
            <v>Wireless Microphone System 40 Mini</v>
          </cell>
          <cell r="I204" t="str">
            <v>Plug &amp; play wireless microphone system, including SR40 mini single channel receiver, 1x HT40 mini handheld transmitter, SMPS switched mode power supply (EU/US/UK/AU), 1x AA battery</v>
          </cell>
          <cell r="J204">
            <v>185</v>
          </cell>
          <cell r="K204">
            <v>150</v>
          </cell>
          <cell r="L204">
            <v>106.44</v>
          </cell>
          <cell r="O204">
            <v>12</v>
          </cell>
          <cell r="P204">
            <v>885038038979</v>
          </cell>
          <cell r="Q204">
            <v>9002761038972</v>
          </cell>
          <cell r="R204">
            <v>11.5</v>
          </cell>
          <cell r="S204">
            <v>9.5</v>
          </cell>
          <cell r="T204">
            <v>2.5</v>
          </cell>
          <cell r="U204">
            <v>2.34</v>
          </cell>
          <cell r="V204" t="str">
            <v>CN</v>
          </cell>
          <cell r="W204" t="str">
            <v>Non Compliant</v>
          </cell>
          <cell r="X204" t="str">
            <v>https://www.akg.com/wireless/microfones-wireless/3347X00110.html</v>
          </cell>
          <cell r="Y204">
            <v>202</v>
          </cell>
        </row>
        <row r="205">
          <cell r="A205" t="str">
            <v>3347X00120</v>
          </cell>
          <cell r="B205" t="str">
            <v>AKG</v>
          </cell>
          <cell r="C205" t="str">
            <v>Wireless mics</v>
          </cell>
          <cell r="D205" t="str">
            <v xml:space="preserve">WMS40MINI Vocal Set BD US25B </v>
          </cell>
          <cell r="E205" t="str">
            <v>AT610000</v>
          </cell>
          <cell r="H205" t="str">
            <v>Wireless Microphone System 40 Mini</v>
          </cell>
          <cell r="I205" t="str">
            <v>Plug &amp; play wireless microphone system, including SR40 mini single channel receiver, 1x HT40 mini handheld transmitter, SMPS switched mode power supply (EU/US/UK/AU), 1x AA battery</v>
          </cell>
          <cell r="J205">
            <v>185</v>
          </cell>
          <cell r="K205">
            <v>150</v>
          </cell>
          <cell r="L205">
            <v>106.44</v>
          </cell>
          <cell r="O205">
            <v>12</v>
          </cell>
          <cell r="P205">
            <v>885038038986</v>
          </cell>
          <cell r="Q205">
            <v>9002761038989</v>
          </cell>
          <cell r="R205">
            <v>11.5</v>
          </cell>
          <cell r="S205">
            <v>9.5</v>
          </cell>
          <cell r="T205">
            <v>2.5</v>
          </cell>
          <cell r="U205">
            <v>2.34</v>
          </cell>
          <cell r="V205" t="str">
            <v>CN</v>
          </cell>
          <cell r="W205" t="str">
            <v>Non Compliant</v>
          </cell>
          <cell r="X205" t="str">
            <v>https://www.akg.com/wireless/microfones-wireless/3347X00120.html</v>
          </cell>
          <cell r="Y205">
            <v>203</v>
          </cell>
        </row>
        <row r="206">
          <cell r="A206" t="str">
            <v>3347X00130</v>
          </cell>
          <cell r="B206" t="str">
            <v>AKG</v>
          </cell>
          <cell r="C206" t="str">
            <v>Wireless mics</v>
          </cell>
          <cell r="D206" t="str">
            <v xml:space="preserve">WMS40MINI Vocal Set BD US25C </v>
          </cell>
          <cell r="E206" t="str">
            <v>AT610000</v>
          </cell>
          <cell r="H206" t="str">
            <v>Wireless Microphone System 40 Mini</v>
          </cell>
          <cell r="I206" t="str">
            <v>Plug &amp; play wireless microphone system, including SR40 mini single channel receiver, 1x HT40 mini handheld transmitter, SMPS switched mode power supply (EU/US/UK/AU), 1x AA battery</v>
          </cell>
          <cell r="J206">
            <v>185</v>
          </cell>
          <cell r="K206">
            <v>150</v>
          </cell>
          <cell r="L206">
            <v>106.37</v>
          </cell>
          <cell r="O206">
            <v>12</v>
          </cell>
          <cell r="P206">
            <v>885038038993</v>
          </cell>
          <cell r="Q206">
            <v>9002761038996</v>
          </cell>
          <cell r="R206">
            <v>11.5</v>
          </cell>
          <cell r="S206">
            <v>9.5</v>
          </cell>
          <cell r="T206">
            <v>2.5</v>
          </cell>
          <cell r="U206">
            <v>2.34</v>
          </cell>
          <cell r="V206" t="str">
            <v>CN</v>
          </cell>
          <cell r="W206" t="str">
            <v>Non Compliant</v>
          </cell>
          <cell r="X206" t="str">
            <v>https://www.akg.com/wireless/microfones-wireless/3347X00130.html</v>
          </cell>
          <cell r="Y206">
            <v>204</v>
          </cell>
        </row>
        <row r="207">
          <cell r="A207" t="str">
            <v>3347X00140</v>
          </cell>
          <cell r="B207" t="str">
            <v>AKG</v>
          </cell>
          <cell r="C207" t="str">
            <v>Wireless mics</v>
          </cell>
          <cell r="D207" t="str">
            <v xml:space="preserve">WMS40MINI Vocal Set BD US25D </v>
          </cell>
          <cell r="E207" t="str">
            <v>AT610000</v>
          </cell>
          <cell r="H207" t="str">
            <v>Wireless Microphone System 40 Mini</v>
          </cell>
          <cell r="I207" t="str">
            <v>Plug &amp; play wireless microphone system, including SR40 mini single channel receiver, 1x HT40 mini handheld transmitter, SMPS switched mode power supply (EU/US/UK/AU), 1x AA battery</v>
          </cell>
          <cell r="J207">
            <v>185</v>
          </cell>
          <cell r="K207">
            <v>150</v>
          </cell>
          <cell r="L207">
            <v>105.96</v>
          </cell>
          <cell r="O207">
            <v>12</v>
          </cell>
          <cell r="P207">
            <v>885038039006</v>
          </cell>
          <cell r="Q207">
            <v>9002761039009</v>
          </cell>
          <cell r="R207">
            <v>11.5</v>
          </cell>
          <cell r="S207">
            <v>9.5</v>
          </cell>
          <cell r="T207">
            <v>2.5</v>
          </cell>
          <cell r="U207">
            <v>2.34</v>
          </cell>
          <cell r="V207" t="str">
            <v>CN</v>
          </cell>
          <cell r="W207" t="str">
            <v>Non Compliant</v>
          </cell>
          <cell r="X207" t="str">
            <v>https://www.akg.com/Wireless/wireless-components/3347X00140.html</v>
          </cell>
          <cell r="Y207">
            <v>205</v>
          </cell>
        </row>
        <row r="208">
          <cell r="A208" t="str">
            <v>3348H00110</v>
          </cell>
          <cell r="B208" t="str">
            <v>AKG</v>
          </cell>
          <cell r="C208" t="str">
            <v>Wireless mics</v>
          </cell>
          <cell r="D208" t="str">
            <v xml:space="preserve">WMS40MINI Instrumental Set BD US25A </v>
          </cell>
          <cell r="E208" t="str">
            <v>AT610000</v>
          </cell>
          <cell r="H208" t="str">
            <v>Wireless Microphone System 40 Mini</v>
          </cell>
          <cell r="I208" t="str">
            <v>Plug &amp; play wireless microphone system, including SR40 mini single channel receiver, 1x PT40 mini pocket transmitter, 1x instrument cable, SMPS switched mode power supply (EU/US/UK/AU), 1x AA batteries</v>
          </cell>
          <cell r="J208">
            <v>245</v>
          </cell>
          <cell r="K208">
            <v>200</v>
          </cell>
          <cell r="L208">
            <v>132.69</v>
          </cell>
          <cell r="O208">
            <v>12</v>
          </cell>
          <cell r="P208">
            <v>885038038931</v>
          </cell>
          <cell r="Q208">
            <v>9002761038934</v>
          </cell>
          <cell r="R208">
            <v>9</v>
          </cell>
          <cell r="S208">
            <v>12</v>
          </cell>
          <cell r="T208">
            <v>2.5</v>
          </cell>
          <cell r="U208">
            <v>2.34</v>
          </cell>
          <cell r="V208" t="str">
            <v>CN</v>
          </cell>
          <cell r="W208" t="str">
            <v>Non Compliant</v>
          </cell>
          <cell r="X208" t="str">
            <v>https://www.akg.com/wireless/microfones-wireless/3348H00110.html</v>
          </cell>
          <cell r="Y208">
            <v>206</v>
          </cell>
        </row>
        <row r="209">
          <cell r="A209" t="str">
            <v>3348H00120</v>
          </cell>
          <cell r="B209" t="str">
            <v>AKG</v>
          </cell>
          <cell r="C209" t="str">
            <v>Wireless mics</v>
          </cell>
          <cell r="D209" t="str">
            <v xml:space="preserve">WMS40MINI Instrumetnal Set BD US25B </v>
          </cell>
          <cell r="E209" t="str">
            <v>AT610000</v>
          </cell>
          <cell r="H209" t="str">
            <v>Wireless Microphone System 40 Mini</v>
          </cell>
          <cell r="I209" t="str">
            <v>Plug &amp; play wireless microphone system, including SR40 mini single channel receiver, 1x PT40 mini pocket transmitter, 1x instrument cable, SMPS switched mode power supply (EU/US/UK/AU), 1x AA batteries</v>
          </cell>
          <cell r="J209">
            <v>245</v>
          </cell>
          <cell r="K209">
            <v>200</v>
          </cell>
          <cell r="L209">
            <v>132.69</v>
          </cell>
          <cell r="O209">
            <v>12</v>
          </cell>
          <cell r="P209">
            <v>885038038948</v>
          </cell>
          <cell r="Q209">
            <v>9002761038941</v>
          </cell>
          <cell r="R209">
            <v>11.5</v>
          </cell>
          <cell r="S209">
            <v>9.5</v>
          </cell>
          <cell r="T209">
            <v>2.5</v>
          </cell>
          <cell r="U209">
            <v>2.34</v>
          </cell>
          <cell r="V209" t="str">
            <v>CN</v>
          </cell>
          <cell r="W209" t="str">
            <v>Non Compliant</v>
          </cell>
          <cell r="X209" t="str">
            <v>https://www.akg.com/Wireless/wireless-components/3348H00120.html</v>
          </cell>
          <cell r="Y209">
            <v>207</v>
          </cell>
        </row>
        <row r="210">
          <cell r="A210" t="str">
            <v>3348H00130</v>
          </cell>
          <cell r="B210" t="str">
            <v>AKG</v>
          </cell>
          <cell r="C210" t="str">
            <v>Wireless mics</v>
          </cell>
          <cell r="D210" t="str">
            <v xml:space="preserve">WMS40MINI Instrumental Set BD US25C </v>
          </cell>
          <cell r="E210" t="str">
            <v>AT610000</v>
          </cell>
          <cell r="H210" t="str">
            <v>Wireless Microphone System 40 Mini</v>
          </cell>
          <cell r="I210" t="str">
            <v>Plug &amp; play wireless microphone system, including SR40 mini single channel receiver, 1x PT40 mini pocket transmitter, 1x instrument cable, SMPS switched mode power supply (EU/US/UK/AU), 1x AA batteries</v>
          </cell>
          <cell r="J210">
            <v>220</v>
          </cell>
          <cell r="K210">
            <v>180</v>
          </cell>
          <cell r="L210">
            <v>120.13</v>
          </cell>
          <cell r="O210">
            <v>12</v>
          </cell>
          <cell r="P210">
            <v>885038038955</v>
          </cell>
          <cell r="Q210">
            <v>9002761038958</v>
          </cell>
          <cell r="R210">
            <v>11.5</v>
          </cell>
          <cell r="S210">
            <v>9.5</v>
          </cell>
          <cell r="T210">
            <v>2.5</v>
          </cell>
          <cell r="U210">
            <v>2.34</v>
          </cell>
          <cell r="V210" t="str">
            <v>CN</v>
          </cell>
          <cell r="W210" t="str">
            <v>Non Compliant</v>
          </cell>
          <cell r="X210" t="str">
            <v>https://www.akg.com/Wireless/wireless-components/3348H00130.html</v>
          </cell>
          <cell r="Y210">
            <v>208</v>
          </cell>
        </row>
        <row r="211">
          <cell r="A211" t="str">
            <v>3348H00140</v>
          </cell>
          <cell r="B211" t="str">
            <v>AKG</v>
          </cell>
          <cell r="C211" t="str">
            <v>Wireless mics</v>
          </cell>
          <cell r="D211" t="str">
            <v xml:space="preserve">WMS40MINI Instrumental Set BD US25D </v>
          </cell>
          <cell r="E211" t="str">
            <v>AT610000</v>
          </cell>
          <cell r="H211" t="str">
            <v>Wireless Microphone System 40 Mini</v>
          </cell>
          <cell r="I211" t="str">
            <v>Plug &amp; play wireless microphone system, including SR40 mini single channel receiver, 1x PT40 mini pocket transmitter, 1x instrument cable, SMPS switched mode power supply (EU/US/UK/AU), 1x AA batteries</v>
          </cell>
          <cell r="J211">
            <v>245</v>
          </cell>
          <cell r="K211">
            <v>200</v>
          </cell>
          <cell r="L211">
            <v>119.27</v>
          </cell>
          <cell r="O211">
            <v>12</v>
          </cell>
          <cell r="P211">
            <v>885038038962</v>
          </cell>
          <cell r="Q211">
            <v>9002761038965</v>
          </cell>
          <cell r="R211">
            <v>11.5</v>
          </cell>
          <cell r="S211">
            <v>9.5</v>
          </cell>
          <cell r="T211">
            <v>2.5</v>
          </cell>
          <cell r="U211">
            <v>2.34</v>
          </cell>
          <cell r="V211" t="str">
            <v>CN</v>
          </cell>
          <cell r="W211" t="str">
            <v>Non Compliant</v>
          </cell>
          <cell r="X211" t="str">
            <v>https://www.akg.com/Wireless/wireless-components/3348H00140.html</v>
          </cell>
          <cell r="Y211">
            <v>209</v>
          </cell>
        </row>
        <row r="212">
          <cell r="A212" t="str">
            <v>3350X00050</v>
          </cell>
          <cell r="B212" t="str">
            <v>AKG</v>
          </cell>
          <cell r="C212" t="str">
            <v>Wireless Mics</v>
          </cell>
          <cell r="D212" t="str">
            <v xml:space="preserve">MINI2VOC-US25A/C </v>
          </cell>
          <cell r="E212" t="str">
            <v>AT610000</v>
          </cell>
          <cell r="H212" t="str">
            <v>Wireless Microphone System 40 Mini2</v>
          </cell>
          <cell r="I212" t="str">
            <v>Plug &amp; play wireless microphone system, including SR40 mini2 dual channel receiver, 2x HT40 mini handheld transmitters, SMPS switched mode power supply (EU/US/UK/AU), 2x AA batteries</v>
          </cell>
          <cell r="J212">
            <v>400</v>
          </cell>
          <cell r="K212">
            <v>320</v>
          </cell>
          <cell r="L212">
            <v>229.9</v>
          </cell>
          <cell r="O212">
            <v>12</v>
          </cell>
          <cell r="P212">
            <v>885038038917</v>
          </cell>
          <cell r="Q212">
            <v>9002761038910</v>
          </cell>
          <cell r="R212">
            <v>11.5</v>
          </cell>
          <cell r="S212">
            <v>11.5</v>
          </cell>
          <cell r="T212">
            <v>2.5</v>
          </cell>
          <cell r="U212">
            <v>2.34</v>
          </cell>
          <cell r="V212" t="str">
            <v>CN</v>
          </cell>
          <cell r="W212" t="str">
            <v>Non Compliant</v>
          </cell>
          <cell r="X212" t="str">
            <v>https://www.akg.com/Wireless/wireless-components/3350X00050.html</v>
          </cell>
          <cell r="Y212">
            <v>210</v>
          </cell>
        </row>
        <row r="213">
          <cell r="A213" t="str">
            <v>3350X00060</v>
          </cell>
          <cell r="B213" t="str">
            <v>AKG</v>
          </cell>
          <cell r="C213" t="str">
            <v>Wireless Mics</v>
          </cell>
          <cell r="D213" t="str">
            <v>WMS40MINI2 VOC-SET US25B/D</v>
          </cell>
          <cell r="E213" t="str">
            <v>AT610000</v>
          </cell>
          <cell r="H213" t="str">
            <v>Wireless Microphone System 40 Mini2</v>
          </cell>
          <cell r="I213" t="str">
            <v>Plug &amp; play wireless microphone system, including SR40 mini2 dual channel receiver, 2x HT40 mini handheld transmitters, SMPS switched mode power supply (EU/US/UK/AU), 2x AA batteries</v>
          </cell>
          <cell r="J213">
            <v>360</v>
          </cell>
          <cell r="K213">
            <v>290</v>
          </cell>
          <cell r="L213">
            <v>208.42</v>
          </cell>
          <cell r="O213">
            <v>12</v>
          </cell>
          <cell r="P213">
            <v>885038038924</v>
          </cell>
          <cell r="Q213">
            <v>9002761038927</v>
          </cell>
          <cell r="R213">
            <v>12</v>
          </cell>
          <cell r="S213">
            <v>11.5</v>
          </cell>
          <cell r="T213">
            <v>2.5</v>
          </cell>
          <cell r="U213">
            <v>2.34</v>
          </cell>
          <cell r="V213" t="str">
            <v>CN</v>
          </cell>
          <cell r="W213" t="str">
            <v>Non Compliant</v>
          </cell>
          <cell r="X213" t="str">
            <v>https://www.akg.com/Wireless/wireless-components/3350X00060.html</v>
          </cell>
          <cell r="Y213">
            <v>211</v>
          </cell>
        </row>
        <row r="214">
          <cell r="A214" t="str">
            <v>3351H00050</v>
          </cell>
          <cell r="B214" t="str">
            <v>AKG</v>
          </cell>
          <cell r="C214" t="str">
            <v>Wireless Mics</v>
          </cell>
          <cell r="D214" t="str">
            <v>MINI2INSTR-US25AB</v>
          </cell>
          <cell r="E214" t="str">
            <v>AT610000</v>
          </cell>
          <cell r="H214" t="str">
            <v>Wireless Microphone System 40 Mini2</v>
          </cell>
          <cell r="I214" t="str">
            <v>Plug &amp; play wireless microphone system, including SR40 mini2 dual channel receiver, 2x PT40 mini pocket transmitters, 2x instrument cables, SMPS switched mode power supply (EU/US/UK/AU), 2x AA batteries</v>
          </cell>
          <cell r="J214">
            <v>405</v>
          </cell>
          <cell r="K214">
            <v>325</v>
          </cell>
          <cell r="L214">
            <v>231.65</v>
          </cell>
          <cell r="O214">
            <v>12</v>
          </cell>
          <cell r="P214">
            <v>885038038870</v>
          </cell>
          <cell r="Q214">
            <v>9002761038873</v>
          </cell>
          <cell r="R214">
            <v>11.5</v>
          </cell>
          <cell r="S214">
            <v>11.5</v>
          </cell>
          <cell r="T214">
            <v>2.5</v>
          </cell>
          <cell r="U214">
            <v>2.34</v>
          </cell>
          <cell r="V214" t="str">
            <v>CN</v>
          </cell>
          <cell r="W214" t="str">
            <v>Non Compliant</v>
          </cell>
          <cell r="X214" t="str">
            <v>https://www.akg.com/Wireless/wireless-components/3351H00050.html</v>
          </cell>
          <cell r="Y214">
            <v>212</v>
          </cell>
        </row>
        <row r="215">
          <cell r="A215" t="str">
            <v>3351H00060</v>
          </cell>
          <cell r="B215" t="str">
            <v>AKG</v>
          </cell>
          <cell r="C215" t="str">
            <v>Wireless Mics</v>
          </cell>
          <cell r="D215" t="str">
            <v xml:space="preserve">MINI2INSTR-US25CD </v>
          </cell>
          <cell r="E215" t="str">
            <v>AT610000</v>
          </cell>
          <cell r="H215" t="str">
            <v>Wireless Microphone System 40 Mini2</v>
          </cell>
          <cell r="I215" t="str">
            <v>Plug &amp; play wireless microphone system, including SR40 mini2 dual channel receiver, 2x PT40 mini pocket transmitters, 2x instrument cables, SMPS switched mode power supply (EU/US/UK/AU), 2x AA batteries</v>
          </cell>
          <cell r="J215">
            <v>365</v>
          </cell>
          <cell r="K215">
            <v>295</v>
          </cell>
          <cell r="L215">
            <v>210.79</v>
          </cell>
          <cell r="O215">
            <v>12</v>
          </cell>
          <cell r="P215">
            <v>885038038887</v>
          </cell>
          <cell r="Q215">
            <v>9002761038880</v>
          </cell>
          <cell r="R215">
            <v>11.5</v>
          </cell>
          <cell r="S215">
            <v>11.5</v>
          </cell>
          <cell r="T215">
            <v>2.5</v>
          </cell>
          <cell r="U215">
            <v>2.34</v>
          </cell>
          <cell r="V215" t="str">
            <v>CN</v>
          </cell>
          <cell r="W215" t="str">
            <v>Non Compliant</v>
          </cell>
          <cell r="X215" t="str">
            <v>https://www.akg.com/Wireless/wireless-components/3351H00060.html</v>
          </cell>
          <cell r="Y215">
            <v>213</v>
          </cell>
        </row>
        <row r="216">
          <cell r="A216" t="str">
            <v>3352X00050</v>
          </cell>
          <cell r="B216" t="str">
            <v>AKG</v>
          </cell>
          <cell r="C216" t="str">
            <v>Wireless Mics</v>
          </cell>
          <cell r="D216" t="str">
            <v xml:space="preserve">MINI2MIX-US25AC </v>
          </cell>
          <cell r="E216" t="str">
            <v>AT610000</v>
          </cell>
          <cell r="H216" t="str">
            <v>Wireless Microphone System 40 Mini2</v>
          </cell>
          <cell r="I216" t="str">
            <v>Plug &amp; play wireless microphone system, including SR40 mini2 dual channel receiver, 1x HT40 mini  handheld transmitter, 1x PT40 mini pocket transmitter, 1x instrument cable, SMPS switched mode power supply (EU/US/UK/AU), 2x AA batteries</v>
          </cell>
          <cell r="J216">
            <v>365</v>
          </cell>
          <cell r="K216">
            <v>295</v>
          </cell>
          <cell r="L216">
            <v>210.47</v>
          </cell>
          <cell r="O216">
            <v>12</v>
          </cell>
          <cell r="P216">
            <v>885038038894</v>
          </cell>
          <cell r="Q216">
            <v>9002761038897</v>
          </cell>
          <cell r="R216">
            <v>11.5</v>
          </cell>
          <cell r="S216">
            <v>11.5</v>
          </cell>
          <cell r="T216">
            <v>2.5</v>
          </cell>
          <cell r="U216">
            <v>2.34</v>
          </cell>
          <cell r="V216" t="str">
            <v>CN</v>
          </cell>
          <cell r="W216" t="str">
            <v>Non Compliant</v>
          </cell>
          <cell r="X216" t="str">
            <v>https://www.akg.com/Wireless/wireless-components/3352X00050.html</v>
          </cell>
          <cell r="Y216">
            <v>214</v>
          </cell>
        </row>
        <row r="217">
          <cell r="A217" t="str">
            <v>3352X00060</v>
          </cell>
          <cell r="B217" t="str">
            <v>AKG</v>
          </cell>
          <cell r="C217" t="str">
            <v>Wireless Mics</v>
          </cell>
          <cell r="D217" t="str">
            <v>MINI2MIX-US25BD</v>
          </cell>
          <cell r="E217" t="str">
            <v>AT610000</v>
          </cell>
          <cell r="H217" t="str">
            <v>Wireless Microphone System 40 Mini2</v>
          </cell>
          <cell r="I217" t="str">
            <v>Plug &amp; play wireless microphone system, including SR40 mini2 dual channel receiver, 1x HT40 mini  handheld transmitter, 1x PT40 mini pocket transmitter, 1x instrument cable, SMPS switched mode power supply (EU/US/UK/AU), 2x AA batteries</v>
          </cell>
          <cell r="J217">
            <v>400</v>
          </cell>
          <cell r="K217">
            <v>320</v>
          </cell>
          <cell r="L217">
            <v>230.46</v>
          </cell>
          <cell r="O217">
            <v>12</v>
          </cell>
          <cell r="P217">
            <v>885038038900</v>
          </cell>
          <cell r="Q217">
            <v>9002761038903</v>
          </cell>
          <cell r="R217">
            <v>11.5</v>
          </cell>
          <cell r="S217">
            <v>11.5</v>
          </cell>
          <cell r="T217">
            <v>2.5</v>
          </cell>
          <cell r="U217">
            <v>2.34</v>
          </cell>
          <cell r="V217" t="str">
            <v>CN</v>
          </cell>
          <cell r="W217" t="str">
            <v>Non Compliant</v>
          </cell>
          <cell r="X217" t="str">
            <v>https://www.akg.com/Wireless/wireless-components/3352X00060.html</v>
          </cell>
          <cell r="Y217">
            <v>215</v>
          </cell>
        </row>
        <row r="218">
          <cell r="A218" t="str">
            <v>WMS 420</v>
          </cell>
          <cell r="B218" t="str">
            <v>AKG</v>
          </cell>
          <cell r="Y218">
            <v>216</v>
          </cell>
        </row>
        <row r="219">
          <cell r="A219" t="str">
            <v>3411X00010</v>
          </cell>
          <cell r="B219" t="str">
            <v>AKG</v>
          </cell>
          <cell r="C219" t="str">
            <v>Wireless Mics</v>
          </cell>
          <cell r="D219" t="str">
            <v>HT420 Band A</v>
          </cell>
          <cell r="E219" t="str">
            <v>AT620000</v>
          </cell>
          <cell r="H219" t="str">
            <v>Wireless Microphone System 420</v>
          </cell>
          <cell r="I219" t="str">
            <v>Handheld transmitter</v>
          </cell>
          <cell r="J219">
            <v>275</v>
          </cell>
          <cell r="K219">
            <v>220</v>
          </cell>
          <cell r="L219">
            <v>160.58000000000001</v>
          </cell>
          <cell r="P219">
            <v>885038036166</v>
          </cell>
          <cell r="Q219">
            <v>9002761036169</v>
          </cell>
          <cell r="R219">
            <v>18</v>
          </cell>
          <cell r="S219">
            <v>19</v>
          </cell>
          <cell r="T219">
            <v>15</v>
          </cell>
          <cell r="U219">
            <v>0.4</v>
          </cell>
          <cell r="V219" t="str">
            <v>CN</v>
          </cell>
          <cell r="W219" t="str">
            <v>Non Compliant</v>
          </cell>
          <cell r="X219" t="str">
            <v>https://www.akg.com/Wireless/wireless-components/3411X00010.html</v>
          </cell>
          <cell r="Y219">
            <v>217</v>
          </cell>
        </row>
        <row r="220">
          <cell r="A220" t="str">
            <v>3412H00010</v>
          </cell>
          <cell r="B220" t="str">
            <v>AKG</v>
          </cell>
          <cell r="C220" t="str">
            <v>Wireless Mics</v>
          </cell>
          <cell r="D220" t="str">
            <v>PT420 Band A</v>
          </cell>
          <cell r="E220" t="str">
            <v>AT620000</v>
          </cell>
          <cell r="H220" t="str">
            <v>Wireless Microphone System 420</v>
          </cell>
          <cell r="I220" t="str">
            <v>Pocket transmitter</v>
          </cell>
          <cell r="J220">
            <v>185</v>
          </cell>
          <cell r="K220">
            <v>150</v>
          </cell>
          <cell r="L220">
            <v>112.82</v>
          </cell>
          <cell r="P220">
            <v>885038036258</v>
          </cell>
          <cell r="Q220">
            <v>9002761036251</v>
          </cell>
          <cell r="R220">
            <v>2.25</v>
          </cell>
          <cell r="S220">
            <v>14</v>
          </cell>
          <cell r="T220">
            <v>9</v>
          </cell>
          <cell r="U220">
            <v>0.4</v>
          </cell>
          <cell r="V220" t="str">
            <v>CN</v>
          </cell>
          <cell r="W220" t="str">
            <v>Non Compliant</v>
          </cell>
          <cell r="X220" t="str">
            <v>https://www.akg.com/Wireless/wireless-components/3412H00010.html</v>
          </cell>
          <cell r="Y220">
            <v>218</v>
          </cell>
        </row>
        <row r="221">
          <cell r="A221" t="str">
            <v>3413H00010</v>
          </cell>
          <cell r="B221" t="str">
            <v>AKG</v>
          </cell>
          <cell r="C221" t="str">
            <v>Wireless Mics</v>
          </cell>
          <cell r="D221" t="str">
            <v>WMS420 HEADWORN SET Band A</v>
          </cell>
          <cell r="E221" t="str">
            <v>AT620000</v>
          </cell>
          <cell r="H221" t="str">
            <v>Wireless Microphone System 420</v>
          </cell>
          <cell r="I221" t="str">
            <v>Wireless Microphone System</v>
          </cell>
          <cell r="J221">
            <v>660</v>
          </cell>
          <cell r="K221">
            <v>530</v>
          </cell>
          <cell r="L221">
            <v>383.06</v>
          </cell>
          <cell r="P221">
            <v>885038036340</v>
          </cell>
          <cell r="Q221">
            <v>9002761036343</v>
          </cell>
          <cell r="R221">
            <v>14</v>
          </cell>
          <cell r="S221">
            <v>17</v>
          </cell>
          <cell r="T221">
            <v>17</v>
          </cell>
          <cell r="U221">
            <v>3.2</v>
          </cell>
          <cell r="V221" t="str">
            <v>CN</v>
          </cell>
          <cell r="W221" t="str">
            <v>Non Compliant</v>
          </cell>
          <cell r="X221" t="str">
            <v>http://www.akg.com/pro/p/wms420headwornset</v>
          </cell>
          <cell r="Y221">
            <v>219</v>
          </cell>
        </row>
        <row r="222">
          <cell r="A222" t="str">
            <v>3414H00010</v>
          </cell>
          <cell r="B222" t="str">
            <v>AKG</v>
          </cell>
          <cell r="C222" t="str">
            <v>Wireless Mics</v>
          </cell>
          <cell r="D222" t="str">
            <v>WMS420 PRESENTER SET Band A</v>
          </cell>
          <cell r="E222" t="str">
            <v>AT620000</v>
          </cell>
          <cell r="H222" t="str">
            <v>Wireless Microphone System 420</v>
          </cell>
          <cell r="I222" t="str">
            <v>Wireless Microphone System</v>
          </cell>
          <cell r="J222">
            <v>525</v>
          </cell>
          <cell r="K222">
            <v>420</v>
          </cell>
          <cell r="L222">
            <v>311.77999999999997</v>
          </cell>
          <cell r="P222">
            <v>885038036432</v>
          </cell>
          <cell r="Q222">
            <v>9002761036435</v>
          </cell>
          <cell r="R222">
            <v>14</v>
          </cell>
          <cell r="S222">
            <v>17.5</v>
          </cell>
          <cell r="T222">
            <v>17</v>
          </cell>
          <cell r="U222">
            <v>3.2</v>
          </cell>
          <cell r="V222" t="str">
            <v>CN</v>
          </cell>
          <cell r="W222" t="str">
            <v>Non Compliant</v>
          </cell>
          <cell r="X222" t="str">
            <v>https://www.akg.com/Wireless/wireless-components/3414H00010.html</v>
          </cell>
          <cell r="Y222">
            <v>220</v>
          </cell>
        </row>
        <row r="223">
          <cell r="A223" t="str">
            <v>3415H00010</v>
          </cell>
          <cell r="B223" t="str">
            <v>AKG</v>
          </cell>
          <cell r="C223" t="str">
            <v>Wireless Mics</v>
          </cell>
          <cell r="D223" t="str">
            <v>WMS420 INSTRUMENTAL SET Band A</v>
          </cell>
          <cell r="E223" t="str">
            <v>AT620000</v>
          </cell>
          <cell r="H223" t="str">
            <v>Wireless Microphone System 420</v>
          </cell>
          <cell r="I223" t="str">
            <v>Wireless Microphone System</v>
          </cell>
          <cell r="J223">
            <v>510</v>
          </cell>
          <cell r="K223">
            <v>410</v>
          </cell>
          <cell r="L223">
            <v>303.8</v>
          </cell>
          <cell r="P223">
            <v>885038036524</v>
          </cell>
          <cell r="Q223">
            <v>9002761036527</v>
          </cell>
          <cell r="R223">
            <v>14</v>
          </cell>
          <cell r="S223">
            <v>17.5</v>
          </cell>
          <cell r="T223">
            <v>17</v>
          </cell>
          <cell r="U223">
            <v>3.2</v>
          </cell>
          <cell r="V223" t="str">
            <v>CN</v>
          </cell>
          <cell r="W223" t="str">
            <v>Non Compliant</v>
          </cell>
          <cell r="X223" t="str">
            <v>https://www.akg.com/Wireless/wireless-components/3415H00010.html</v>
          </cell>
          <cell r="Y223">
            <v>221</v>
          </cell>
        </row>
        <row r="224">
          <cell r="A224" t="str">
            <v>3416H00010</v>
          </cell>
          <cell r="B224" t="str">
            <v>AKG</v>
          </cell>
          <cell r="C224" t="str">
            <v>Wireless Mics</v>
          </cell>
          <cell r="D224" t="str">
            <v>WMS420 VOCAL SET Band A</v>
          </cell>
          <cell r="E224" t="str">
            <v>AT620000</v>
          </cell>
          <cell r="H224" t="str">
            <v>Wireless Microphone System 420</v>
          </cell>
          <cell r="I224" t="str">
            <v>Wireless Microphone System</v>
          </cell>
          <cell r="J224">
            <v>575</v>
          </cell>
          <cell r="K224">
            <v>460</v>
          </cell>
          <cell r="L224">
            <v>342.38</v>
          </cell>
          <cell r="P224">
            <v>885038036616</v>
          </cell>
          <cell r="Q224">
            <v>9002761036619</v>
          </cell>
          <cell r="R224">
            <v>14</v>
          </cell>
          <cell r="S224">
            <v>17</v>
          </cell>
          <cell r="T224">
            <v>17</v>
          </cell>
          <cell r="U224">
            <v>3.2</v>
          </cell>
          <cell r="V224" t="str">
            <v>CN</v>
          </cell>
          <cell r="W224" t="str">
            <v>Non Compliant</v>
          </cell>
          <cell r="X224" t="str">
            <v>https://www.akg.com/Wireless/wireless-components/3416H00010.html</v>
          </cell>
          <cell r="Y224">
            <v>222</v>
          </cell>
        </row>
        <row r="225">
          <cell r="A225" t="str">
            <v>WMS 470</v>
          </cell>
          <cell r="B225" t="str">
            <v>AKG</v>
          </cell>
          <cell r="Y225">
            <v>223</v>
          </cell>
        </row>
        <row r="226">
          <cell r="A226" t="str">
            <v>3300H00150</v>
          </cell>
          <cell r="B226" t="str">
            <v>AKG</v>
          </cell>
          <cell r="C226" t="str">
            <v>Wireless Mics</v>
          </cell>
          <cell r="D226" t="str">
            <v>SR470 BD7</v>
          </cell>
          <cell r="E226" t="str">
            <v>AT620000</v>
          </cell>
          <cell r="H226" t="str">
            <v>Wireless Microphone System 470</v>
          </cell>
          <cell r="I226" t="str">
            <v>Wireless stationary receiver, rack mount unit included, pilot tone - NO AC adapter, please order 7801H00120 additionally.</v>
          </cell>
          <cell r="J226">
            <v>560</v>
          </cell>
          <cell r="K226">
            <v>450</v>
          </cell>
          <cell r="L226">
            <v>306.16000000000003</v>
          </cell>
          <cell r="P226">
            <v>885038029410</v>
          </cell>
          <cell r="Q226">
            <v>9002761029413</v>
          </cell>
          <cell r="R226">
            <v>3</v>
          </cell>
          <cell r="S226">
            <v>14</v>
          </cell>
          <cell r="T226">
            <v>10</v>
          </cell>
          <cell r="U226">
            <v>14.2</v>
          </cell>
          <cell r="V226" t="str">
            <v>CN</v>
          </cell>
          <cell r="W226" t="str">
            <v>Non Compliant</v>
          </cell>
          <cell r="X226" t="str">
            <v>https://www.akg.com/Wireless/wireless-components/3300H00150.html</v>
          </cell>
          <cell r="Y226">
            <v>224</v>
          </cell>
        </row>
        <row r="227">
          <cell r="A227" t="str">
            <v>3300H00160</v>
          </cell>
          <cell r="B227" t="str">
            <v>AKG</v>
          </cell>
          <cell r="C227" t="str">
            <v>Wireless Mics</v>
          </cell>
          <cell r="D227" t="str">
            <v>SR470 BD8</v>
          </cell>
          <cell r="E227" t="str">
            <v>AT620000</v>
          </cell>
          <cell r="H227" t="str">
            <v>Wireless Microphone System 470</v>
          </cell>
          <cell r="I227" t="str">
            <v>Wireless stationary receiver, rack mount unit included, pilot tone - NO AC adapter, please order 7801H00120 additionally.</v>
          </cell>
          <cell r="J227">
            <v>515</v>
          </cell>
          <cell r="K227">
            <v>415</v>
          </cell>
          <cell r="L227">
            <v>283.04000000000002</v>
          </cell>
          <cell r="P227">
            <v>885038029427</v>
          </cell>
          <cell r="Q227">
            <v>9002761029420</v>
          </cell>
          <cell r="R227">
            <v>3</v>
          </cell>
          <cell r="S227">
            <v>10</v>
          </cell>
          <cell r="T227">
            <v>14.5</v>
          </cell>
          <cell r="U227">
            <v>14.2</v>
          </cell>
          <cell r="V227" t="str">
            <v>CN</v>
          </cell>
          <cell r="W227" t="str">
            <v>Non Compliant</v>
          </cell>
          <cell r="X227" t="str">
            <v>https://www.akg.com/Wireless/wireless-components/3300H00160.html</v>
          </cell>
          <cell r="Y227">
            <v>225</v>
          </cell>
        </row>
        <row r="228">
          <cell r="A228" t="str">
            <v>3301X00170</v>
          </cell>
          <cell r="B228" t="str">
            <v>AKG</v>
          </cell>
          <cell r="C228" t="str">
            <v>Wireless Mics</v>
          </cell>
          <cell r="D228" t="str">
            <v>HT470 D5 BD7 50mW</v>
          </cell>
          <cell r="E228" t="str">
            <v>AT620000</v>
          </cell>
          <cell r="H228" t="str">
            <v>Wireless Microphone System 470</v>
          </cell>
          <cell r="I228" t="str">
            <v>Wireless handheld transmitter, D5 microphone element, stand adapter, 1x AA LR6 battery included, pilot tone</v>
          </cell>
          <cell r="J228">
            <v>440</v>
          </cell>
          <cell r="K228">
            <v>355</v>
          </cell>
          <cell r="L228">
            <v>242.99</v>
          </cell>
          <cell r="O228">
            <v>12</v>
          </cell>
          <cell r="P228">
            <v>885038029526</v>
          </cell>
          <cell r="Q228">
            <v>9002761029529</v>
          </cell>
          <cell r="R228">
            <v>9.5</v>
          </cell>
          <cell r="S228">
            <v>14</v>
          </cell>
          <cell r="T228">
            <v>2.5</v>
          </cell>
          <cell r="U228">
            <v>14.2</v>
          </cell>
          <cell r="V228" t="str">
            <v>CN</v>
          </cell>
          <cell r="W228" t="str">
            <v>Non Compliant</v>
          </cell>
          <cell r="X228" t="str">
            <v>https://www.akg.com/Wireless/wireless-components/3301X00170.html</v>
          </cell>
          <cell r="Y228">
            <v>226</v>
          </cell>
        </row>
        <row r="229">
          <cell r="A229" t="str">
            <v>3301X00180</v>
          </cell>
          <cell r="B229" t="str">
            <v>AKG</v>
          </cell>
          <cell r="C229" t="str">
            <v>Wireless Mics</v>
          </cell>
          <cell r="D229" t="str">
            <v>HT470 D5 BD8 50mW</v>
          </cell>
          <cell r="E229" t="str">
            <v>AT620000</v>
          </cell>
          <cell r="H229" t="str">
            <v>Wireless Microphone System 470</v>
          </cell>
          <cell r="I229" t="str">
            <v>Wireless handheld transmitter, D5 microphone element, stand adapter, 1x AA LR6 battery included, pilot tone</v>
          </cell>
          <cell r="J229">
            <v>440</v>
          </cell>
          <cell r="K229">
            <v>355</v>
          </cell>
          <cell r="L229">
            <v>244.11</v>
          </cell>
          <cell r="O229">
            <v>12</v>
          </cell>
          <cell r="P229">
            <v>885038029533</v>
          </cell>
          <cell r="Q229">
            <v>9002761029536</v>
          </cell>
          <cell r="R229">
            <v>3</v>
          </cell>
          <cell r="S229">
            <v>10</v>
          </cell>
          <cell r="T229">
            <v>14</v>
          </cell>
          <cell r="U229">
            <v>14.2</v>
          </cell>
          <cell r="V229" t="str">
            <v>CN</v>
          </cell>
          <cell r="W229" t="str">
            <v>Non Compliant</v>
          </cell>
          <cell r="X229" t="str">
            <v>https://www.akg.com/Wireless/wireless-components/3301X00180.html</v>
          </cell>
          <cell r="Y229">
            <v>227</v>
          </cell>
        </row>
        <row r="230">
          <cell r="A230" t="str">
            <v>3301X00370</v>
          </cell>
          <cell r="B230" t="str">
            <v>AKG</v>
          </cell>
          <cell r="C230" t="str">
            <v>Wireless Mics</v>
          </cell>
          <cell r="D230" t="str">
            <v>HT470 C5 BD7 50mW</v>
          </cell>
          <cell r="E230" t="str">
            <v>AT620000</v>
          </cell>
          <cell r="H230" t="str">
            <v>Wireless Microphone System 470</v>
          </cell>
          <cell r="I230" t="str">
            <v>Wireless handheld transmitter, C5 microphone element, stand adapter, 1x AA LR6 battery included, pilot tone</v>
          </cell>
          <cell r="J230">
            <v>565</v>
          </cell>
          <cell r="K230">
            <v>455</v>
          </cell>
          <cell r="L230">
            <v>302.61</v>
          </cell>
          <cell r="O230">
            <v>12</v>
          </cell>
          <cell r="P230">
            <v>885038029618</v>
          </cell>
          <cell r="Q230">
            <v>9002761029611</v>
          </cell>
          <cell r="R230">
            <v>2.5</v>
          </cell>
          <cell r="S230">
            <v>14</v>
          </cell>
          <cell r="T230">
            <v>9</v>
          </cell>
          <cell r="U230">
            <v>2.4</v>
          </cell>
          <cell r="V230" t="str">
            <v>CN</v>
          </cell>
          <cell r="W230" t="str">
            <v>Non Compliant</v>
          </cell>
          <cell r="X230" t="str">
            <v>https://www.akg.com/Wireless/wireless-components/3301X00370.html</v>
          </cell>
          <cell r="Y230">
            <v>228</v>
          </cell>
        </row>
        <row r="231">
          <cell r="A231" t="str">
            <v>3301X00380</v>
          </cell>
          <cell r="B231" t="str">
            <v>AKG</v>
          </cell>
          <cell r="C231" t="str">
            <v>Wireless Mics</v>
          </cell>
          <cell r="D231" t="str">
            <v>HT470 C5 BD8 50mW</v>
          </cell>
          <cell r="E231" t="str">
            <v>AT620000</v>
          </cell>
          <cell r="H231" t="str">
            <v>Wireless Microphone System 470</v>
          </cell>
          <cell r="I231" t="str">
            <v>Wireless handheld transmitter, C5 microphone element, stand adapter, 1x AA LR6 battery included, pilot tone</v>
          </cell>
          <cell r="J231">
            <v>575</v>
          </cell>
          <cell r="K231">
            <v>460</v>
          </cell>
          <cell r="L231">
            <v>305.51</v>
          </cell>
          <cell r="O231">
            <v>12</v>
          </cell>
          <cell r="P231">
            <v>885038029625</v>
          </cell>
          <cell r="Q231">
            <v>9002761029628</v>
          </cell>
          <cell r="R231">
            <v>8</v>
          </cell>
          <cell r="S231">
            <v>11</v>
          </cell>
          <cell r="T231">
            <v>15</v>
          </cell>
          <cell r="U231">
            <v>2.4</v>
          </cell>
          <cell r="V231" t="str">
            <v>CN</v>
          </cell>
          <cell r="W231" t="str">
            <v>Non Compliant</v>
          </cell>
          <cell r="X231" t="str">
            <v>https://www.akg.com/Wireless/wireless-components/3301X00380.html</v>
          </cell>
          <cell r="Y231">
            <v>229</v>
          </cell>
        </row>
        <row r="232">
          <cell r="A232" t="str">
            <v>3302H00170</v>
          </cell>
          <cell r="B232" t="str">
            <v>AKG</v>
          </cell>
          <cell r="C232" t="str">
            <v>Wireless Mics</v>
          </cell>
          <cell r="D232" t="str">
            <v>PT470 BD7 50mW</v>
          </cell>
          <cell r="E232" t="str">
            <v>AT620000</v>
          </cell>
          <cell r="H232" t="str">
            <v>Wireless Microphone System 470</v>
          </cell>
          <cell r="I232" t="str">
            <v>Wireless bodypack transmitter, belt clip, 1x AA LR6 battery, secure on/off/mute pin included, pilot tone</v>
          </cell>
          <cell r="J232">
            <v>410</v>
          </cell>
          <cell r="K232">
            <v>330</v>
          </cell>
          <cell r="L232">
            <v>228.95</v>
          </cell>
          <cell r="O232">
            <v>12</v>
          </cell>
          <cell r="P232">
            <v>885038029717</v>
          </cell>
          <cell r="Q232">
            <v>9002761029710</v>
          </cell>
          <cell r="R232">
            <v>2.4</v>
          </cell>
          <cell r="S232">
            <v>14</v>
          </cell>
          <cell r="T232">
            <v>9.25</v>
          </cell>
          <cell r="U232">
            <v>14.2</v>
          </cell>
          <cell r="V232" t="str">
            <v>CN</v>
          </cell>
          <cell r="W232" t="str">
            <v>Non Compliant</v>
          </cell>
          <cell r="X232" t="str">
            <v>https://www.akg.com/Wireless/wireless-components/3302H00170.html</v>
          </cell>
          <cell r="Y232">
            <v>230</v>
          </cell>
        </row>
        <row r="233">
          <cell r="A233" t="str">
            <v>3302H00180</v>
          </cell>
          <cell r="B233" t="str">
            <v>AKG</v>
          </cell>
          <cell r="C233" t="str">
            <v>Wireless Mics</v>
          </cell>
          <cell r="D233" t="str">
            <v>PT470 BD8 50mW</v>
          </cell>
          <cell r="E233" t="str">
            <v>AT620000</v>
          </cell>
          <cell r="H233" t="str">
            <v>Wireless Microphone System 470</v>
          </cell>
          <cell r="I233" t="str">
            <v>Wireless bodypack transmitter, belt clip, 1x AA LR6 battery, secure on/off/mute pin included, pilot tone</v>
          </cell>
          <cell r="J233">
            <v>395</v>
          </cell>
          <cell r="K233">
            <v>315</v>
          </cell>
          <cell r="L233">
            <v>219.92</v>
          </cell>
          <cell r="O233">
            <v>12</v>
          </cell>
          <cell r="P233">
            <v>885038029724</v>
          </cell>
          <cell r="Q233">
            <v>9002761029727</v>
          </cell>
          <cell r="R233">
            <v>3</v>
          </cell>
          <cell r="S233">
            <v>9</v>
          </cell>
          <cell r="T233">
            <v>14</v>
          </cell>
          <cell r="U233">
            <v>14.2</v>
          </cell>
          <cell r="V233" t="str">
            <v>CN</v>
          </cell>
          <cell r="W233" t="str">
            <v>Non Compliant</v>
          </cell>
          <cell r="X233" t="str">
            <v>https://www.akg.com/Wireless/wireless-components/3302H00180.html</v>
          </cell>
          <cell r="Y233">
            <v>231</v>
          </cell>
        </row>
        <row r="234">
          <cell r="A234" t="str">
            <v>3305X00370</v>
          </cell>
          <cell r="B234" t="str">
            <v>AKG</v>
          </cell>
          <cell r="C234" t="str">
            <v>Wireless Mics</v>
          </cell>
          <cell r="D234" t="str">
            <v>WMS470 D5 SET BD7 50mW - EU/US/UK</v>
          </cell>
          <cell r="E234" t="str">
            <v>AT620000</v>
          </cell>
          <cell r="H234" t="str">
            <v>Wireless Microphone System 470</v>
          </cell>
          <cell r="I234" t="str">
            <v>Wireless handheld microphone system, SR470 stationary receiver, HT470/D5 handheld transmitter, D5 microphone element, pilot tone, microphone stand, LR6 AA battery, power supply and rack mount unit included.</v>
          </cell>
          <cell r="J234">
            <v>890</v>
          </cell>
          <cell r="K234">
            <v>715</v>
          </cell>
          <cell r="L234">
            <v>489</v>
          </cell>
          <cell r="O234">
            <v>5</v>
          </cell>
          <cell r="P234">
            <v>885038029847</v>
          </cell>
          <cell r="Q234">
            <v>9002761029840</v>
          </cell>
          <cell r="R234">
            <v>4</v>
          </cell>
          <cell r="S234">
            <v>17</v>
          </cell>
          <cell r="T234">
            <v>13</v>
          </cell>
          <cell r="U234">
            <v>3.2</v>
          </cell>
          <cell r="V234" t="str">
            <v>CN</v>
          </cell>
          <cell r="W234" t="str">
            <v>Non Compliant</v>
          </cell>
          <cell r="X234" t="str">
            <v>https://www.akg.com/Wireless/wireless-components/3305X00370.html</v>
          </cell>
          <cell r="Y234">
            <v>232</v>
          </cell>
        </row>
        <row r="235">
          <cell r="A235" t="str">
            <v>3305X00380</v>
          </cell>
          <cell r="B235" t="str">
            <v>AKG</v>
          </cell>
          <cell r="C235" t="str">
            <v>Wireless Mics</v>
          </cell>
          <cell r="D235" t="str">
            <v>WMS470 D5 SET BD8 50mW - EU/US/UK</v>
          </cell>
          <cell r="E235" t="str">
            <v>AT620000</v>
          </cell>
          <cell r="H235" t="str">
            <v>Wireless Microphone System 470</v>
          </cell>
          <cell r="I235" t="str">
            <v>Wireless handheld microphone system, SR470 stationary receiver, HT470/D5 handheld transmitter, D5 microphone element, pilot tone, microphone stand, LR6 AA battery, power supply and rack mount unit included.</v>
          </cell>
          <cell r="J235">
            <v>885</v>
          </cell>
          <cell r="K235">
            <v>710</v>
          </cell>
          <cell r="L235">
            <v>486.16</v>
          </cell>
          <cell r="O235">
            <v>5</v>
          </cell>
          <cell r="P235">
            <v>885038029854</v>
          </cell>
          <cell r="Q235">
            <v>9002761029857</v>
          </cell>
          <cell r="R235">
            <v>5</v>
          </cell>
          <cell r="S235">
            <v>20</v>
          </cell>
          <cell r="T235">
            <v>17</v>
          </cell>
          <cell r="U235">
            <v>3.2</v>
          </cell>
          <cell r="V235" t="str">
            <v>CN</v>
          </cell>
          <cell r="W235" t="str">
            <v>Non Compliant</v>
          </cell>
          <cell r="X235" t="str">
            <v>https://www.akg.com/Wireless/wireless-components/3305X00380.html</v>
          </cell>
          <cell r="Y235">
            <v>233</v>
          </cell>
        </row>
        <row r="236">
          <cell r="A236" t="str">
            <v>3306X00370</v>
          </cell>
          <cell r="B236" t="str">
            <v>AKG</v>
          </cell>
          <cell r="C236" t="str">
            <v>Wireless Mics</v>
          </cell>
          <cell r="D236" t="str">
            <v>WMS470 C5 SET BD7 50mW - EU/US/UK</v>
          </cell>
          <cell r="E236" t="str">
            <v>AT620000</v>
          </cell>
          <cell r="H236" t="str">
            <v>Wireless Microphone System 470</v>
          </cell>
          <cell r="I236" t="str">
            <v>Wireless handheld microphone system, SR470 stationary receiver, HT470/C5 handheld transmitter, C5 microphone element, pilot tone, microphone stand, LR6 AA battery, power supply and rack mount unit included.</v>
          </cell>
          <cell r="J236">
            <v>970</v>
          </cell>
          <cell r="K236">
            <v>780</v>
          </cell>
          <cell r="L236">
            <v>534.57000000000005</v>
          </cell>
          <cell r="O236">
            <v>5</v>
          </cell>
          <cell r="P236">
            <v>885038029946</v>
          </cell>
          <cell r="Q236">
            <v>9002761029949</v>
          </cell>
          <cell r="R236">
            <v>4</v>
          </cell>
          <cell r="S236">
            <v>4</v>
          </cell>
          <cell r="T236">
            <v>17</v>
          </cell>
          <cell r="U236">
            <v>3.2</v>
          </cell>
          <cell r="V236" t="str">
            <v>CN</v>
          </cell>
          <cell r="W236" t="str">
            <v>Non Compliant</v>
          </cell>
          <cell r="X236" t="str">
            <v>https://www.akg.com/Wireless/wireless-components/3306X00370.html</v>
          </cell>
          <cell r="Y236">
            <v>234</v>
          </cell>
        </row>
        <row r="237">
          <cell r="A237" t="str">
            <v>3306X00380</v>
          </cell>
          <cell r="B237" t="str">
            <v>AKG</v>
          </cell>
          <cell r="C237" t="str">
            <v>Wireless Mics</v>
          </cell>
          <cell r="D237" t="str">
            <v>WMS470 C5 SET BD8 50mW - EU/US/UK</v>
          </cell>
          <cell r="E237" t="str">
            <v>AT620000</v>
          </cell>
          <cell r="H237" t="str">
            <v>Wireless Microphone System 470</v>
          </cell>
          <cell r="I237" t="str">
            <v>Wireless handheld microphone system, SR470 stationary receiver, HT470/C5 handheld transmitter, C5 microphone element, pilot tone, microphone stand, LR6 AA battery, power supply and rack mount unit included.</v>
          </cell>
          <cell r="J237">
            <v>970</v>
          </cell>
          <cell r="K237">
            <v>780</v>
          </cell>
          <cell r="L237">
            <v>534.57000000000005</v>
          </cell>
          <cell r="O237">
            <v>5</v>
          </cell>
          <cell r="P237">
            <v>885038029953</v>
          </cell>
          <cell r="Q237">
            <v>9002761029956</v>
          </cell>
          <cell r="R237">
            <v>3</v>
          </cell>
          <cell r="S237">
            <v>14</v>
          </cell>
          <cell r="T237">
            <v>17</v>
          </cell>
          <cell r="U237">
            <v>3.2</v>
          </cell>
          <cell r="V237" t="str">
            <v>CN</v>
          </cell>
          <cell r="W237" t="str">
            <v>Non Compliant</v>
          </cell>
          <cell r="X237" t="str">
            <v>https://www.akg.com/Wireless/wireless-components/3306X00380.html</v>
          </cell>
          <cell r="Y237">
            <v>235</v>
          </cell>
        </row>
        <row r="238">
          <cell r="A238" t="str">
            <v>3307H00370</v>
          </cell>
          <cell r="B238" t="str">
            <v>AKG</v>
          </cell>
          <cell r="C238" t="str">
            <v>Wireless Mics</v>
          </cell>
          <cell r="D238" t="str">
            <v>WMS470 INSTR SET BD7 50mW - EU/US/UK</v>
          </cell>
          <cell r="E238" t="str">
            <v>AT620000</v>
          </cell>
          <cell r="H238" t="str">
            <v>Wireless Microphone System 470</v>
          </cell>
          <cell r="I238" t="str">
            <v>Wireless bodypack microphone system, SR470 stationary receiver, PT470 bodypack transmitter, instrument cable with 6.5mm plug, pilot tone, belt clip, LR6 AA battery, power supply and rack mount unit included.</v>
          </cell>
          <cell r="J238">
            <v>880</v>
          </cell>
          <cell r="K238">
            <v>705</v>
          </cell>
          <cell r="L238">
            <v>483.41</v>
          </cell>
          <cell r="O238">
            <v>5</v>
          </cell>
          <cell r="P238">
            <v>885038030041</v>
          </cell>
          <cell r="Q238">
            <v>9002761030044</v>
          </cell>
          <cell r="R238">
            <v>7</v>
          </cell>
          <cell r="S238">
            <v>42</v>
          </cell>
          <cell r="T238">
            <v>6</v>
          </cell>
          <cell r="U238">
            <v>3.2</v>
          </cell>
          <cell r="V238" t="str">
            <v>CN</v>
          </cell>
          <cell r="W238" t="str">
            <v>Non Compliant</v>
          </cell>
          <cell r="X238" t="str">
            <v>https://www.akg.com/Wireless/wireless-components/3307H00370.html</v>
          </cell>
          <cell r="Y238">
            <v>236</v>
          </cell>
        </row>
        <row r="239">
          <cell r="A239" t="str">
            <v>3307H00380</v>
          </cell>
          <cell r="B239" t="str">
            <v>AKG</v>
          </cell>
          <cell r="C239" t="str">
            <v>Wireless Mics</v>
          </cell>
          <cell r="D239" t="str">
            <v>WMS470 INSTR SET BD8 50mW - EU/US/UK</v>
          </cell>
          <cell r="E239" t="str">
            <v>AT620000</v>
          </cell>
          <cell r="H239" t="str">
            <v>Wireless Microphone System 470</v>
          </cell>
          <cell r="I239" t="str">
            <v>Wireless bodypack microphone system, SR470 stationary receiver, PT470 bodypack transmitter, instrument cable with 6.5mm plug, pilot tone, belt clip, LR6 AA battery, power supply and rack mount unit included.</v>
          </cell>
          <cell r="J239">
            <v>880</v>
          </cell>
          <cell r="K239">
            <v>705</v>
          </cell>
          <cell r="L239">
            <v>482.08</v>
          </cell>
          <cell r="O239">
            <v>5</v>
          </cell>
          <cell r="P239">
            <v>885038030058</v>
          </cell>
          <cell r="Q239">
            <v>9002761030051</v>
          </cell>
          <cell r="R239">
            <v>3</v>
          </cell>
          <cell r="S239">
            <v>17</v>
          </cell>
          <cell r="T239">
            <v>13</v>
          </cell>
          <cell r="U239">
            <v>3.2</v>
          </cell>
          <cell r="V239" t="str">
            <v>CN</v>
          </cell>
          <cell r="W239" t="str">
            <v>Non Compliant</v>
          </cell>
          <cell r="X239" t="str">
            <v>https://www.akg.com/Wireless/wireless-components/3307H00380.html</v>
          </cell>
          <cell r="Y239">
            <v>237</v>
          </cell>
        </row>
        <row r="240">
          <cell r="A240" t="str">
            <v>3308H00370</v>
          </cell>
          <cell r="B240" t="str">
            <v>AKG</v>
          </cell>
          <cell r="C240" t="str">
            <v>Wireless Mics</v>
          </cell>
          <cell r="D240" t="str">
            <v>WMS470 SPORTS SET BD7 50mW - EU/US/UK</v>
          </cell>
          <cell r="E240" t="str">
            <v>AT620000</v>
          </cell>
          <cell r="H240" t="str">
            <v>Wireless Microphone System 470</v>
          </cell>
          <cell r="I240" t="str">
            <v>Wireless bodypack microphone system, SR470 stationary receiver, PT470 bodypack transmitter, C544L headworn microphone, belt clip, LR6 AA battery, power supply and rack mount unit included.</v>
          </cell>
          <cell r="J240">
            <v>1030</v>
          </cell>
          <cell r="K240">
            <v>825</v>
          </cell>
          <cell r="L240">
            <v>560.32000000000005</v>
          </cell>
          <cell r="O240">
            <v>5</v>
          </cell>
          <cell r="P240">
            <v>885038030140</v>
          </cell>
          <cell r="Q240">
            <v>9002761030143</v>
          </cell>
          <cell r="R240">
            <v>14</v>
          </cell>
          <cell r="S240">
            <v>17</v>
          </cell>
          <cell r="T240">
            <v>3</v>
          </cell>
          <cell r="U240">
            <v>3.2</v>
          </cell>
          <cell r="V240" t="str">
            <v>CN</v>
          </cell>
          <cell r="W240" t="str">
            <v>Non Compliant</v>
          </cell>
          <cell r="X240" t="str">
            <v>https://www.akg.com/Wireless/wireless-components/3308H00370.html</v>
          </cell>
          <cell r="Y240">
            <v>238</v>
          </cell>
        </row>
        <row r="241">
          <cell r="A241" t="str">
            <v>3308H00380</v>
          </cell>
          <cell r="B241" t="str">
            <v>AKG</v>
          </cell>
          <cell r="C241" t="str">
            <v>Wireless Mics</v>
          </cell>
          <cell r="D241" t="str">
            <v>WMS470 SPORTS SET BD8 50mW - EU/US/UK</v>
          </cell>
          <cell r="E241" t="str">
            <v>AT620000</v>
          </cell>
          <cell r="H241" t="str">
            <v>Wireless Microphone System 470</v>
          </cell>
          <cell r="I241" t="str">
            <v>Wireless bodypack microphone system, SR470 stationary receiver, PT470 bodypack transmitter, C544L headworn microphone, belt clip, LR6 AA battery, power supply and rack mount unit included.</v>
          </cell>
          <cell r="J241">
            <v>1125</v>
          </cell>
          <cell r="K241">
            <v>900</v>
          </cell>
          <cell r="L241">
            <v>607.70000000000005</v>
          </cell>
          <cell r="O241">
            <v>5</v>
          </cell>
          <cell r="P241">
            <v>885038030157</v>
          </cell>
          <cell r="Q241">
            <v>9002761030150</v>
          </cell>
          <cell r="R241">
            <v>13</v>
          </cell>
          <cell r="S241">
            <v>3</v>
          </cell>
          <cell r="T241">
            <v>17</v>
          </cell>
          <cell r="U241">
            <v>3.2</v>
          </cell>
          <cell r="V241" t="str">
            <v>CN</v>
          </cell>
          <cell r="W241" t="str">
            <v>Non Compliant</v>
          </cell>
          <cell r="X241" t="str">
            <v>https://www.akg.com/Wireless/wireless-components/3308H00380.html</v>
          </cell>
          <cell r="Y241">
            <v>239</v>
          </cell>
        </row>
        <row r="242">
          <cell r="A242" t="str">
            <v>3309H00370</v>
          </cell>
          <cell r="B242" t="str">
            <v>AKG</v>
          </cell>
          <cell r="C242" t="str">
            <v>Wireless Mics</v>
          </cell>
          <cell r="D242" t="str">
            <v>WMS470 PRES SET BD7 50mW - EU/US/UK</v>
          </cell>
          <cell r="E242" t="str">
            <v>AT620000</v>
          </cell>
          <cell r="H242" t="str">
            <v>Wireless Microphone System 470</v>
          </cell>
          <cell r="I242" t="str">
            <v>Wireless bodypack microphone system, SR470 stationary receiver, PT470 bodypack transmitter, C555L headworn microphone, CK99L lavalier microphone, tie clip, belt clip, LR6 AA battery, power supply and rack mount unit included.</v>
          </cell>
          <cell r="J242">
            <v>1050</v>
          </cell>
          <cell r="K242">
            <v>840</v>
          </cell>
          <cell r="L242">
            <v>571.14</v>
          </cell>
          <cell r="O242">
            <v>5</v>
          </cell>
          <cell r="P242">
            <v>885038030249</v>
          </cell>
          <cell r="Q242">
            <v>9002761030242</v>
          </cell>
          <cell r="R242">
            <v>9</v>
          </cell>
          <cell r="S242">
            <v>17</v>
          </cell>
          <cell r="T242">
            <v>17</v>
          </cell>
          <cell r="U242">
            <v>3.2</v>
          </cell>
          <cell r="V242" t="str">
            <v>CN</v>
          </cell>
          <cell r="W242" t="str">
            <v>Non Compliant</v>
          </cell>
          <cell r="X242" t="str">
            <v>https://www.akg.com/Wireless/wireless-components/3309H00370.html</v>
          </cell>
          <cell r="Y242">
            <v>240</v>
          </cell>
        </row>
        <row r="243">
          <cell r="A243" t="str">
            <v>3309H00380</v>
          </cell>
          <cell r="B243" t="str">
            <v>AKG</v>
          </cell>
          <cell r="C243" t="str">
            <v>Wireless Mics</v>
          </cell>
          <cell r="D243" t="str">
            <v>WMS470 PRES SET BD8 50mW - EU/US/UK</v>
          </cell>
          <cell r="E243" t="str">
            <v>AT620000</v>
          </cell>
          <cell r="H243" t="str">
            <v>Wireless Microphone System 470</v>
          </cell>
          <cell r="I243" t="str">
            <v>Wireless bodypack microphone system, SR470 stationary receiver, PT470 bodypack transmitter, C555L headworn microphone, CK99L lavalier microphone, tie clip, belt clip, LR6 AA battery, power supply and rack mount unit included.</v>
          </cell>
          <cell r="J243">
            <v>1050</v>
          </cell>
          <cell r="K243">
            <v>840</v>
          </cell>
          <cell r="L243">
            <v>569.82000000000005</v>
          </cell>
          <cell r="O243">
            <v>5</v>
          </cell>
          <cell r="P243">
            <v>885038030256</v>
          </cell>
          <cell r="Q243">
            <v>9002761030259</v>
          </cell>
          <cell r="R243">
            <v>4</v>
          </cell>
          <cell r="S243">
            <v>17</v>
          </cell>
          <cell r="T243">
            <v>13</v>
          </cell>
          <cell r="U243">
            <v>3.2</v>
          </cell>
          <cell r="V243" t="str">
            <v>CN</v>
          </cell>
          <cell r="W243" t="str">
            <v>Non Compliant</v>
          </cell>
          <cell r="X243" t="str">
            <v>https://www.akg.com/Wireless/wireless-components/3309H00380.html</v>
          </cell>
          <cell r="Y243">
            <v>241</v>
          </cell>
        </row>
        <row r="244">
          <cell r="A244" t="str">
            <v>WMS 4500</v>
          </cell>
          <cell r="B244" t="str">
            <v>AKG</v>
          </cell>
          <cell r="Y244">
            <v>242</v>
          </cell>
        </row>
        <row r="245">
          <cell r="A245" t="str">
            <v>3201H00280</v>
          </cell>
          <cell r="B245" t="str">
            <v>AKG</v>
          </cell>
          <cell r="C245" t="str">
            <v>Wireless Mics</v>
          </cell>
          <cell r="D245" t="str">
            <v>HT4500 BD7</v>
          </cell>
          <cell r="E245" t="str">
            <v>AT630000</v>
          </cell>
          <cell r="G245" t="str">
            <v>Limited Quantity</v>
          </cell>
          <cell r="H245" t="str">
            <v>Wireless Microphone System 4500</v>
          </cell>
          <cell r="I245" t="str">
            <v>Professional handheld transmitter, SA 63 stand adapter and 2x AA LR6 battery included, rugged body, NO microphone head</v>
          </cell>
          <cell r="J245">
            <v>760</v>
          </cell>
          <cell r="K245">
            <v>610</v>
          </cell>
          <cell r="L245">
            <v>425.24</v>
          </cell>
          <cell r="O245">
            <v>4</v>
          </cell>
          <cell r="P245">
            <v>885038021636</v>
          </cell>
          <cell r="Q245">
            <v>9002761021639</v>
          </cell>
          <cell r="R245">
            <v>9</v>
          </cell>
          <cell r="S245">
            <v>4</v>
          </cell>
          <cell r="T245">
            <v>14</v>
          </cell>
          <cell r="U245">
            <v>1.2</v>
          </cell>
          <cell r="V245" t="str">
            <v>CN</v>
          </cell>
          <cell r="W245" t="str">
            <v>Non Compliant</v>
          </cell>
          <cell r="X245" t="str">
            <v>https://www.akg.com/Wireless/wireless-components/3201H00280.html</v>
          </cell>
          <cell r="Y245">
            <v>243</v>
          </cell>
        </row>
        <row r="246">
          <cell r="A246" t="str">
            <v>3201H00300</v>
          </cell>
          <cell r="B246" t="str">
            <v>AKG</v>
          </cell>
          <cell r="C246" t="str">
            <v>Wireless Mics</v>
          </cell>
          <cell r="D246" t="str">
            <v>HT4500 BD8</v>
          </cell>
          <cell r="E246" t="str">
            <v>AT630000</v>
          </cell>
          <cell r="G246" t="str">
            <v>Limited Quantity</v>
          </cell>
          <cell r="H246" t="str">
            <v>Wireless Microphone System 4500</v>
          </cell>
          <cell r="I246" t="str">
            <v>Professional handheld transmitter, SA 63 stand adapter and 2x AA LR6 battery included, rugged body, NO microphone head</v>
          </cell>
          <cell r="J246">
            <v>725</v>
          </cell>
          <cell r="K246">
            <v>580</v>
          </cell>
          <cell r="L246">
            <v>413.21</v>
          </cell>
          <cell r="O246">
            <v>4</v>
          </cell>
          <cell r="P246">
            <v>885038021643</v>
          </cell>
          <cell r="Q246">
            <v>9002761021646</v>
          </cell>
          <cell r="R246">
            <v>6</v>
          </cell>
          <cell r="S246">
            <v>11</v>
          </cell>
          <cell r="T246">
            <v>15</v>
          </cell>
          <cell r="U246">
            <v>4.4000000000000004</v>
          </cell>
          <cell r="V246" t="str">
            <v>CN</v>
          </cell>
          <cell r="W246" t="str">
            <v>Non Compliant</v>
          </cell>
          <cell r="X246" t="str">
            <v>https://www.akg.com/Wireless/wireless-components/3201H00300.html</v>
          </cell>
          <cell r="Y246">
            <v>244</v>
          </cell>
        </row>
        <row r="247">
          <cell r="A247" t="str">
            <v>3202H00300</v>
          </cell>
          <cell r="B247" t="str">
            <v>AKG</v>
          </cell>
          <cell r="C247" t="str">
            <v>Wireless Mics</v>
          </cell>
          <cell r="D247" t="str">
            <v>PT4500 BD8 50mW</v>
          </cell>
          <cell r="E247" t="str">
            <v>AT630000</v>
          </cell>
          <cell r="G247" t="str">
            <v>Limited Quantity</v>
          </cell>
          <cell r="H247" t="str">
            <v>Wireless Microphone System 4500</v>
          </cell>
          <cell r="I247" t="str">
            <v>Professional wireless bodypack transmitter, rugged metal housing, belt clip, 2x AA LR6 battery, secure mute pin included, pilot tone</v>
          </cell>
          <cell r="J247">
            <v>745</v>
          </cell>
          <cell r="K247">
            <v>595</v>
          </cell>
          <cell r="L247">
            <v>414.76</v>
          </cell>
          <cell r="O247">
            <v>4</v>
          </cell>
          <cell r="P247">
            <v>885038021759</v>
          </cell>
          <cell r="Q247">
            <v>9002761021752</v>
          </cell>
          <cell r="R247">
            <v>4</v>
          </cell>
          <cell r="S247">
            <v>4</v>
          </cell>
          <cell r="T247">
            <v>14</v>
          </cell>
          <cell r="U247">
            <v>4.4000000000000004</v>
          </cell>
          <cell r="V247" t="str">
            <v>CN</v>
          </cell>
          <cell r="W247" t="str">
            <v>Non Compliant</v>
          </cell>
          <cell r="X247" t="str">
            <v>https://www.akg.com/Wireless/wireless-components/3202H00300.html</v>
          </cell>
          <cell r="Y247">
            <v>245</v>
          </cell>
        </row>
        <row r="248">
          <cell r="A248" t="str">
            <v>3205Z00280</v>
          </cell>
          <cell r="B248" t="str">
            <v>AKG</v>
          </cell>
          <cell r="C248" t="str">
            <v>Wireless Mics</v>
          </cell>
          <cell r="D248" t="str">
            <v>WMS4500 D7 Set BD7 EU/US/UK/AU</v>
          </cell>
          <cell r="E248" t="str">
            <v>AT630000</v>
          </cell>
          <cell r="G248" t="str">
            <v>Limited Quantity</v>
          </cell>
          <cell r="H248" t="str">
            <v>Wireless Microphone System 4500</v>
          </cell>
          <cell r="I248" t="str">
            <v>Professional wireless system including SR4500, HT4500, D7 WL1, SA63, EU/US/UK/AU power supply adapter.</v>
          </cell>
          <cell r="J248">
            <v>1930</v>
          </cell>
          <cell r="K248">
            <v>1545</v>
          </cell>
          <cell r="L248">
            <v>1102.43</v>
          </cell>
          <cell r="P248">
            <v>885038033776</v>
          </cell>
          <cell r="Q248">
            <v>9002761033779</v>
          </cell>
          <cell r="R248">
            <v>20</v>
          </cell>
          <cell r="S248">
            <v>6</v>
          </cell>
          <cell r="T248">
            <v>15</v>
          </cell>
          <cell r="U248">
            <v>5.2</v>
          </cell>
          <cell r="V248" t="str">
            <v>CN</v>
          </cell>
          <cell r="W248" t="str">
            <v>Non Compliant</v>
          </cell>
          <cell r="X248" t="str">
            <v>https://www.akg.com/Wireless/wireless-components/3205Z00280.html</v>
          </cell>
          <cell r="Y248">
            <v>246</v>
          </cell>
        </row>
        <row r="249">
          <cell r="A249" t="str">
            <v>DMS 100/300</v>
          </cell>
          <cell r="B249" t="str">
            <v>AKG</v>
          </cell>
          <cell r="Y249">
            <v>247</v>
          </cell>
        </row>
        <row r="250">
          <cell r="A250" t="str">
            <v>5100247-00</v>
          </cell>
          <cell r="B250" t="str">
            <v>AKG</v>
          </cell>
          <cell r="C250" t="str">
            <v>Wireless Mics</v>
          </cell>
          <cell r="D250" t="str">
            <v>DMS100</v>
          </cell>
          <cell r="E250">
            <v>10690000</v>
          </cell>
          <cell r="H250" t="str">
            <v>DMS100 Vocal Set</v>
          </cell>
          <cell r="I250" t="str">
            <v>DMS100 Wireless Microphone System</v>
          </cell>
          <cell r="J250">
            <v>455</v>
          </cell>
          <cell r="K250">
            <v>365</v>
          </cell>
          <cell r="L250">
            <v>265.64</v>
          </cell>
          <cell r="P250">
            <v>885038040613</v>
          </cell>
          <cell r="Q250">
            <v>9002761040616</v>
          </cell>
          <cell r="R250">
            <v>1.65</v>
          </cell>
          <cell r="S250">
            <v>6.9</v>
          </cell>
          <cell r="T250">
            <v>65</v>
          </cell>
          <cell r="U250">
            <v>3.1</v>
          </cell>
          <cell r="V250" t="str">
            <v>CN</v>
          </cell>
          <cell r="W250" t="str">
            <v>Non Compliant</v>
          </cell>
          <cell r="X250" t="str">
            <v>https://www.akg.com/Wireless/wireless-components/5100247-00.html</v>
          </cell>
          <cell r="Y250">
            <v>248</v>
          </cell>
        </row>
        <row r="251">
          <cell r="A251" t="str">
            <v>5100248-00</v>
          </cell>
          <cell r="B251" t="str">
            <v>AKG</v>
          </cell>
          <cell r="C251" t="str">
            <v>Wireless Mics</v>
          </cell>
          <cell r="D251" t="str">
            <v>DMS100</v>
          </cell>
          <cell r="E251" t="str">
            <v>DMS300/10</v>
          </cell>
          <cell r="H251" t="str">
            <v>DMS100 Instrument Set</v>
          </cell>
          <cell r="I251" t="str">
            <v>DMS100 Wireless Instrument System</v>
          </cell>
          <cell r="J251">
            <v>400</v>
          </cell>
          <cell r="K251">
            <v>320</v>
          </cell>
          <cell r="L251">
            <v>238.45</v>
          </cell>
          <cell r="P251">
            <v>885038040620</v>
          </cell>
          <cell r="Q251">
            <v>9002761040623</v>
          </cell>
          <cell r="V251" t="str">
            <v>CN</v>
          </cell>
          <cell r="W251" t="str">
            <v>Non Compliant</v>
          </cell>
          <cell r="X251" t="str">
            <v>https://www.akg.com/Wireless/wireless-components/5100248-00.html</v>
          </cell>
          <cell r="Y251">
            <v>249</v>
          </cell>
        </row>
        <row r="252">
          <cell r="A252" t="str">
            <v>5100252-00</v>
          </cell>
          <cell r="B252" t="str">
            <v>AKG</v>
          </cell>
          <cell r="C252" t="str">
            <v>Wireless Mics</v>
          </cell>
          <cell r="D252" t="str">
            <v>DMS300</v>
          </cell>
          <cell r="E252" t="str">
            <v>DMS300/10</v>
          </cell>
          <cell r="H252" t="str">
            <v>DMS300 Vocal Set</v>
          </cell>
          <cell r="I252" t="str">
            <v>DMS300 Wireless Microphone System</v>
          </cell>
          <cell r="J252">
            <v>580</v>
          </cell>
          <cell r="K252">
            <v>465</v>
          </cell>
          <cell r="L252">
            <v>347.37</v>
          </cell>
          <cell r="P252">
            <v>885038040668</v>
          </cell>
          <cell r="Q252">
            <v>9002761040661</v>
          </cell>
          <cell r="V252" t="str">
            <v>CN</v>
          </cell>
          <cell r="W252" t="str">
            <v>Non Compliant</v>
          </cell>
          <cell r="X252" t="str">
            <v>https://www.akg.com/Wireless/wireless-components/5100252-00.html</v>
          </cell>
          <cell r="Y252">
            <v>250</v>
          </cell>
        </row>
        <row r="253">
          <cell r="A253" t="str">
            <v>5100253-00</v>
          </cell>
          <cell r="B253" t="str">
            <v>AKG</v>
          </cell>
          <cell r="C253" t="str">
            <v>Wireless Mics</v>
          </cell>
          <cell r="D253" t="str">
            <v>DMS300</v>
          </cell>
          <cell r="E253" t="str">
            <v>DMS300/10</v>
          </cell>
          <cell r="H253" t="str">
            <v>DMS300 Instrument Set</v>
          </cell>
          <cell r="I253" t="str">
            <v>DMS300 Wireless Instrument System</v>
          </cell>
          <cell r="J253">
            <v>580</v>
          </cell>
          <cell r="K253">
            <v>465</v>
          </cell>
          <cell r="L253">
            <v>347.37</v>
          </cell>
          <cell r="P253">
            <v>885038040675</v>
          </cell>
          <cell r="Q253">
            <v>9002761040678</v>
          </cell>
          <cell r="V253" t="str">
            <v>CN</v>
          </cell>
          <cell r="W253" t="str">
            <v>Non Compliant</v>
          </cell>
          <cell r="X253" t="str">
            <v>https://www.akg.com/Wireless/wireless-components/5100253-00.html</v>
          </cell>
          <cell r="Y253">
            <v>251</v>
          </cell>
        </row>
        <row r="254">
          <cell r="A254" t="str">
            <v>DMS 800</v>
          </cell>
          <cell r="B254" t="str">
            <v>AKG</v>
          </cell>
          <cell r="Y254">
            <v>252</v>
          </cell>
        </row>
        <row r="255">
          <cell r="A255" t="str">
            <v>3382H00100</v>
          </cell>
          <cell r="B255" t="str">
            <v>AKG</v>
          </cell>
          <cell r="C255" t="str">
            <v>Wireless Mics</v>
          </cell>
          <cell r="D255" t="str">
            <v>DMS800 DPT800 BD1</v>
          </cell>
          <cell r="E255" t="str">
            <v>AT670000</v>
          </cell>
          <cell r="H255" t="str">
            <v>DMS800 DPT800 BD1</v>
          </cell>
          <cell r="I255" t="str">
            <v>Body pack transmitter</v>
          </cell>
          <cell r="J255">
            <v>620</v>
          </cell>
          <cell r="K255">
            <v>495</v>
          </cell>
          <cell r="L255">
            <v>352.02</v>
          </cell>
          <cell r="P255">
            <v>885038037378</v>
          </cell>
          <cell r="Q255">
            <v>9002761037371</v>
          </cell>
          <cell r="V255" t="str">
            <v>CN</v>
          </cell>
          <cell r="W255" t="str">
            <v>Non Compliant</v>
          </cell>
          <cell r="X255" t="str">
            <v>https://www.akg.com/Wireless/wireless-components/3382H00100.html</v>
          </cell>
          <cell r="Y255">
            <v>253</v>
          </cell>
        </row>
        <row r="256">
          <cell r="A256" t="str">
            <v>3381H00100</v>
          </cell>
          <cell r="B256" t="str">
            <v>AKG</v>
          </cell>
          <cell r="C256" t="str">
            <v>Wireless Mics</v>
          </cell>
          <cell r="D256" t="str">
            <v>DHT800 BD1</v>
          </cell>
          <cell r="E256" t="str">
            <v>AT670000</v>
          </cell>
          <cell r="H256" t="str">
            <v>DHT800 BD1</v>
          </cell>
          <cell r="J256">
            <v>565</v>
          </cell>
          <cell r="K256">
            <v>455</v>
          </cell>
          <cell r="L256">
            <v>323.85000000000002</v>
          </cell>
          <cell r="P256">
            <v>885038037293</v>
          </cell>
          <cell r="Q256">
            <v>9002761037296</v>
          </cell>
          <cell r="V256" t="str">
            <v>CN</v>
          </cell>
          <cell r="W256" t="str">
            <v>Non Compliant</v>
          </cell>
          <cell r="X256" t="str">
            <v>https://www.akg.com/Wireless/wireless-components/3381H00100.html</v>
          </cell>
          <cell r="Y256">
            <v>254</v>
          </cell>
        </row>
        <row r="257">
          <cell r="A257" t="str">
            <v>Tetrad</v>
          </cell>
          <cell r="B257" t="str">
            <v>AKG</v>
          </cell>
          <cell r="Y257">
            <v>255</v>
          </cell>
        </row>
        <row r="258">
          <cell r="A258" t="str">
            <v>3456H00030</v>
          </cell>
          <cell r="B258" t="str">
            <v>AKG</v>
          </cell>
          <cell r="C258" t="str">
            <v>Wireless Mics</v>
          </cell>
          <cell r="D258" t="str">
            <v>DPT TETRAD NON-EU</v>
          </cell>
          <cell r="E258" t="str">
            <v>AT650000</v>
          </cell>
          <cell r="H258" t="str">
            <v>Digital Microphone System Tetrad</v>
          </cell>
          <cell r="I258" t="str">
            <v>Pocket transmitter</v>
          </cell>
          <cell r="J258">
            <v>410</v>
          </cell>
          <cell r="K258">
            <v>410</v>
          </cell>
          <cell r="L258">
            <v>243.46</v>
          </cell>
          <cell r="P258">
            <v>885038038658</v>
          </cell>
          <cell r="Q258">
            <v>9002761038651</v>
          </cell>
          <cell r="R258">
            <v>15</v>
          </cell>
          <cell r="S258">
            <v>21</v>
          </cell>
          <cell r="T258">
            <v>3</v>
          </cell>
          <cell r="U258">
            <v>2.4</v>
          </cell>
          <cell r="V258" t="str">
            <v>CN</v>
          </cell>
          <cell r="W258" t="str">
            <v>Non Compliant</v>
          </cell>
          <cell r="X258" t="str">
            <v>https://www.akg.com/dmstetrad-system.html</v>
          </cell>
          <cell r="Y258">
            <v>256</v>
          </cell>
        </row>
        <row r="259">
          <cell r="A259" t="str">
            <v>IVM 45000 IEM</v>
          </cell>
          <cell r="B259" t="str">
            <v>AKG</v>
          </cell>
          <cell r="Y259">
            <v>257</v>
          </cell>
        </row>
        <row r="260">
          <cell r="A260" t="str">
            <v>Wireless Accessories</v>
          </cell>
          <cell r="B260" t="str">
            <v>AKG</v>
          </cell>
          <cell r="Y260">
            <v>258</v>
          </cell>
        </row>
        <row r="261">
          <cell r="A261" t="str">
            <v>3082X00010</v>
          </cell>
          <cell r="B261" t="str">
            <v>AKG</v>
          </cell>
          <cell r="C261" t="str">
            <v>Wireless Mics</v>
          </cell>
          <cell r="D261" t="str">
            <v>D5 WL1</v>
          </cell>
          <cell r="E261" t="str">
            <v>JBL025</v>
          </cell>
          <cell r="H261" t="str">
            <v>Microphone Head</v>
          </cell>
          <cell r="I261" t="str">
            <v>Microphone head with D5 acoustic</v>
          </cell>
          <cell r="J261">
            <v>210</v>
          </cell>
          <cell r="K261">
            <v>170</v>
          </cell>
          <cell r="L261">
            <v>115.9</v>
          </cell>
          <cell r="O261">
            <v>36</v>
          </cell>
          <cell r="P261">
            <v>885038019503</v>
          </cell>
          <cell r="Q261">
            <v>9002761019506</v>
          </cell>
          <cell r="R261">
            <v>3</v>
          </cell>
          <cell r="S261">
            <v>3</v>
          </cell>
          <cell r="T261">
            <v>5</v>
          </cell>
          <cell r="U261">
            <v>2.4</v>
          </cell>
          <cell r="V261" t="str">
            <v>CN</v>
          </cell>
          <cell r="W261" t="str">
            <v>Non Compliant</v>
          </cell>
          <cell r="X261" t="str">
            <v>https://www.akg.com/Wireless/Wireless%20Accessories/3082X00010.html</v>
          </cell>
          <cell r="Y261">
            <v>259</v>
          </cell>
        </row>
        <row r="262">
          <cell r="A262" t="str">
            <v>3082X00020</v>
          </cell>
          <cell r="B262" t="str">
            <v>AKG</v>
          </cell>
          <cell r="C262" t="str">
            <v>Wireless Mics</v>
          </cell>
          <cell r="D262" t="str">
            <v>C5 WL1</v>
          </cell>
          <cell r="E262" t="str">
            <v>AT690091</v>
          </cell>
          <cell r="H262" t="str">
            <v>Microphone Head</v>
          </cell>
          <cell r="I262" t="str">
            <v>Microphone head with C5 acoustic</v>
          </cell>
          <cell r="J262">
            <v>360</v>
          </cell>
          <cell r="K262">
            <v>290</v>
          </cell>
          <cell r="L262">
            <v>206.28</v>
          </cell>
          <cell r="O262">
            <v>36</v>
          </cell>
          <cell r="P262">
            <v>885038019510</v>
          </cell>
          <cell r="Q262">
            <v>9002761019513</v>
          </cell>
          <cell r="R262">
            <v>3</v>
          </cell>
          <cell r="S262">
            <v>3</v>
          </cell>
          <cell r="T262">
            <v>5</v>
          </cell>
          <cell r="U262">
            <v>6.8</v>
          </cell>
          <cell r="V262" t="str">
            <v>CN</v>
          </cell>
          <cell r="W262" t="str">
            <v>Non Compliant</v>
          </cell>
          <cell r="X262" t="str">
            <v>https://www.akg.com/Wireless/Wireless%20Accessories/3082X00020.html</v>
          </cell>
          <cell r="Y262">
            <v>260</v>
          </cell>
        </row>
        <row r="263">
          <cell r="A263" t="str">
            <v>3438X00030</v>
          </cell>
          <cell r="B263" t="str">
            <v>AKG</v>
          </cell>
          <cell r="C263" t="str">
            <v>Handheld Vocal Microphone</v>
          </cell>
          <cell r="D263" t="str">
            <v>C7 WL1</v>
          </cell>
          <cell r="E263" t="str">
            <v>AT410010</v>
          </cell>
          <cell r="H263" t="str">
            <v>Handheld Vocal Microphone</v>
          </cell>
          <cell r="I263" t="str">
            <v>Microphone head with C7 acoustic for wireless systems DMS800 and WMS4500</v>
          </cell>
          <cell r="J263">
            <v>440</v>
          </cell>
          <cell r="K263">
            <v>359</v>
          </cell>
          <cell r="L263">
            <v>268.87</v>
          </cell>
          <cell r="P263">
            <v>885038040149</v>
          </cell>
          <cell r="Q263">
            <v>9002761040142</v>
          </cell>
          <cell r="R263">
            <v>3</v>
          </cell>
          <cell r="S263">
            <v>4</v>
          </cell>
          <cell r="T263">
            <v>3.25</v>
          </cell>
          <cell r="U263">
            <v>3.2</v>
          </cell>
          <cell r="V263" t="str">
            <v>CN</v>
          </cell>
          <cell r="W263" t="str">
            <v>Non Compliant</v>
          </cell>
          <cell r="X263" t="str">
            <v>https://www.akg.com/Wireless/Wireless%20Accessories/3438X00030.html</v>
          </cell>
          <cell r="Y263">
            <v>261</v>
          </cell>
        </row>
        <row r="264">
          <cell r="A264" t="str">
            <v>3082X00030</v>
          </cell>
          <cell r="B264" t="str">
            <v>AKG</v>
          </cell>
          <cell r="C264" t="str">
            <v>Wireless Mics</v>
          </cell>
          <cell r="D264" t="str">
            <v>D7 WL1</v>
          </cell>
          <cell r="E264" t="str">
            <v>AT690091</v>
          </cell>
          <cell r="H264" t="str">
            <v>Microphone Head</v>
          </cell>
          <cell r="I264" t="str">
            <v>Microphone head with D7 acoustic</v>
          </cell>
          <cell r="J264">
            <v>365</v>
          </cell>
          <cell r="K264">
            <v>295</v>
          </cell>
          <cell r="L264">
            <v>209.3</v>
          </cell>
          <cell r="O264">
            <v>36</v>
          </cell>
          <cell r="P264">
            <v>885038024477</v>
          </cell>
          <cell r="Q264">
            <v>9002761024470</v>
          </cell>
          <cell r="R264">
            <v>4</v>
          </cell>
          <cell r="S264">
            <v>3</v>
          </cell>
          <cell r="T264">
            <v>5</v>
          </cell>
          <cell r="U264">
            <v>5.2</v>
          </cell>
          <cell r="V264" t="str">
            <v>CN</v>
          </cell>
          <cell r="W264" t="str">
            <v>Non Compliant</v>
          </cell>
          <cell r="X264" t="str">
            <v>https://www.akg.com/Wireless/Wireless%20Accessories/3082X00030.html</v>
          </cell>
          <cell r="Y264">
            <v>262</v>
          </cell>
        </row>
        <row r="265">
          <cell r="A265" t="str">
            <v>3439X00030</v>
          </cell>
          <cell r="B265" t="str">
            <v>AKG</v>
          </cell>
          <cell r="C265" t="str">
            <v xml:space="preserve">Handheld Vocal Microphone </v>
          </cell>
          <cell r="D265" t="str">
            <v>C636 WL1</v>
          </cell>
          <cell r="E265" t="str">
            <v>AT410010</v>
          </cell>
          <cell r="H265" t="str">
            <v>Microphone head</v>
          </cell>
          <cell r="I265" t="str">
            <v>Microphone head with C636 acoustic for wireless systems DMS800 and WMS4500</v>
          </cell>
          <cell r="J265">
            <v>715</v>
          </cell>
          <cell r="K265">
            <v>715</v>
          </cell>
          <cell r="L265">
            <v>491.37</v>
          </cell>
          <cell r="P265">
            <v>885038040132</v>
          </cell>
          <cell r="Q265">
            <v>9002761040135</v>
          </cell>
          <cell r="U265">
            <v>3.2</v>
          </cell>
          <cell r="V265" t="str">
            <v>CN</v>
          </cell>
          <cell r="W265" t="str">
            <v>Non Compliant</v>
          </cell>
          <cell r="X265" t="str">
            <v>https://www.akg.com/Wireless/Wireless%20Accessories/3439X00030.html</v>
          </cell>
          <cell r="Y265">
            <v>263</v>
          </cell>
        </row>
        <row r="266">
          <cell r="A266" t="str">
            <v>3009H00140</v>
          </cell>
          <cell r="B266" t="str">
            <v>AKG</v>
          </cell>
          <cell r="C266" t="str">
            <v>Wireless Mics</v>
          </cell>
          <cell r="D266" t="str">
            <v>DMS800 WLMA-US</v>
          </cell>
          <cell r="H266" t="str">
            <v>Digital Microphone System</v>
          </cell>
          <cell r="I266" t="str">
            <v>Wireless microphone adapter for SHURE wireless microphone heads</v>
          </cell>
          <cell r="J266">
            <v>145</v>
          </cell>
          <cell r="K266">
            <v>145</v>
          </cell>
          <cell r="L266">
            <v>102.09</v>
          </cell>
          <cell r="P266">
            <v>885038038238</v>
          </cell>
          <cell r="Q266">
            <v>9002761038231</v>
          </cell>
          <cell r="R266">
            <v>1</v>
          </cell>
          <cell r="S266">
            <v>3</v>
          </cell>
          <cell r="T266">
            <v>4</v>
          </cell>
          <cell r="V266" t="str">
            <v>HU</v>
          </cell>
          <cell r="W266" t="str">
            <v>Compliant</v>
          </cell>
          <cell r="X266" t="str">
            <v>https://www.akg.com/Wireless/Wireless%20Accessories/3009H00140.html</v>
          </cell>
          <cell r="Y266">
            <v>264</v>
          </cell>
        </row>
        <row r="267">
          <cell r="A267" t="str">
            <v>3296H00010</v>
          </cell>
          <cell r="B267" t="str">
            <v>AKG</v>
          </cell>
          <cell r="C267" t="str">
            <v>Accessories</v>
          </cell>
          <cell r="D267" t="str">
            <v>APS4/NONE ANTENNA POWER SPLITTER</v>
          </cell>
          <cell r="E267" t="str">
            <v>AT110020</v>
          </cell>
          <cell r="H267" t="str">
            <v>APS4/NONE ANTENNA POWER SPLITTER</v>
          </cell>
          <cell r="I267" t="str">
            <v>APS4/NONE ANTENNA POWER SPLITTER</v>
          </cell>
          <cell r="J267">
            <v>960</v>
          </cell>
          <cell r="K267">
            <v>770</v>
          </cell>
          <cell r="L267">
            <v>537.29</v>
          </cell>
          <cell r="P267">
            <v>885038037835</v>
          </cell>
          <cell r="Q267">
            <v>9002761037838</v>
          </cell>
          <cell r="R267">
            <v>24</v>
          </cell>
          <cell r="S267">
            <v>24</v>
          </cell>
          <cell r="T267">
            <v>4</v>
          </cell>
          <cell r="V267" t="str">
            <v>CN</v>
          </cell>
          <cell r="W267" t="str">
            <v>Non Compliant</v>
          </cell>
          <cell r="X267" t="str">
            <v>https://www.akg.com/Wireless/Wireless%20Accessories/3296H00010.html</v>
          </cell>
          <cell r="Y267">
            <v>265</v>
          </cell>
        </row>
        <row r="268">
          <cell r="A268" t="str">
            <v>3296H00050</v>
          </cell>
          <cell r="B268" t="str">
            <v>AKG</v>
          </cell>
          <cell r="C268" t="str">
            <v>Accessories</v>
          </cell>
          <cell r="D268" t="str">
            <v xml:space="preserve">APS4 EU/US/UK/AU ANTENNA POWER SPLITTER </v>
          </cell>
          <cell r="E268" t="str">
            <v>AT690092</v>
          </cell>
          <cell r="H268" t="str">
            <v xml:space="preserve">APS4 EU/US/UK/AU ANTENNA POWER SPLITTER </v>
          </cell>
          <cell r="I268" t="str">
            <v xml:space="preserve">APS4 EU/US/UK/AU ANTENNA POWER SPLITTER </v>
          </cell>
          <cell r="J268">
            <v>1240</v>
          </cell>
          <cell r="K268">
            <v>995</v>
          </cell>
          <cell r="L268">
            <v>663.47</v>
          </cell>
          <cell r="P268">
            <v>885038039754</v>
          </cell>
          <cell r="Q268">
            <v>9002761039757</v>
          </cell>
          <cell r="V268" t="str">
            <v>CN</v>
          </cell>
          <cell r="W268" t="str">
            <v>Non Compliant</v>
          </cell>
          <cell r="X268" t="str">
            <v>https://www.akg.com/Wireless/Wireless%20Accessories/APS4+EU-US-UK-AU.html</v>
          </cell>
          <cell r="Y268">
            <v>266</v>
          </cell>
        </row>
        <row r="269">
          <cell r="A269" t="str">
            <v>2634H00330</v>
          </cell>
          <cell r="B269" t="str">
            <v>AKG</v>
          </cell>
          <cell r="C269" t="str">
            <v>Wireless Mics</v>
          </cell>
          <cell r="D269" t="str">
            <v>RA4000/EW ANTENNA</v>
          </cell>
          <cell r="E269">
            <v>83200201</v>
          </cell>
          <cell r="H269" t="str">
            <v>Remote Antenna, Omni directional, Dipole Passive Diversity System Receiver</v>
          </cell>
          <cell r="I269" t="str">
            <v>Remote Antenna, Omni directional, Dipole Passive Diversity System Receiver</v>
          </cell>
          <cell r="J269">
            <v>275</v>
          </cell>
          <cell r="K269">
            <v>220</v>
          </cell>
          <cell r="L269">
            <v>161.13</v>
          </cell>
          <cell r="P269">
            <v>885038038030</v>
          </cell>
          <cell r="Q269">
            <v>9002761038033</v>
          </cell>
          <cell r="V269" t="str">
            <v>CN</v>
          </cell>
          <cell r="W269" t="str">
            <v>Non Compliant</v>
          </cell>
          <cell r="X269" t="str">
            <v>https://www.akg.com/Wireless/Antennas%20%2F%20Antenna%20Components/2634H00330-LS.html</v>
          </cell>
          <cell r="Y269">
            <v>267</v>
          </cell>
        </row>
        <row r="270">
          <cell r="A270" t="str">
            <v>2634H00340</v>
          </cell>
          <cell r="B270" t="str">
            <v>AKG</v>
          </cell>
          <cell r="C270" t="str">
            <v>Accessories</v>
          </cell>
          <cell r="D270" t="str">
            <v>RA4000B/EW ANTENNA</v>
          </cell>
          <cell r="E270" t="str">
            <v>AT690092</v>
          </cell>
          <cell r="H270" t="str">
            <v>Antenna</v>
          </cell>
          <cell r="I270" t="str">
            <v>RA4000B/EW ANTENNA</v>
          </cell>
          <cell r="J270">
            <v>395</v>
          </cell>
          <cell r="K270">
            <v>315</v>
          </cell>
          <cell r="L270">
            <v>183.96</v>
          </cell>
          <cell r="P270">
            <v>885038038047</v>
          </cell>
          <cell r="Q270">
            <v>9002761038040</v>
          </cell>
          <cell r="R270">
            <v>11.75</v>
          </cell>
          <cell r="S270">
            <v>2.5</v>
          </cell>
          <cell r="T270">
            <v>5.25</v>
          </cell>
          <cell r="V270" t="str">
            <v>CN</v>
          </cell>
          <cell r="W270" t="str">
            <v>Non Compliant</v>
          </cell>
          <cell r="X270" t="str">
            <v>https://www.akg.com/Wireless/Antennas%20%2F%20Antenna%20Components/2634H00340.html</v>
          </cell>
          <cell r="Y270">
            <v>268</v>
          </cell>
        </row>
        <row r="271">
          <cell r="A271" t="str">
            <v>3009H00170</v>
          </cell>
          <cell r="B271" t="str">
            <v>AKG</v>
          </cell>
          <cell r="C271" t="str">
            <v>Accessories</v>
          </cell>
          <cell r="D271" t="str">
            <v>SRA2 EW ANTENNA</v>
          </cell>
          <cell r="E271" t="str">
            <v>AT690091</v>
          </cell>
          <cell r="H271" t="str">
            <v>Antenna</v>
          </cell>
          <cell r="I271" t="str">
            <v>SRA2 EW ANTENNA</v>
          </cell>
          <cell r="J271">
            <v>785</v>
          </cell>
          <cell r="K271">
            <v>630</v>
          </cell>
          <cell r="L271">
            <v>376.57</v>
          </cell>
          <cell r="P271">
            <v>885038038061</v>
          </cell>
          <cell r="Q271">
            <v>9002761038064</v>
          </cell>
          <cell r="R271">
            <v>11.5</v>
          </cell>
          <cell r="S271">
            <v>11</v>
          </cell>
          <cell r="T271">
            <v>11</v>
          </cell>
          <cell r="V271" t="str">
            <v>CN</v>
          </cell>
          <cell r="W271" t="str">
            <v>Non Compliant</v>
          </cell>
          <cell r="X271" t="str">
            <v>https://www.akg.com/Wireless/Antennas%20%2F%20Antenna%20Components/3009H00170.html</v>
          </cell>
          <cell r="Y271">
            <v>269</v>
          </cell>
        </row>
        <row r="272">
          <cell r="A272" t="str">
            <v>3009H00180</v>
          </cell>
          <cell r="B272" t="str">
            <v>AKG</v>
          </cell>
          <cell r="C272" t="str">
            <v>Accessories</v>
          </cell>
          <cell r="D272" t="str">
            <v>SRA2B/EW ANTENNA</v>
          </cell>
          <cell r="E272" t="str">
            <v>AT690092</v>
          </cell>
          <cell r="H272" t="str">
            <v>Antenna</v>
          </cell>
          <cell r="I272" t="str">
            <v>SRA2B/EW ANTENNA</v>
          </cell>
          <cell r="J272">
            <v>690</v>
          </cell>
          <cell r="K272">
            <v>555</v>
          </cell>
          <cell r="L272">
            <v>387.5</v>
          </cell>
          <cell r="P272">
            <v>885038038078</v>
          </cell>
          <cell r="Q272">
            <v>9002761038071</v>
          </cell>
          <cell r="R272">
            <v>11.5</v>
          </cell>
          <cell r="S272">
            <v>11.5</v>
          </cell>
          <cell r="T272">
            <v>1.5</v>
          </cell>
          <cell r="V272" t="str">
            <v>CN</v>
          </cell>
          <cell r="W272" t="str">
            <v>Non Compliant</v>
          </cell>
          <cell r="X272" t="str">
            <v>https://www.akg.com/Wireless/Antennas%20%2F%20Antenna%20Components/SRA2EW.html?dwvar_SRA2EW_color=Black-GLOBAL-Current#q=SRA2&amp;simplesearch=Go&amp;start=1</v>
          </cell>
          <cell r="Y272">
            <v>270</v>
          </cell>
        </row>
        <row r="273">
          <cell r="A273" t="str">
            <v>3009H00210</v>
          </cell>
          <cell r="B273" t="str">
            <v>AKG</v>
          </cell>
          <cell r="C273" t="str">
            <v>Wireless Mics</v>
          </cell>
          <cell r="D273" t="str">
            <v>Helical Antenna</v>
          </cell>
          <cell r="E273" t="str">
            <v>AT690092</v>
          </cell>
          <cell r="G273" t="str">
            <v>Limited Quantity</v>
          </cell>
          <cell r="H273" t="str">
            <v>Antenna</v>
          </cell>
          <cell r="I273" t="str">
            <v>Helical remote antenna, directional, passive (9dB antenna gain), collapsable 12inch to 3inch - diversity system requires two antennas!</v>
          </cell>
          <cell r="J273">
            <v>650</v>
          </cell>
          <cell r="K273">
            <v>650</v>
          </cell>
          <cell r="L273">
            <v>459.54</v>
          </cell>
          <cell r="P273">
            <v>885038034414</v>
          </cell>
          <cell r="Q273">
            <v>9002761034417</v>
          </cell>
          <cell r="R273">
            <v>8</v>
          </cell>
          <cell r="S273">
            <v>15</v>
          </cell>
          <cell r="T273">
            <v>11</v>
          </cell>
          <cell r="V273" t="str">
            <v>US</v>
          </cell>
          <cell r="W273" t="str">
            <v>Compliant</v>
          </cell>
          <cell r="X273" t="str">
            <v>https://www.akg.com/Wireless/Antennas%20%2F%20Antenna%20Components/3009H00210.html</v>
          </cell>
          <cell r="Y273">
            <v>271</v>
          </cell>
        </row>
        <row r="274">
          <cell r="A274" t="str">
            <v>2997Z00040</v>
          </cell>
          <cell r="B274" t="str">
            <v>AKG</v>
          </cell>
          <cell r="C274" t="str">
            <v>Accessories</v>
          </cell>
          <cell r="D274" t="str">
            <v>PSU4000 NONE</v>
          </cell>
          <cell r="E274" t="str">
            <v>AT690092</v>
          </cell>
          <cell r="H274" t="str">
            <v>Power Supply</v>
          </cell>
          <cell r="I274" t="str">
            <v>Central power supply unit for powering up to 3x HUB4000 Q, 3x CU4000, 3x PS4000 W (up to 12 receiver) or SPC4500 (up to 12 transmitter).</v>
          </cell>
          <cell r="J274">
            <v>735</v>
          </cell>
          <cell r="K274">
            <v>735</v>
          </cell>
          <cell r="L274">
            <v>510.74</v>
          </cell>
          <cell r="O274">
            <v>0.58315301391035546</v>
          </cell>
          <cell r="P274">
            <v>885038026792</v>
          </cell>
          <cell r="Q274">
            <v>9002761026795</v>
          </cell>
          <cell r="U274">
            <v>2.4</v>
          </cell>
          <cell r="V274" t="str">
            <v>AT</v>
          </cell>
          <cell r="W274" t="str">
            <v>Compliant</v>
          </cell>
          <cell r="X274" t="str">
            <v>http://www.akg.com/pro/p/psu4000</v>
          </cell>
          <cell r="Y274">
            <v>272</v>
          </cell>
        </row>
        <row r="275">
          <cell r="A275" t="str">
            <v>2999H00150</v>
          </cell>
          <cell r="B275" t="str">
            <v>AKG</v>
          </cell>
          <cell r="C275" t="str">
            <v>Wireless Mics</v>
          </cell>
          <cell r="D275" t="str">
            <v>HUB4000 Q none</v>
          </cell>
          <cell r="E275" t="str">
            <v>AT690092</v>
          </cell>
          <cell r="H275" t="str">
            <v>Wireless Accessories</v>
          </cell>
          <cell r="I275" t="str">
            <v>Network concentrator for integrating DMS700, WMS4500 and IVM4500 wireless systems into a HiQnet network, NO power supply included, please order 7801H00120 additionally.</v>
          </cell>
          <cell r="J275">
            <v>1620</v>
          </cell>
          <cell r="K275">
            <v>1300</v>
          </cell>
          <cell r="L275">
            <v>986.47</v>
          </cell>
          <cell r="O275">
            <v>0.56497175141242939</v>
          </cell>
          <cell r="P275">
            <v>885038039662</v>
          </cell>
          <cell r="Q275">
            <v>9002761039655</v>
          </cell>
          <cell r="R275">
            <v>2.5</v>
          </cell>
          <cell r="S275">
            <v>18</v>
          </cell>
          <cell r="T275">
            <v>2.5</v>
          </cell>
          <cell r="V275" t="str">
            <v>CN</v>
          </cell>
          <cell r="W275" t="str">
            <v>Non Compliant</v>
          </cell>
          <cell r="X275" t="str">
            <v>https://www.akg.com/Wireless/Wireless%20Accessories/2999H00150.html</v>
          </cell>
          <cell r="Y275">
            <v>273</v>
          </cell>
        </row>
        <row r="276">
          <cell r="A276" t="str">
            <v>3004H00030</v>
          </cell>
          <cell r="B276" t="str">
            <v>AKG</v>
          </cell>
          <cell r="C276" t="str">
            <v>Accessories</v>
          </cell>
          <cell r="D276" t="str">
            <v>BP4000</v>
          </cell>
          <cell r="E276" t="str">
            <v>AT690092</v>
          </cell>
          <cell r="H276" t="str">
            <v>Spare parts</v>
          </cell>
          <cell r="I276" t="str">
            <v>Rechargeable battery pack for 
WMS4500/IVM4500</v>
          </cell>
          <cell r="J276">
            <v>195</v>
          </cell>
          <cell r="K276">
            <v>195</v>
          </cell>
          <cell r="L276">
            <v>143.07</v>
          </cell>
          <cell r="P276">
            <v>885038039594</v>
          </cell>
          <cell r="Q276">
            <v>9002761039597</v>
          </cell>
          <cell r="U276" t="str">
            <v>n/a</v>
          </cell>
          <cell r="V276" t="str">
            <v>AT</v>
          </cell>
          <cell r="W276" t="str">
            <v>Compliant</v>
          </cell>
          <cell r="X276" t="str">
            <v>https://www.akg.com/Wireless/Wireless%20Accessories/3004H00030.html</v>
          </cell>
          <cell r="Y276">
            <v>274</v>
          </cell>
        </row>
        <row r="277">
          <cell r="A277" t="str">
            <v>3009H00130</v>
          </cell>
          <cell r="B277" t="str">
            <v>AKG</v>
          </cell>
          <cell r="C277" t="str">
            <v>Antenna</v>
          </cell>
          <cell r="D277" t="str">
            <v>AKG AB4000EW </v>
          </cell>
          <cell r="E277">
            <v>83200100</v>
          </cell>
          <cell r="I277" t="str">
            <v>High-performance antenna booster to compensate signal loss on long antenna cables. </v>
          </cell>
          <cell r="J277">
            <v>610</v>
          </cell>
          <cell r="K277">
            <v>490</v>
          </cell>
          <cell r="L277">
            <v>307.82</v>
          </cell>
          <cell r="P277">
            <v>885038038054</v>
          </cell>
          <cell r="Q277">
            <v>9002761038057</v>
          </cell>
          <cell r="R277">
            <v>11</v>
          </cell>
          <cell r="S277">
            <v>11</v>
          </cell>
          <cell r="T277">
            <v>13.5</v>
          </cell>
          <cell r="V277" t="str">
            <v>CN</v>
          </cell>
          <cell r="W277" t="str">
            <v>Non Compliant</v>
          </cell>
          <cell r="X277" t="str">
            <v>https://www.akg.com/Wireless/Antennas%20%2F%20Antenna%20Components/3009H00130.html</v>
          </cell>
          <cell r="Y277">
            <v>275</v>
          </cell>
        </row>
        <row r="278">
          <cell r="A278" t="str">
            <v>6500H00520</v>
          </cell>
          <cell r="B278" t="str">
            <v>AKG</v>
          </cell>
          <cell r="C278" t="str">
            <v>Microlite Accessories</v>
          </cell>
          <cell r="D278" t="str">
            <v xml:space="preserve">WM82 beige wiremesh 5 pack </v>
          </cell>
          <cell r="E278" t="str">
            <v>AT510000</v>
          </cell>
          <cell r="H278" t="str">
            <v xml:space="preserve">WM82 beige wiremesh 5 pack </v>
          </cell>
          <cell r="I278" t="str">
            <v>Wire Mesh Cap Beige Color for Omnidirection (Package of 10)</v>
          </cell>
          <cell r="J278">
            <v>57</v>
          </cell>
          <cell r="K278">
            <v>57</v>
          </cell>
          <cell r="L278">
            <v>36.94</v>
          </cell>
          <cell r="P278">
            <v>885038039280</v>
          </cell>
          <cell r="Q278">
            <v>9002761039283</v>
          </cell>
          <cell r="R278">
            <v>1</v>
          </cell>
          <cell r="S278">
            <v>3</v>
          </cell>
          <cell r="T278">
            <v>4</v>
          </cell>
          <cell r="U278" t="str">
            <v>n/a</v>
          </cell>
          <cell r="V278" t="str">
            <v>TW</v>
          </cell>
          <cell r="W278" t="str">
            <v>Compliant</v>
          </cell>
          <cell r="X278" t="str">
            <v>https://www.akg.com/Microphones/Microphone%20Accessories/6500H00520.html</v>
          </cell>
          <cell r="Y278">
            <v>276</v>
          </cell>
        </row>
        <row r="279">
          <cell r="A279" t="str">
            <v>6500H00530</v>
          </cell>
          <cell r="B279" t="str">
            <v>AKG</v>
          </cell>
          <cell r="C279" t="str">
            <v>Microlite Accessories</v>
          </cell>
          <cell r="D279" t="str">
            <v xml:space="preserve">WM82 cocoa wiremesh 5 pack </v>
          </cell>
          <cell r="E279" t="str">
            <v>AT510000</v>
          </cell>
          <cell r="H279" t="str">
            <v xml:space="preserve">WM82 cocoa wiremesh 5 pack </v>
          </cell>
          <cell r="I279" t="str">
            <v>Wire Mesh Cap Cocoa Color for Omnidirection (Package of 10)</v>
          </cell>
          <cell r="J279">
            <v>57</v>
          </cell>
          <cell r="K279">
            <v>57</v>
          </cell>
          <cell r="L279">
            <v>36.9</v>
          </cell>
          <cell r="P279">
            <v>885038039297</v>
          </cell>
          <cell r="Q279">
            <v>9002761039290</v>
          </cell>
          <cell r="R279">
            <v>1</v>
          </cell>
          <cell r="S279">
            <v>4</v>
          </cell>
          <cell r="T279">
            <v>2.5</v>
          </cell>
          <cell r="U279" t="str">
            <v>n/a</v>
          </cell>
          <cell r="V279" t="str">
            <v>TW</v>
          </cell>
          <cell r="W279" t="str">
            <v>Compliant</v>
          </cell>
          <cell r="X279" t="str">
            <v>https://www.akg.com/Microphones/Microphone%20Accessories/6500H00530.html</v>
          </cell>
          <cell r="Y279">
            <v>277</v>
          </cell>
        </row>
        <row r="280">
          <cell r="A280" t="str">
            <v>3158H00050</v>
          </cell>
          <cell r="B280" t="str">
            <v>AKG</v>
          </cell>
          <cell r="C280" t="str">
            <v>Wireless Mics</v>
          </cell>
          <cell r="D280" t="str">
            <v>DMS800 CU800</v>
          </cell>
          <cell r="E280" t="str">
            <v>AT690092</v>
          </cell>
          <cell r="H280" t="str">
            <v>Digital Microphone System</v>
          </cell>
          <cell r="I280" t="str">
            <v>Charging unit, technically identical to CU700, but includes 2 plastic caps for DHT800</v>
          </cell>
          <cell r="J280">
            <v>805</v>
          </cell>
          <cell r="K280">
            <v>645</v>
          </cell>
          <cell r="L280">
            <v>440.61</v>
          </cell>
          <cell r="O280">
            <v>0.54737581425541382</v>
          </cell>
          <cell r="P280">
            <v>885038038344</v>
          </cell>
          <cell r="Q280">
            <v>9002761038347</v>
          </cell>
          <cell r="R280">
            <v>3.5</v>
          </cell>
          <cell r="S280">
            <v>8.75</v>
          </cell>
          <cell r="T280">
            <v>7.25</v>
          </cell>
          <cell r="U280">
            <v>3.43</v>
          </cell>
          <cell r="V280" t="str">
            <v>CN</v>
          </cell>
          <cell r="W280" t="str">
            <v>Non Compliant</v>
          </cell>
          <cell r="X280" t="str">
            <v>https://www.akg.com/Wireless/Wireless%20Accessories/3158H00050.html</v>
          </cell>
          <cell r="Y280">
            <v>278</v>
          </cell>
        </row>
        <row r="281">
          <cell r="A281" t="str">
            <v>7801H00110</v>
          </cell>
          <cell r="B281" t="str">
            <v>AKG</v>
          </cell>
          <cell r="C281" t="str">
            <v>Accessories</v>
          </cell>
          <cell r="D281" t="str">
            <v>AC12 PSU12V 2000mA Lock EU/US/UK/AU</v>
          </cell>
          <cell r="E281" t="str">
            <v>AT510060</v>
          </cell>
          <cell r="G281" t="str">
            <v>Limited Quantity</v>
          </cell>
          <cell r="H281" t="str">
            <v>Power Supply</v>
          </cell>
          <cell r="I281" t="str">
            <v>12V/2000mA power supply for wireless systems like PS4000, EU/US/UK/AU connector included</v>
          </cell>
          <cell r="J281">
            <v>70</v>
          </cell>
          <cell r="K281">
            <v>57</v>
          </cell>
          <cell r="L281">
            <v>33</v>
          </cell>
          <cell r="P281">
            <v>885038032465</v>
          </cell>
          <cell r="Q281">
            <v>9002761032468</v>
          </cell>
          <cell r="R281">
            <v>3</v>
          </cell>
          <cell r="S281">
            <v>6</v>
          </cell>
          <cell r="T281">
            <v>3</v>
          </cell>
          <cell r="U281" t="str">
            <v>n/a</v>
          </cell>
          <cell r="V281" t="str">
            <v>CN</v>
          </cell>
          <cell r="W281" t="str">
            <v>Non Compliant</v>
          </cell>
          <cell r="X281" t="str">
            <v>https://www.akg.com/7801H00110.html</v>
          </cell>
          <cell r="Y281">
            <v>279</v>
          </cell>
        </row>
        <row r="282">
          <cell r="A282" t="str">
            <v>7615H06110</v>
          </cell>
          <cell r="B282" t="str">
            <v>AKG</v>
          </cell>
          <cell r="C282" t="str">
            <v>Accessories</v>
          </cell>
          <cell r="D282" t="str">
            <v>RMU40 mini PRO</v>
          </cell>
          <cell r="E282" t="str">
            <v>AT610000</v>
          </cell>
          <cell r="H282" t="str">
            <v>Accessories</v>
          </cell>
          <cell r="I282" t="str">
            <v>Rack mount kit for WMS40 mini, WMS40 mini2</v>
          </cell>
          <cell r="J282">
            <v>75</v>
          </cell>
          <cell r="K282">
            <v>65</v>
          </cell>
          <cell r="L282">
            <v>41.58</v>
          </cell>
          <cell r="P282">
            <v>885038032915</v>
          </cell>
          <cell r="Q282">
            <v>9002761032918</v>
          </cell>
          <cell r="R282">
            <v>2.5</v>
          </cell>
          <cell r="S282">
            <v>6.5</v>
          </cell>
          <cell r="T282">
            <v>5</v>
          </cell>
          <cell r="U282">
            <v>2.2000000000000002</v>
          </cell>
          <cell r="V282" t="str">
            <v>CN</v>
          </cell>
          <cell r="W282" t="str">
            <v>Non Compliant</v>
          </cell>
          <cell r="X282" t="str">
            <v>https://www.akg.com/7615H06110.html</v>
          </cell>
          <cell r="Y282">
            <v>280</v>
          </cell>
        </row>
        <row r="283">
          <cell r="A283" t="str">
            <v>7615H06130</v>
          </cell>
          <cell r="B283" t="str">
            <v>AKG</v>
          </cell>
          <cell r="C283" t="str">
            <v>Accessories</v>
          </cell>
          <cell r="D283" t="str">
            <v>RMU4X PRO</v>
          </cell>
          <cell r="E283" t="str">
            <v>AT610000</v>
          </cell>
          <cell r="H283" t="str">
            <v>Accessories</v>
          </cell>
          <cell r="I283" t="str">
            <v>Rack mount unit</v>
          </cell>
          <cell r="J283">
            <v>85</v>
          </cell>
          <cell r="K283">
            <v>70</v>
          </cell>
          <cell r="L283">
            <v>43.52</v>
          </cell>
          <cell r="P283">
            <v>885038037453</v>
          </cell>
          <cell r="Q283">
            <v>9002761037456</v>
          </cell>
          <cell r="R283">
            <v>2</v>
          </cell>
          <cell r="S283">
            <v>10.25</v>
          </cell>
          <cell r="T283">
            <v>4.5</v>
          </cell>
          <cell r="U283">
            <v>2</v>
          </cell>
          <cell r="V283" t="str">
            <v>CN</v>
          </cell>
          <cell r="W283" t="str">
            <v>Non Compliant</v>
          </cell>
          <cell r="X283" t="str">
            <v>https://www.akg.com/7615H06130.html</v>
          </cell>
          <cell r="Y283">
            <v>281</v>
          </cell>
        </row>
        <row r="284">
          <cell r="A284" t="str">
            <v>2455H00620</v>
          </cell>
          <cell r="B284" t="str">
            <v>AKG</v>
          </cell>
          <cell r="C284" t="str">
            <v>Accessories</v>
          </cell>
          <cell r="D284" t="str">
            <v>MKA 5</v>
          </cell>
          <cell r="E284" t="str">
            <v>AT690092</v>
          </cell>
          <cell r="H284" t="str">
            <v>Cable</v>
          </cell>
          <cell r="I284" t="str">
            <v>5m BNC antenna cable</v>
          </cell>
          <cell r="J284">
            <v>80</v>
          </cell>
          <cell r="K284">
            <v>80</v>
          </cell>
          <cell r="L284">
            <v>49.25</v>
          </cell>
          <cell r="P284">
            <v>885038004257</v>
          </cell>
          <cell r="Q284">
            <v>9002761004250</v>
          </cell>
          <cell r="R284">
            <v>0.5</v>
          </cell>
          <cell r="S284">
            <v>0.5</v>
          </cell>
          <cell r="T284">
            <v>1.5</v>
          </cell>
          <cell r="U284">
            <v>0.4</v>
          </cell>
          <cell r="V284" t="str">
            <v>PL</v>
          </cell>
          <cell r="W284" t="str">
            <v>Compliant</v>
          </cell>
          <cell r="X284" t="str">
            <v>https://www.akg.com/2455H00620.html</v>
          </cell>
          <cell r="Y284">
            <v>282</v>
          </cell>
        </row>
        <row r="285">
          <cell r="A285" t="str">
            <v>6000H02050</v>
          </cell>
          <cell r="B285" t="str">
            <v>AKG</v>
          </cell>
          <cell r="C285" t="str">
            <v>Accessories</v>
          </cell>
          <cell r="D285" t="str">
            <v>MKA 20</v>
          </cell>
          <cell r="E285" t="str">
            <v>AT510000</v>
          </cell>
          <cell r="H285" t="str">
            <v>Cable</v>
          </cell>
          <cell r="I285" t="str">
            <v xml:space="preserve">20m BNC antenna cable </v>
          </cell>
          <cell r="J285">
            <v>95</v>
          </cell>
          <cell r="K285">
            <v>75</v>
          </cell>
          <cell r="L285">
            <v>52.93</v>
          </cell>
          <cell r="O285">
            <v>0.56913782635094101</v>
          </cell>
          <cell r="P285">
            <v>885038026761</v>
          </cell>
          <cell r="Q285">
            <v>9002761026764</v>
          </cell>
          <cell r="R285">
            <v>11</v>
          </cell>
          <cell r="S285">
            <v>13</v>
          </cell>
          <cell r="T285">
            <v>3</v>
          </cell>
          <cell r="U285">
            <v>2</v>
          </cell>
          <cell r="V285" t="str">
            <v>CN</v>
          </cell>
          <cell r="W285" t="str">
            <v>Non Compliant</v>
          </cell>
          <cell r="X285" t="str">
            <v>https://www.akg.com/6000H02050.html</v>
          </cell>
          <cell r="Y285">
            <v>283</v>
          </cell>
        </row>
        <row r="286">
          <cell r="A286" t="str">
            <v>6000H02060</v>
          </cell>
          <cell r="B286" t="str">
            <v>AKG</v>
          </cell>
          <cell r="C286" t="str">
            <v>Accessories</v>
          </cell>
          <cell r="D286" t="str">
            <v>MK PS</v>
          </cell>
          <cell r="E286" t="str">
            <v>AT690092</v>
          </cell>
          <cell r="H286" t="str">
            <v>Cable</v>
          </cell>
          <cell r="I286" t="str">
            <v>0.6m BNC antenna  cable</v>
          </cell>
          <cell r="J286">
            <v>30</v>
          </cell>
          <cell r="K286">
            <v>22</v>
          </cell>
          <cell r="L286">
            <v>16.350000000000001</v>
          </cell>
          <cell r="O286">
            <v>0.55562499999999992</v>
          </cell>
          <cell r="P286">
            <v>885038026778</v>
          </cell>
          <cell r="Q286">
            <v>9002761026771</v>
          </cell>
          <cell r="R286">
            <v>1</v>
          </cell>
          <cell r="S286">
            <v>3</v>
          </cell>
          <cell r="T286">
            <v>3</v>
          </cell>
          <cell r="U286">
            <v>0.4</v>
          </cell>
          <cell r="V286" t="str">
            <v>CN</v>
          </cell>
          <cell r="W286" t="str">
            <v>Non Compliant</v>
          </cell>
          <cell r="X286" t="str">
            <v>https://www.akg.com/6000H02060.html</v>
          </cell>
          <cell r="Y286">
            <v>284</v>
          </cell>
        </row>
        <row r="287">
          <cell r="A287" t="str">
            <v>Headphones</v>
          </cell>
          <cell r="B287" t="str">
            <v>AKG</v>
          </cell>
          <cell r="Y287">
            <v>285</v>
          </cell>
        </row>
        <row r="288">
          <cell r="A288" t="str">
            <v>6000H01900</v>
          </cell>
          <cell r="B288" t="str">
            <v>AKG</v>
          </cell>
          <cell r="C288" t="str">
            <v>Accessories</v>
          </cell>
          <cell r="D288" t="str">
            <v>H500</v>
          </cell>
          <cell r="E288" t="str">
            <v>JBL030</v>
          </cell>
          <cell r="H288" t="str">
            <v>Accessories</v>
          </cell>
          <cell r="I288" t="str">
            <v>Elastic shockmount for GN15 E, GN30 E, GN50 E and 5-pin versions</v>
          </cell>
          <cell r="J288">
            <v>67</v>
          </cell>
          <cell r="K288">
            <v>67</v>
          </cell>
          <cell r="L288">
            <v>43.99</v>
          </cell>
          <cell r="P288">
            <v>885038005025</v>
          </cell>
          <cell r="Q288">
            <v>9002761005028</v>
          </cell>
          <cell r="R288">
            <v>3</v>
          </cell>
          <cell r="S288">
            <v>3</v>
          </cell>
          <cell r="T288">
            <v>3</v>
          </cell>
          <cell r="U288">
            <v>2.8</v>
          </cell>
          <cell r="V288" t="str">
            <v>TW</v>
          </cell>
          <cell r="W288" t="str">
            <v>Compliant</v>
          </cell>
          <cell r="X288" t="str">
            <v>https://www.akg.com/6000H01900.html</v>
          </cell>
          <cell r="Y288">
            <v>286</v>
          </cell>
        </row>
        <row r="289">
          <cell r="A289" t="str">
            <v>3169H00030</v>
          </cell>
          <cell r="B289" t="str">
            <v>AKG</v>
          </cell>
          <cell r="C289" t="str">
            <v>Headphones</v>
          </cell>
          <cell r="D289" t="str">
            <v>K92</v>
          </cell>
          <cell r="E289" t="str">
            <v>AT110020</v>
          </cell>
          <cell r="H289" t="str">
            <v>Closed-Back Studio Headphones</v>
          </cell>
          <cell r="I289" t="str">
            <v xml:space="preserve">Professional studio headphones with 40mm drivers and closed back design ideal for studio recording and monitoring applications. Precisely balanced, 16Hz - 22 kHz response, self adjusting headband and 3 meter cable. 32 Ohms impedance.  Gold-plated 3.5mm (1/8-inch) plug with gold-plated 6.3mm (1/4") screw-on adapter </v>
          </cell>
          <cell r="J289">
            <v>111.25</v>
          </cell>
          <cell r="K289">
            <v>89</v>
          </cell>
          <cell r="L289">
            <v>54.9</v>
          </cell>
          <cell r="O289">
            <v>10</v>
          </cell>
          <cell r="P289">
            <v>885038038795</v>
          </cell>
          <cell r="Q289">
            <v>9002761038798</v>
          </cell>
          <cell r="R289">
            <v>3</v>
          </cell>
          <cell r="S289">
            <v>2</v>
          </cell>
          <cell r="T289">
            <v>2</v>
          </cell>
          <cell r="U289">
            <v>9.25</v>
          </cell>
          <cell r="V289" t="str">
            <v>CN</v>
          </cell>
          <cell r="W289" t="str">
            <v>Non Compliant</v>
          </cell>
          <cell r="X289" t="str">
            <v>https://www.akg.com/3169H00030.html</v>
          </cell>
          <cell r="Y289">
            <v>287</v>
          </cell>
        </row>
        <row r="290">
          <cell r="A290" t="str">
            <v>3103H00030</v>
          </cell>
          <cell r="B290" t="str">
            <v>AKG</v>
          </cell>
          <cell r="C290" t="str">
            <v>Headphones</v>
          </cell>
          <cell r="D290" t="str">
            <v>K182 HEADPHONES</v>
          </cell>
          <cell r="E290" t="str">
            <v>AT210010</v>
          </cell>
          <cell r="H290" t="str">
            <v>Studio Headphone</v>
          </cell>
          <cell r="I290" t="str">
            <v>Professional closed-back monitor headphones</v>
          </cell>
          <cell r="J290">
            <v>199</v>
          </cell>
          <cell r="K290">
            <v>159</v>
          </cell>
          <cell r="L290">
            <v>111</v>
          </cell>
          <cell r="P290">
            <v>90027610382480</v>
          </cell>
          <cell r="Q290">
            <v>9002761038248</v>
          </cell>
          <cell r="R290" t="str">
            <v>n/a</v>
          </cell>
          <cell r="S290" t="str">
            <v>n/a</v>
          </cell>
          <cell r="T290" t="str">
            <v>n/a</v>
          </cell>
          <cell r="U290" t="str">
            <v>n/a</v>
          </cell>
          <cell r="V290" t="str">
            <v>CN</v>
          </cell>
          <cell r="W290" t="str">
            <v>Non Compliant</v>
          </cell>
          <cell r="X290" t="str">
            <v>https://www.akg.com/3103H00030.html</v>
          </cell>
          <cell r="Y290">
            <v>288</v>
          </cell>
        </row>
        <row r="291">
          <cell r="A291" t="str">
            <v>2058X00130</v>
          </cell>
          <cell r="B291" t="str">
            <v>AKG</v>
          </cell>
          <cell r="C291" t="str">
            <v>Headphones</v>
          </cell>
          <cell r="D291" t="str">
            <v xml:space="preserve">K240 STUDIO </v>
          </cell>
          <cell r="E291" t="str">
            <v>JBL025</v>
          </cell>
          <cell r="H291" t="str">
            <v>Studio Headphone</v>
          </cell>
          <cell r="I291" t="str">
            <v>Semi open, circumaural studio headphone with artificial leather ear pads, classic gold/black trim, detachable cable</v>
          </cell>
          <cell r="J291">
            <v>150</v>
          </cell>
          <cell r="K291">
            <v>99</v>
          </cell>
          <cell r="L291">
            <v>69.900000000000006</v>
          </cell>
          <cell r="P291">
            <v>885038026730</v>
          </cell>
          <cell r="Q291">
            <v>9002761026733</v>
          </cell>
          <cell r="R291">
            <v>9</v>
          </cell>
          <cell r="S291">
            <v>9</v>
          </cell>
          <cell r="T291">
            <v>4.5</v>
          </cell>
          <cell r="U291">
            <v>4.4000000000000004</v>
          </cell>
          <cell r="V291" t="str">
            <v>CN</v>
          </cell>
          <cell r="W291" t="str">
            <v>Non Compliant</v>
          </cell>
          <cell r="X291" t="str">
            <v>https://www.akg.com/2058X00130.html</v>
          </cell>
          <cell r="Y291">
            <v>289</v>
          </cell>
        </row>
        <row r="292">
          <cell r="A292" t="str">
            <v>2058X00190</v>
          </cell>
          <cell r="B292" t="str">
            <v>AKG</v>
          </cell>
          <cell r="C292" t="str">
            <v>Headphones</v>
          </cell>
          <cell r="D292" t="str">
            <v>K240 MKII</v>
          </cell>
          <cell r="E292" t="str">
            <v>AT110020</v>
          </cell>
          <cell r="H292" t="str">
            <v>Studio Headphone</v>
          </cell>
          <cell r="I292" t="str">
            <v>Semi open, circumaural, detachable cable additional velvet ear pad, additional 5m coiled cable; stage blue</v>
          </cell>
          <cell r="J292">
            <v>248.75</v>
          </cell>
          <cell r="K292">
            <v>199</v>
          </cell>
          <cell r="L292">
            <v>138.13999999999999</v>
          </cell>
          <cell r="O292">
            <v>30</v>
          </cell>
          <cell r="P292">
            <v>885038021193</v>
          </cell>
          <cell r="Q292">
            <v>9002761021196</v>
          </cell>
          <cell r="R292">
            <v>9</v>
          </cell>
          <cell r="S292">
            <v>9</v>
          </cell>
          <cell r="T292">
            <v>4.5</v>
          </cell>
          <cell r="U292">
            <v>4.4000000000000004</v>
          </cell>
          <cell r="V292" t="str">
            <v>CN</v>
          </cell>
          <cell r="W292" t="str">
            <v>Non Compliant</v>
          </cell>
          <cell r="X292" t="str">
            <v>https://www.akg.com/2058X00190.html</v>
          </cell>
          <cell r="Y292">
            <v>290</v>
          </cell>
        </row>
        <row r="293">
          <cell r="A293" t="str">
            <v>2470X00190</v>
          </cell>
          <cell r="B293" t="str">
            <v>AKG</v>
          </cell>
          <cell r="C293" t="str">
            <v>Headphones</v>
          </cell>
          <cell r="D293" t="str">
            <v>K271 MKII</v>
          </cell>
          <cell r="E293" t="str">
            <v>AT110020</v>
          </cell>
          <cell r="H293" t="str">
            <v>Studio Headphone</v>
          </cell>
          <cell r="I293" t="str">
            <v>Closed back, circumaural, detachable cable additional velvet ear pads, additional 5m coiled cable; stage blue</v>
          </cell>
          <cell r="J293">
            <v>373.75</v>
          </cell>
          <cell r="K293">
            <v>299</v>
          </cell>
          <cell r="L293">
            <v>206.34</v>
          </cell>
          <cell r="O293">
            <v>30</v>
          </cell>
          <cell r="P293">
            <v>885038021209</v>
          </cell>
          <cell r="Q293">
            <v>9002761021202</v>
          </cell>
          <cell r="R293">
            <v>10</v>
          </cell>
          <cell r="S293">
            <v>6</v>
          </cell>
          <cell r="T293">
            <v>10</v>
          </cell>
          <cell r="U293">
            <v>4.4000000000000004</v>
          </cell>
          <cell r="V293" t="str">
            <v>CN</v>
          </cell>
          <cell r="W293" t="str">
            <v>Non Compliant</v>
          </cell>
          <cell r="X293" t="str">
            <v>https://www.akg.com/2470X00190.html</v>
          </cell>
          <cell r="Y293">
            <v>291</v>
          </cell>
        </row>
        <row r="294">
          <cell r="A294" t="str">
            <v>K361</v>
          </cell>
          <cell r="B294" t="str">
            <v>AKG</v>
          </cell>
          <cell r="C294" t="str">
            <v>Headphones</v>
          </cell>
          <cell r="D294" t="str">
            <v>K361</v>
          </cell>
          <cell r="E294" t="str">
            <v>JBL012</v>
          </cell>
          <cell r="H294" t="str">
            <v>PROFESSIONAL AUDIO HEADPHONE K361</v>
          </cell>
          <cell r="I294" t="str">
            <v>PROFESSIONAL AUDIO HEADPHONE K361</v>
          </cell>
          <cell r="J294">
            <v>186.25</v>
          </cell>
          <cell r="K294">
            <v>149</v>
          </cell>
          <cell r="L294">
            <v>94.8</v>
          </cell>
          <cell r="P294">
            <v>885038040729</v>
          </cell>
          <cell r="Q294">
            <v>9002761040722</v>
          </cell>
          <cell r="R294">
            <v>1.48</v>
          </cell>
          <cell r="S294">
            <v>4.33</v>
          </cell>
          <cell r="T294">
            <v>8.86</v>
          </cell>
          <cell r="U294">
            <v>9.25</v>
          </cell>
          <cell r="V294" t="str">
            <v>CN</v>
          </cell>
          <cell r="W294" t="str">
            <v>Non Compliant</v>
          </cell>
          <cell r="X294" t="str">
            <v>https://www.akg.com/K361.html</v>
          </cell>
          <cell r="Y294">
            <v>292</v>
          </cell>
        </row>
        <row r="295">
          <cell r="A295" t="str">
            <v>K361BT</v>
          </cell>
          <cell r="B295" t="str">
            <v>AKG</v>
          </cell>
          <cell r="C295" t="str">
            <v>Headphones</v>
          </cell>
          <cell r="D295" t="str">
            <v>K361-BT</v>
          </cell>
          <cell r="E295" t="str">
            <v>AT110020</v>
          </cell>
          <cell r="H295" t="str">
            <v>Professional Audio Bluetooth Headphone</v>
          </cell>
          <cell r="I295" t="str">
            <v>K361BT Professional Audio Bluetooth Headphone</v>
          </cell>
          <cell r="J295">
            <v>223.75</v>
          </cell>
          <cell r="K295">
            <v>179</v>
          </cell>
          <cell r="L295">
            <v>125</v>
          </cell>
          <cell r="P295">
            <v>885038040774</v>
          </cell>
          <cell r="Q295">
            <v>9002761040777</v>
          </cell>
          <cell r="V295" t="str">
            <v>CN</v>
          </cell>
          <cell r="W295" t="str">
            <v>Non Compliant</v>
          </cell>
          <cell r="X295" t="str">
            <v>https://www.akg.com/K361BT.html</v>
          </cell>
          <cell r="Y295">
            <v>293</v>
          </cell>
        </row>
        <row r="296">
          <cell r="A296" t="str">
            <v>K371</v>
          </cell>
          <cell r="B296" t="str">
            <v>AKG</v>
          </cell>
          <cell r="C296" t="str">
            <v>Headphones</v>
          </cell>
          <cell r="D296" t="str">
            <v>K371</v>
          </cell>
          <cell r="E296" t="str">
            <v>AT110020</v>
          </cell>
          <cell r="H296" t="str">
            <v>PROFESSIONAL AUDIO HEADPHONE K371</v>
          </cell>
          <cell r="I296" t="str">
            <v>PROFESSIONAL AUDIO HEADPHONE K371</v>
          </cell>
          <cell r="J296">
            <v>248.75</v>
          </cell>
          <cell r="K296">
            <v>199</v>
          </cell>
          <cell r="L296">
            <v>134.80000000000001</v>
          </cell>
          <cell r="P296">
            <v>885038040712</v>
          </cell>
          <cell r="Q296">
            <v>9002761040715</v>
          </cell>
          <cell r="R296">
            <v>1.69</v>
          </cell>
          <cell r="S296">
            <v>4.33</v>
          </cell>
          <cell r="T296">
            <v>8.86</v>
          </cell>
          <cell r="U296">
            <v>9.25</v>
          </cell>
          <cell r="V296" t="str">
            <v>CN</v>
          </cell>
          <cell r="W296" t="str">
            <v>Non Compliant</v>
          </cell>
          <cell r="X296" t="str">
            <v>https://www.akg.com/K371.html</v>
          </cell>
          <cell r="Y296">
            <v>294</v>
          </cell>
        </row>
        <row r="297">
          <cell r="A297" t="str">
            <v>K371BT</v>
          </cell>
          <cell r="B297" t="str">
            <v>AKG</v>
          </cell>
          <cell r="C297" t="str">
            <v>Headphones</v>
          </cell>
          <cell r="D297" t="str">
            <v>K371BT</v>
          </cell>
          <cell r="E297" t="str">
            <v>AT110020</v>
          </cell>
          <cell r="H297" t="str">
            <v>Professional Audio Bluetooth Headphone (US Pricing)</v>
          </cell>
          <cell r="I297" t="str">
            <v>K371BT Professional Audio Bluetooth Headphone</v>
          </cell>
          <cell r="J297">
            <v>298.75</v>
          </cell>
          <cell r="K297">
            <v>239</v>
          </cell>
          <cell r="L297">
            <v>166.4</v>
          </cell>
          <cell r="P297">
            <v>885038040781</v>
          </cell>
          <cell r="Q297">
            <v>9002761040784</v>
          </cell>
          <cell r="V297" t="str">
            <v>CN</v>
          </cell>
          <cell r="W297" t="str">
            <v>Non Compliant</v>
          </cell>
          <cell r="X297" t="str">
            <v>https://www.akg.com/K371BT.html</v>
          </cell>
          <cell r="Y297">
            <v>295</v>
          </cell>
        </row>
        <row r="298">
          <cell r="A298" t="str">
            <v>3280H00130</v>
          </cell>
          <cell r="B298" t="str">
            <v>AKG</v>
          </cell>
          <cell r="C298" t="str">
            <v>Headphones</v>
          </cell>
          <cell r="D298" t="str">
            <v>K553 MKII</v>
          </cell>
          <cell r="E298" t="str">
            <v>AT610000</v>
          </cell>
          <cell r="H298" t="str">
            <v>Studio Headphone</v>
          </cell>
          <cell r="I298" t="str">
            <v>Closed back studio headphones</v>
          </cell>
          <cell r="J298">
            <v>345</v>
          </cell>
          <cell r="K298">
            <v>279</v>
          </cell>
          <cell r="L298">
            <v>193.33</v>
          </cell>
          <cell r="P298">
            <v>885038040316</v>
          </cell>
          <cell r="Q298">
            <v>9002761040319</v>
          </cell>
          <cell r="R298">
            <v>9</v>
          </cell>
          <cell r="S298">
            <v>9</v>
          </cell>
          <cell r="T298">
            <v>4</v>
          </cell>
          <cell r="U298">
            <v>1.2</v>
          </cell>
          <cell r="V298" t="str">
            <v>CN</v>
          </cell>
          <cell r="W298" t="str">
            <v>Non Compliant</v>
          </cell>
          <cell r="X298" t="str">
            <v>https://www.akg.com/3280H00130.html</v>
          </cell>
          <cell r="Y298">
            <v>296</v>
          </cell>
        </row>
        <row r="299">
          <cell r="A299" t="str">
            <v>2458X00100</v>
          </cell>
          <cell r="B299" t="str">
            <v>AKG</v>
          </cell>
          <cell r="C299" t="str">
            <v>Headphones</v>
          </cell>
          <cell r="D299" t="str">
            <v>K612 PRO</v>
          </cell>
          <cell r="E299" t="str">
            <v>AT690092</v>
          </cell>
          <cell r="H299" t="str">
            <v>Professional Headphone</v>
          </cell>
          <cell r="I299" t="str">
            <v>High Performance Headphones, patented Varimotion technology</v>
          </cell>
          <cell r="J299">
            <v>345</v>
          </cell>
          <cell r="K299">
            <v>279</v>
          </cell>
          <cell r="L299">
            <v>196.5</v>
          </cell>
          <cell r="P299">
            <v>885038035695</v>
          </cell>
          <cell r="Q299">
            <v>9002761035698</v>
          </cell>
          <cell r="R299">
            <v>13</v>
          </cell>
          <cell r="S299">
            <v>19</v>
          </cell>
          <cell r="T299">
            <v>17</v>
          </cell>
          <cell r="U299">
            <v>4.5999999999999996</v>
          </cell>
          <cell r="V299" t="str">
            <v>CN</v>
          </cell>
          <cell r="W299" t="str">
            <v>Non Compliant</v>
          </cell>
          <cell r="X299" t="str">
            <v>https://www.akg.com/2458X00100.html</v>
          </cell>
          <cell r="Y299">
            <v>297</v>
          </cell>
        </row>
        <row r="300">
          <cell r="A300" t="str">
            <v>2458X00180</v>
          </cell>
          <cell r="B300" t="str">
            <v>AKG</v>
          </cell>
          <cell r="C300" t="str">
            <v>Headphones</v>
          </cell>
          <cell r="D300" t="str">
            <v>K701</v>
          </cell>
          <cell r="E300" t="str">
            <v>AT110020</v>
          </cell>
          <cell r="H300" t="str">
            <v>Professional Headphone</v>
          </cell>
          <cell r="I300" t="str">
            <v>Re-Launch</v>
          </cell>
          <cell r="J300">
            <v>742.5</v>
          </cell>
          <cell r="K300">
            <v>599</v>
          </cell>
          <cell r="L300">
            <v>422.1</v>
          </cell>
          <cell r="O300">
            <v>0.5747763864042934</v>
          </cell>
          <cell r="P300">
            <v>885038018803</v>
          </cell>
          <cell r="Q300">
            <v>9002761018806</v>
          </cell>
          <cell r="R300">
            <v>13</v>
          </cell>
          <cell r="S300">
            <v>20</v>
          </cell>
          <cell r="T300">
            <v>20</v>
          </cell>
          <cell r="U300">
            <v>5.2</v>
          </cell>
          <cell r="V300" t="str">
            <v>CN</v>
          </cell>
          <cell r="W300" t="str">
            <v>Non Compliant</v>
          </cell>
          <cell r="X300" t="str">
            <v>https://www.akg.com/2458X00180.html</v>
          </cell>
          <cell r="Y300">
            <v>298</v>
          </cell>
        </row>
        <row r="301">
          <cell r="A301" t="str">
            <v>2458X00140</v>
          </cell>
          <cell r="B301" t="str">
            <v>AKG</v>
          </cell>
          <cell r="C301" t="str">
            <v>Headphones</v>
          </cell>
          <cell r="D301" t="str">
            <v>K712 PRO</v>
          </cell>
          <cell r="E301" t="str">
            <v>AT110020</v>
          </cell>
          <cell r="H301" t="str">
            <v>Professional Headphone</v>
          </cell>
          <cell r="I301" t="str">
            <v>Reference Studio headphones</v>
          </cell>
          <cell r="J301">
            <v>873.75</v>
          </cell>
          <cell r="K301">
            <v>699</v>
          </cell>
          <cell r="L301">
            <v>489.75</v>
          </cell>
          <cell r="P301">
            <v>885038035688</v>
          </cell>
          <cell r="Q301">
            <v>9002761035681</v>
          </cell>
          <cell r="R301">
            <v>11.75</v>
          </cell>
          <cell r="S301">
            <v>5</v>
          </cell>
          <cell r="T301">
            <v>9</v>
          </cell>
          <cell r="U301">
            <v>5.2</v>
          </cell>
          <cell r="V301" t="str">
            <v>SK</v>
          </cell>
          <cell r="W301" t="str">
            <v>Compliant</v>
          </cell>
          <cell r="X301" t="str">
            <v>https://www.akg.com/2458X00140.html</v>
          </cell>
          <cell r="Y301">
            <v>299</v>
          </cell>
        </row>
        <row r="302">
          <cell r="A302" t="str">
            <v>3458X00010</v>
          </cell>
          <cell r="B302" t="str">
            <v>AKG</v>
          </cell>
          <cell r="C302" t="str">
            <v>Headphones</v>
          </cell>
          <cell r="D302" t="str">
            <v>K812 PRO</v>
          </cell>
          <cell r="E302" t="str">
            <v>AT650000</v>
          </cell>
          <cell r="H302" t="str">
            <v>Professional Headphone</v>
          </cell>
          <cell r="I302" t="str">
            <v>Superior Reference headphones</v>
          </cell>
          <cell r="J302">
            <v>2498.75</v>
          </cell>
          <cell r="K302">
            <v>1999</v>
          </cell>
          <cell r="L302">
            <v>1421.6</v>
          </cell>
          <cell r="P302">
            <v>885038035770</v>
          </cell>
          <cell r="Q302">
            <v>9002761035773</v>
          </cell>
          <cell r="R302">
            <v>6</v>
          </cell>
          <cell r="S302">
            <v>14</v>
          </cell>
          <cell r="T302">
            <v>12</v>
          </cell>
          <cell r="U302">
            <v>5.2</v>
          </cell>
          <cell r="V302" t="str">
            <v>SK</v>
          </cell>
          <cell r="W302" t="str">
            <v>Compliant</v>
          </cell>
          <cell r="X302" t="str">
            <v>https://www.akg.com/3458X00010.html</v>
          </cell>
          <cell r="Y302">
            <v>300</v>
          </cell>
        </row>
        <row r="303">
          <cell r="A303" t="str">
            <v>3458X00050</v>
          </cell>
          <cell r="B303" t="str">
            <v>AKG</v>
          </cell>
          <cell r="C303" t="str">
            <v>Headphones</v>
          </cell>
          <cell r="D303" t="str">
            <v>K872</v>
          </cell>
          <cell r="E303" t="str">
            <v>AT110020</v>
          </cell>
          <cell r="H303" t="str">
            <v>Master Reference Closed-Back Studio Headphones</v>
          </cell>
          <cell r="I303" t="str">
            <v>Master reference closed-back studio headphones, with custom 53mm drivers, 1.5 Tesla magnet systems, 3D-shaped slow-retention foam ear-cups, open-mesh headband.</v>
          </cell>
          <cell r="J303">
            <v>2498.75</v>
          </cell>
          <cell r="K303">
            <v>1999</v>
          </cell>
          <cell r="L303">
            <v>1499</v>
          </cell>
          <cell r="P303">
            <v>885038039709</v>
          </cell>
          <cell r="Q303">
            <v>9002761039702</v>
          </cell>
          <cell r="R303">
            <v>7.75</v>
          </cell>
          <cell r="S303">
            <v>16.25</v>
          </cell>
          <cell r="T303">
            <v>11.5</v>
          </cell>
          <cell r="V303" t="str">
            <v>SK</v>
          </cell>
          <cell r="W303" t="str">
            <v>Compliant</v>
          </cell>
          <cell r="X303" t="str">
            <v>https://www.akg.com/3458X00050.html</v>
          </cell>
          <cell r="Y303">
            <v>301</v>
          </cell>
        </row>
        <row r="304">
          <cell r="A304" t="str">
            <v>3446H00010</v>
          </cell>
          <cell r="B304" t="str">
            <v>AKG</v>
          </cell>
          <cell r="C304" t="str">
            <v>Headphones</v>
          </cell>
          <cell r="D304" t="str">
            <v>K15</v>
          </cell>
          <cell r="E304" t="str">
            <v>AT690091</v>
          </cell>
          <cell r="H304" t="str">
            <v>Conference Headphone</v>
          </cell>
          <cell r="I304" t="str">
            <v>High-Performance conference headphones</v>
          </cell>
          <cell r="J304">
            <v>125</v>
          </cell>
          <cell r="K304">
            <v>125</v>
          </cell>
          <cell r="L304">
            <v>84.27</v>
          </cell>
          <cell r="P304">
            <v>885038036784</v>
          </cell>
          <cell r="Q304">
            <v>9002761036787</v>
          </cell>
          <cell r="R304">
            <v>3</v>
          </cell>
          <cell r="S304">
            <v>9</v>
          </cell>
          <cell r="T304">
            <v>8</v>
          </cell>
          <cell r="U304">
            <v>2.4</v>
          </cell>
          <cell r="V304" t="str">
            <v>SK</v>
          </cell>
          <cell r="W304" t="str">
            <v>Compliant</v>
          </cell>
          <cell r="X304" t="str">
            <v>https://www.akg.com/3446H00010.html</v>
          </cell>
          <cell r="Y304">
            <v>302</v>
          </cell>
        </row>
        <row r="305">
          <cell r="A305" t="str">
            <v>Headsets</v>
          </cell>
          <cell r="B305" t="str">
            <v>AKG</v>
          </cell>
          <cell r="Y305">
            <v>303</v>
          </cell>
        </row>
        <row r="306">
          <cell r="A306" t="str">
            <v>3446H00020</v>
          </cell>
          <cell r="B306" t="str">
            <v>AKG</v>
          </cell>
          <cell r="C306" t="str">
            <v>Headphones</v>
          </cell>
          <cell r="D306" t="str">
            <v>HSC15</v>
          </cell>
          <cell r="E306" t="str">
            <v>AT510060</v>
          </cell>
          <cell r="H306" t="str">
            <v>Headset</v>
          </cell>
          <cell r="I306" t="str">
            <v>High-Performance conference headset</v>
          </cell>
          <cell r="J306">
            <v>248</v>
          </cell>
          <cell r="K306">
            <v>248</v>
          </cell>
          <cell r="L306">
            <v>167.88</v>
          </cell>
          <cell r="P306">
            <v>885038036791</v>
          </cell>
          <cell r="Q306">
            <v>9002761036794</v>
          </cell>
          <cell r="R306">
            <v>4</v>
          </cell>
          <cell r="S306">
            <v>8</v>
          </cell>
          <cell r="T306">
            <v>8</v>
          </cell>
          <cell r="U306">
            <v>2.4</v>
          </cell>
          <cell r="V306" t="str">
            <v>SK</v>
          </cell>
          <cell r="W306" t="str">
            <v>Compliant</v>
          </cell>
          <cell r="X306" t="str">
            <v>https://www.akg.com/3446H00020.html</v>
          </cell>
          <cell r="Y306">
            <v>304</v>
          </cell>
        </row>
        <row r="307">
          <cell r="A307" t="str">
            <v>2955X00260</v>
          </cell>
          <cell r="B307" t="str">
            <v>AKG</v>
          </cell>
          <cell r="C307" t="str">
            <v>Headphones</v>
          </cell>
          <cell r="D307" t="str">
            <v>HSD171</v>
          </cell>
          <cell r="E307" t="str">
            <v>AT210030</v>
          </cell>
          <cell r="G307" t="str">
            <v>Limited Quantity</v>
          </cell>
          <cell r="H307" t="str">
            <v>Headset</v>
          </cell>
          <cell r="I307" t="str">
            <v>Prof. closed-back headsets derived from K 171 headphones with dynamic mic for broadcast and recording use. Without muting function. MK HS cable not included.</v>
          </cell>
          <cell r="J307">
            <v>470</v>
          </cell>
          <cell r="K307">
            <v>375</v>
          </cell>
          <cell r="L307">
            <v>254.6</v>
          </cell>
          <cell r="P307">
            <v>885038028840</v>
          </cell>
          <cell r="Q307">
            <v>9002761028843</v>
          </cell>
          <cell r="R307">
            <v>5</v>
          </cell>
          <cell r="S307">
            <v>9</v>
          </cell>
          <cell r="T307">
            <v>9</v>
          </cell>
          <cell r="U307">
            <v>4.4000000000000004</v>
          </cell>
          <cell r="V307" t="str">
            <v>CN</v>
          </cell>
          <cell r="W307" t="str">
            <v>Non Compliant</v>
          </cell>
          <cell r="X307" t="str">
            <v>https://www.akg.com/2955X00260.html</v>
          </cell>
          <cell r="Y307">
            <v>305</v>
          </cell>
        </row>
        <row r="308">
          <cell r="A308" t="str">
            <v>2955X00270</v>
          </cell>
          <cell r="B308" t="str">
            <v>AKG</v>
          </cell>
          <cell r="C308" t="str">
            <v>Headphones</v>
          </cell>
          <cell r="D308" t="str">
            <v>HSD271</v>
          </cell>
          <cell r="E308" t="str">
            <v>AT210030</v>
          </cell>
          <cell r="H308" t="str">
            <v>Headset</v>
          </cell>
          <cell r="I308" t="str">
            <v>Prof. closed-back headsets derived from K 271 headphones with dynamic mic for broadcast and recording use. Without muting function. MK HS cable not included.</v>
          </cell>
          <cell r="J308">
            <v>435</v>
          </cell>
          <cell r="K308">
            <v>349</v>
          </cell>
          <cell r="L308">
            <v>243.71</v>
          </cell>
          <cell r="P308">
            <v>885038028857</v>
          </cell>
          <cell r="Q308">
            <v>9002761028850</v>
          </cell>
          <cell r="R308">
            <v>4.5</v>
          </cell>
          <cell r="S308">
            <v>9</v>
          </cell>
          <cell r="T308">
            <v>9</v>
          </cell>
          <cell r="U308">
            <v>4.4000000000000004</v>
          </cell>
          <cell r="V308" t="str">
            <v>HU</v>
          </cell>
          <cell r="W308" t="str">
            <v>Compliant</v>
          </cell>
          <cell r="X308" t="str">
            <v>https://www.akg.com/2955X00270.html</v>
          </cell>
          <cell r="Y308">
            <v>306</v>
          </cell>
        </row>
        <row r="309">
          <cell r="A309" t="str">
            <v>2955X00280</v>
          </cell>
          <cell r="B309" t="str">
            <v>AKG</v>
          </cell>
          <cell r="C309" t="str">
            <v>Headphones</v>
          </cell>
          <cell r="D309" t="str">
            <v>HSC171</v>
          </cell>
          <cell r="E309" t="str">
            <v>AT210030</v>
          </cell>
          <cell r="G309" t="str">
            <v>Limited Quantity</v>
          </cell>
          <cell r="H309" t="str">
            <v>Headset</v>
          </cell>
          <cell r="I309" t="str">
            <v>Prof. closed-back headsets derived from K 171 headphones with condenser mic for broadcast and recording use. Automatic mic and headphone muting function via mute switch. MK HS cable not included.</v>
          </cell>
          <cell r="J309">
            <v>460</v>
          </cell>
          <cell r="K309">
            <v>370</v>
          </cell>
          <cell r="L309">
            <v>251.06</v>
          </cell>
          <cell r="P309">
            <v>885038028864</v>
          </cell>
          <cell r="Q309">
            <v>9002761028867</v>
          </cell>
          <cell r="R309">
            <v>5</v>
          </cell>
          <cell r="S309">
            <v>9</v>
          </cell>
          <cell r="T309">
            <v>9</v>
          </cell>
          <cell r="U309">
            <v>4.4000000000000004</v>
          </cell>
          <cell r="V309" t="str">
            <v>CN</v>
          </cell>
          <cell r="W309" t="str">
            <v>Non Compliant</v>
          </cell>
          <cell r="X309" t="str">
            <v>https://www.akg.com/2955X00280.html</v>
          </cell>
          <cell r="Y309">
            <v>307</v>
          </cell>
        </row>
        <row r="310">
          <cell r="A310" t="str">
            <v>2955X00290</v>
          </cell>
          <cell r="B310" t="str">
            <v>AKG</v>
          </cell>
          <cell r="C310" t="str">
            <v>Headphones</v>
          </cell>
          <cell r="D310" t="str">
            <v>HSC271</v>
          </cell>
          <cell r="E310" t="str">
            <v>AT210030</v>
          </cell>
          <cell r="H310" t="str">
            <v>Headset</v>
          </cell>
          <cell r="I310" t="str">
            <v>Prof. closed-back headsets derived from K 271 headphones with condenser mic for broadcast and recording use. Without muting function. MK HS cable not included.</v>
          </cell>
          <cell r="J310">
            <v>425</v>
          </cell>
          <cell r="K310">
            <v>339</v>
          </cell>
          <cell r="L310">
            <v>236.39</v>
          </cell>
          <cell r="P310">
            <v>885038028871</v>
          </cell>
          <cell r="Q310">
            <v>9002761028874</v>
          </cell>
          <cell r="R310">
            <v>5</v>
          </cell>
          <cell r="S310">
            <v>9</v>
          </cell>
          <cell r="T310">
            <v>9</v>
          </cell>
          <cell r="U310">
            <v>4.4000000000000004</v>
          </cell>
          <cell r="V310" t="str">
            <v>HU</v>
          </cell>
          <cell r="W310" t="str">
            <v>Compliant</v>
          </cell>
          <cell r="X310" t="str">
            <v>https://www.akg.com/2955X00290.html</v>
          </cell>
          <cell r="Y310">
            <v>308</v>
          </cell>
        </row>
        <row r="311">
          <cell r="A311" t="str">
            <v>2955X00310</v>
          </cell>
          <cell r="B311" t="str">
            <v>AKG</v>
          </cell>
          <cell r="C311" t="str">
            <v>Headphones</v>
          </cell>
          <cell r="D311" t="str">
            <v>HSC171 Studio Set</v>
          </cell>
          <cell r="G311" t="str">
            <v>Limited Quantity</v>
          </cell>
          <cell r="J311">
            <v>435</v>
          </cell>
          <cell r="K311">
            <v>350</v>
          </cell>
          <cell r="L311">
            <v>237.93</v>
          </cell>
          <cell r="P311">
            <v>885038039679</v>
          </cell>
          <cell r="Q311">
            <v>9002761039672</v>
          </cell>
          <cell r="R311">
            <v>9.5</v>
          </cell>
          <cell r="S311">
            <v>4.5</v>
          </cell>
          <cell r="T311">
            <v>9</v>
          </cell>
          <cell r="U311">
            <v>7.88</v>
          </cell>
          <cell r="V311" t="str">
            <v>HU</v>
          </cell>
          <cell r="W311" t="str">
            <v>Compliant</v>
          </cell>
          <cell r="X311" t="str">
            <v>https://www.akg.com/2955X00310.html</v>
          </cell>
          <cell r="Y311">
            <v>309</v>
          </cell>
        </row>
        <row r="312">
          <cell r="A312" t="str">
            <v>2955X00320</v>
          </cell>
          <cell r="B312" t="str">
            <v>AKG</v>
          </cell>
          <cell r="C312" t="str">
            <v>Headphones</v>
          </cell>
          <cell r="D312" t="str">
            <v>HSD271 Studio Set</v>
          </cell>
          <cell r="E312" t="str">
            <v>AT110020</v>
          </cell>
          <cell r="H312" t="str">
            <v>Headset</v>
          </cell>
          <cell r="I312" t="str">
            <v>High-Performance conference headset</v>
          </cell>
          <cell r="J312">
            <v>450</v>
          </cell>
          <cell r="K312">
            <v>360</v>
          </cell>
          <cell r="L312">
            <v>244.84</v>
          </cell>
          <cell r="P312">
            <v>885038039686</v>
          </cell>
          <cell r="Q312">
            <v>9002761039689</v>
          </cell>
          <cell r="R312">
            <v>9</v>
          </cell>
          <cell r="S312">
            <v>4.5</v>
          </cell>
          <cell r="T312">
            <v>9</v>
          </cell>
          <cell r="U312">
            <v>7.88</v>
          </cell>
          <cell r="V312" t="str">
            <v>HU</v>
          </cell>
          <cell r="W312" t="str">
            <v>Compliant</v>
          </cell>
          <cell r="X312" t="str">
            <v>https://www.akg.com/2955X00320.html</v>
          </cell>
          <cell r="Y312">
            <v>310</v>
          </cell>
        </row>
        <row r="313">
          <cell r="A313" t="str">
            <v>2955X00330</v>
          </cell>
          <cell r="B313" t="str">
            <v>AKG</v>
          </cell>
          <cell r="C313" t="str">
            <v>Headphones</v>
          </cell>
          <cell r="D313" t="str">
            <v>HSC271 Studio Set</v>
          </cell>
          <cell r="E313" t="str">
            <v>AT110020</v>
          </cell>
          <cell r="J313">
            <v>450</v>
          </cell>
          <cell r="K313">
            <v>360</v>
          </cell>
          <cell r="L313">
            <v>244.83</v>
          </cell>
          <cell r="P313">
            <v>885038039693</v>
          </cell>
          <cell r="Q313">
            <v>9002761039696</v>
          </cell>
          <cell r="R313">
            <v>5</v>
          </cell>
          <cell r="S313">
            <v>9.5</v>
          </cell>
          <cell r="T313">
            <v>9</v>
          </cell>
          <cell r="U313">
            <v>7.88</v>
          </cell>
          <cell r="V313" t="str">
            <v>HU</v>
          </cell>
          <cell r="W313" t="str">
            <v>Compliant</v>
          </cell>
          <cell r="X313" t="str">
            <v>https://www.akg.com/2955X00330.html</v>
          </cell>
          <cell r="Y313">
            <v>311</v>
          </cell>
        </row>
        <row r="314">
          <cell r="A314" t="str">
            <v>2955H00460</v>
          </cell>
          <cell r="B314" t="str">
            <v>AKG</v>
          </cell>
          <cell r="C314" t="str">
            <v>Accessories</v>
          </cell>
          <cell r="D314" t="str">
            <v>MK HS XLR 5D</v>
          </cell>
          <cell r="E314" t="str">
            <v>AT690092</v>
          </cell>
          <cell r="H314" t="str">
            <v>Cable</v>
          </cell>
          <cell r="I314" t="str">
            <v>Headset cable for cameras, Intercom, (5pin XLR male)</v>
          </cell>
          <cell r="J314">
            <v>100</v>
          </cell>
          <cell r="K314">
            <v>85</v>
          </cell>
          <cell r="L314">
            <v>49.25</v>
          </cell>
          <cell r="P314">
            <v>885038028918</v>
          </cell>
          <cell r="Q314">
            <v>9002761028911</v>
          </cell>
          <cell r="R314">
            <v>1</v>
          </cell>
          <cell r="S314">
            <v>5</v>
          </cell>
          <cell r="T314">
            <v>5</v>
          </cell>
          <cell r="U314">
            <v>0.8</v>
          </cell>
          <cell r="V314" t="str">
            <v>CN</v>
          </cell>
          <cell r="W314" t="str">
            <v>Non Compliant</v>
          </cell>
          <cell r="X314" t="str">
            <v>https://www.akg.com/2955H00460.html</v>
          </cell>
          <cell r="Y314">
            <v>312</v>
          </cell>
        </row>
        <row r="315">
          <cell r="A315" t="str">
            <v>3169H00020</v>
          </cell>
          <cell r="B315" t="str">
            <v>AKG</v>
          </cell>
          <cell r="C315" t="str">
            <v>Headphones</v>
          </cell>
          <cell r="D315" t="str">
            <v>K72</v>
          </cell>
          <cell r="E315" t="str">
            <v>AT110020</v>
          </cell>
          <cell r="H315" t="str">
            <v>Closed-Back Studio Headphones</v>
          </cell>
          <cell r="I315" t="str">
            <v xml:space="preserve">Professional studio headphones with 40mm drivers and closed back design ideal for studio recording and monitoring applications. Precisely balanced, 16Hz - 20 kHz response, self adjusting headband and 3 meter cable. 3.5mm (1/8-inch) plug with 6.3mm (1/4") adaptee. 32 Ohms impedance. </v>
          </cell>
          <cell r="J315">
            <v>98.75</v>
          </cell>
          <cell r="K315">
            <v>79</v>
          </cell>
          <cell r="L315">
            <v>47.1</v>
          </cell>
          <cell r="O315">
            <v>10</v>
          </cell>
          <cell r="P315">
            <v>885038038788</v>
          </cell>
          <cell r="Q315">
            <v>9002761038781</v>
          </cell>
          <cell r="R315">
            <v>10</v>
          </cell>
          <cell r="S315">
            <v>23</v>
          </cell>
          <cell r="T315">
            <v>19</v>
          </cell>
          <cell r="U315">
            <v>9.25</v>
          </cell>
          <cell r="V315" t="str">
            <v>CN</v>
          </cell>
          <cell r="W315" t="str">
            <v>Non Compliant</v>
          </cell>
          <cell r="X315" t="str">
            <v>https://www.akg.com/3169H00020.html</v>
          </cell>
          <cell r="Y315">
            <v>313</v>
          </cell>
        </row>
        <row r="316">
          <cell r="A316" t="str">
            <v>2955H00490</v>
          </cell>
          <cell r="B316" t="str">
            <v>AKG</v>
          </cell>
          <cell r="C316" t="str">
            <v>Accessories</v>
          </cell>
          <cell r="D316" t="str">
            <v>MK HS Studio C</v>
          </cell>
          <cell r="E316" t="str">
            <v>AT210030</v>
          </cell>
          <cell r="H316" t="str">
            <v>Cable</v>
          </cell>
          <cell r="I316" t="str">
            <v>Headset cable for Studio, Moderators, Commentators (3pin XLR male, 1/4" jack)</v>
          </cell>
          <cell r="J316">
            <v>155</v>
          </cell>
          <cell r="K316">
            <v>125</v>
          </cell>
          <cell r="L316">
            <v>78.28</v>
          </cell>
          <cell r="P316">
            <v>885038028949</v>
          </cell>
          <cell r="Q316">
            <v>9002761028942</v>
          </cell>
          <cell r="R316">
            <v>2</v>
          </cell>
          <cell r="S316">
            <v>10</v>
          </cell>
          <cell r="T316">
            <v>6</v>
          </cell>
          <cell r="U316">
            <v>0.8</v>
          </cell>
          <cell r="V316" t="str">
            <v>TW</v>
          </cell>
          <cell r="W316" t="str">
            <v>Compliant</v>
          </cell>
          <cell r="X316" t="str">
            <v>https://www.akg.com/2955H00490.html</v>
          </cell>
          <cell r="Y316">
            <v>314</v>
          </cell>
        </row>
        <row r="317">
          <cell r="A317" t="str">
            <v>2955H00500</v>
          </cell>
          <cell r="B317" t="str">
            <v>AKG</v>
          </cell>
          <cell r="C317" t="str">
            <v>Accessories</v>
          </cell>
          <cell r="D317" t="str">
            <v>MK HS Studio D</v>
          </cell>
          <cell r="E317" t="str">
            <v>AT210030</v>
          </cell>
          <cell r="H317" t="str">
            <v>Cable</v>
          </cell>
          <cell r="I317" t="str">
            <v>Headset cable for Studio, Moderators, Commentators (3pin XLR male, 1/4" jack)</v>
          </cell>
          <cell r="J317">
            <v>100</v>
          </cell>
          <cell r="K317">
            <v>85</v>
          </cell>
          <cell r="L317">
            <v>49.25</v>
          </cell>
          <cell r="P317">
            <v>885038028956</v>
          </cell>
          <cell r="Q317">
            <v>9002761028959</v>
          </cell>
          <cell r="R317">
            <v>1</v>
          </cell>
          <cell r="S317">
            <v>5</v>
          </cell>
          <cell r="T317">
            <v>5</v>
          </cell>
          <cell r="U317">
            <v>0.8</v>
          </cell>
          <cell r="V317" t="str">
            <v>CN</v>
          </cell>
          <cell r="W317" t="str">
            <v>Non Compliant</v>
          </cell>
          <cell r="X317" t="str">
            <v>https://www.akg.com/2955H00500.html</v>
          </cell>
          <cell r="Y317">
            <v>315</v>
          </cell>
        </row>
        <row r="318">
          <cell r="A318" t="str">
            <v>Headphone Amplifiers</v>
          </cell>
          <cell r="B318" t="str">
            <v>AKG</v>
          </cell>
          <cell r="Y318">
            <v>316</v>
          </cell>
        </row>
        <row r="319">
          <cell r="A319" t="str">
            <v>3450H00010</v>
          </cell>
          <cell r="B319" t="str">
            <v>AKG</v>
          </cell>
          <cell r="C319" t="str">
            <v>Headphone amps</v>
          </cell>
          <cell r="D319" t="str">
            <v xml:space="preserve">HP4E </v>
          </cell>
          <cell r="E319" t="str">
            <v>AT510060</v>
          </cell>
          <cell r="H319" t="str">
            <v>Headphone Amplifier</v>
          </cell>
          <cell r="I319" t="str">
            <v>4-Channel Headphone Amplifier</v>
          </cell>
          <cell r="J319">
            <v>225</v>
          </cell>
          <cell r="K319">
            <v>185</v>
          </cell>
          <cell r="L319">
            <v>133.08000000000001</v>
          </cell>
          <cell r="P319">
            <v>885038038825</v>
          </cell>
          <cell r="Q319">
            <v>9002761038828</v>
          </cell>
          <cell r="R319">
            <v>2</v>
          </cell>
          <cell r="S319">
            <v>8</v>
          </cell>
          <cell r="T319">
            <v>8</v>
          </cell>
          <cell r="U319">
            <v>3.15</v>
          </cell>
          <cell r="V319" t="str">
            <v>CN</v>
          </cell>
          <cell r="W319" t="str">
            <v>Non Compliant</v>
          </cell>
          <cell r="X319" t="str">
            <v>https://www.akg.com/3450H00010.html</v>
          </cell>
          <cell r="Y319">
            <v>317</v>
          </cell>
        </row>
        <row r="320">
          <cell r="A320" t="str">
            <v>3450H00030</v>
          </cell>
          <cell r="B320" t="str">
            <v>AKG</v>
          </cell>
          <cell r="C320" t="str">
            <v>Headphone amps</v>
          </cell>
          <cell r="D320" t="str">
            <v xml:space="preserve">HP6E US </v>
          </cell>
          <cell r="H320" t="str">
            <v>Headphone Amplifier</v>
          </cell>
          <cell r="I320" t="str">
            <v>6-Channel Matrix Headphone Amplifier</v>
          </cell>
          <cell r="J320">
            <v>345</v>
          </cell>
          <cell r="K320">
            <v>280</v>
          </cell>
          <cell r="L320">
            <v>198.78</v>
          </cell>
          <cell r="P320">
            <v>885038038849</v>
          </cell>
          <cell r="Q320">
            <v>9002761038842</v>
          </cell>
          <cell r="R320">
            <v>9.5</v>
          </cell>
          <cell r="S320">
            <v>22.5</v>
          </cell>
          <cell r="T320">
            <v>3.5</v>
          </cell>
          <cell r="U320">
            <v>3.74</v>
          </cell>
          <cell r="V320" t="str">
            <v>CN</v>
          </cell>
          <cell r="W320" t="str">
            <v>Non Compliant</v>
          </cell>
          <cell r="X320" t="str">
            <v>https://www.akg.com/3450H00030.html</v>
          </cell>
          <cell r="Y320">
            <v>318</v>
          </cell>
        </row>
        <row r="321">
          <cell r="A321" t="str">
            <v>3450H00050</v>
          </cell>
          <cell r="B321" t="str">
            <v>AKG</v>
          </cell>
          <cell r="C321" t="str">
            <v>Headphone amps</v>
          </cell>
          <cell r="D321" t="str">
            <v xml:space="preserve">HP12U US </v>
          </cell>
          <cell r="H321" t="str">
            <v>Headphone Amplifier</v>
          </cell>
          <cell r="I321" t="str">
            <v>12-Channel Headphone Amplifier with USB</v>
          </cell>
          <cell r="J321">
            <v>295</v>
          </cell>
          <cell r="K321">
            <v>240</v>
          </cell>
          <cell r="L321">
            <v>165.11</v>
          </cell>
          <cell r="P321">
            <v>885038038863</v>
          </cell>
          <cell r="Q321">
            <v>9002761038866</v>
          </cell>
          <cell r="R321">
            <v>11</v>
          </cell>
          <cell r="S321">
            <v>11</v>
          </cell>
          <cell r="T321">
            <v>23</v>
          </cell>
          <cell r="U321">
            <v>3.74</v>
          </cell>
          <cell r="V321" t="str">
            <v>CN</v>
          </cell>
          <cell r="W321" t="str">
            <v>Non Compliant</v>
          </cell>
          <cell r="X321" t="str">
            <v>https://www.akg.com/3450H00050.html</v>
          </cell>
          <cell r="Y321">
            <v>319</v>
          </cell>
        </row>
        <row r="322">
          <cell r="A322" t="str">
            <v>Digital Microphone Mixers</v>
          </cell>
          <cell r="B322" t="str">
            <v>AKG</v>
          </cell>
          <cell r="Y322">
            <v>320</v>
          </cell>
        </row>
        <row r="323">
          <cell r="A323" t="str">
            <v>6500H00240</v>
          </cell>
          <cell r="B323" t="str">
            <v>AKG</v>
          </cell>
          <cell r="C323" t="str">
            <v>Installed</v>
          </cell>
          <cell r="D323" t="str">
            <v xml:space="preserve">DMM8 UL </v>
          </cell>
          <cell r="E323" t="str">
            <v>AT510080</v>
          </cell>
          <cell r="H323" t="str">
            <v>Digital Microphone Mixer</v>
          </cell>
          <cell r="I323" t="str">
            <v>Digital automatic microphone mixer</v>
          </cell>
          <cell r="J323">
            <v>3513</v>
          </cell>
          <cell r="K323">
            <v>3513</v>
          </cell>
          <cell r="L323">
            <v>2446.66</v>
          </cell>
          <cell r="P323">
            <v>885038038702</v>
          </cell>
          <cell r="Q323">
            <v>9002761038705</v>
          </cell>
          <cell r="R323">
            <v>2.5</v>
          </cell>
          <cell r="S323">
            <v>23</v>
          </cell>
          <cell r="T323">
            <v>15</v>
          </cell>
          <cell r="U323">
            <v>24</v>
          </cell>
          <cell r="V323" t="str">
            <v>DE</v>
          </cell>
          <cell r="W323" t="str">
            <v>Compliant</v>
          </cell>
          <cell r="X323" t="str">
            <v>https://www.akg.com/6500H00240.html</v>
          </cell>
          <cell r="Y323">
            <v>321</v>
          </cell>
        </row>
        <row r="324">
          <cell r="A324" t="str">
            <v>6000H19040</v>
          </cell>
          <cell r="B324" t="str">
            <v>AKG</v>
          </cell>
          <cell r="C324" t="str">
            <v>Accessories</v>
          </cell>
          <cell r="D324" t="str">
            <v>ICAAS10 Cascading Cable</v>
          </cell>
          <cell r="E324" t="str">
            <v>AT110090</v>
          </cell>
          <cell r="H324" t="str">
            <v>Cable</v>
          </cell>
          <cell r="I324" t="str">
            <v>Cascading Cable for DMM Mixers</v>
          </cell>
          <cell r="J324">
            <v>80</v>
          </cell>
          <cell r="K324">
            <v>80</v>
          </cell>
          <cell r="L324">
            <v>52.16</v>
          </cell>
          <cell r="P324">
            <v>885038030591</v>
          </cell>
          <cell r="Q324">
            <v>9002761030594</v>
          </cell>
          <cell r="R324">
            <v>1</v>
          </cell>
          <cell r="S324">
            <v>3</v>
          </cell>
          <cell r="T324">
            <v>5</v>
          </cell>
          <cell r="U324">
            <v>0.8</v>
          </cell>
          <cell r="V324" t="str">
            <v>ZZ</v>
          </cell>
          <cell r="W324" t="str">
            <v>Non Compliant</v>
          </cell>
          <cell r="X324" t="str">
            <v>https://www.akg.com/6000H19040.html</v>
          </cell>
          <cell r="Y324">
            <v>322</v>
          </cell>
        </row>
        <row r="325">
          <cell r="A325" t="str">
            <v>Misc Accessories</v>
          </cell>
          <cell r="B325" t="str">
            <v>AKG</v>
          </cell>
          <cell r="Y325">
            <v>323</v>
          </cell>
        </row>
        <row r="326">
          <cell r="A326" t="str">
            <v>6001H06320</v>
          </cell>
          <cell r="B326" t="str">
            <v>AKG</v>
          </cell>
          <cell r="C326" t="str">
            <v>Accessories</v>
          </cell>
          <cell r="D326" t="str">
            <v>SA44</v>
          </cell>
          <cell r="E326" t="str">
            <v>AT410090</v>
          </cell>
          <cell r="H326" t="str">
            <v>Spare parts</v>
          </cell>
          <cell r="I326" t="str">
            <v>For use with vocal microphones</v>
          </cell>
          <cell r="J326">
            <v>15</v>
          </cell>
          <cell r="K326">
            <v>13</v>
          </cell>
          <cell r="L326">
            <v>3.74</v>
          </cell>
          <cell r="P326">
            <v>885038039600</v>
          </cell>
          <cell r="Q326">
            <v>9002761039603</v>
          </cell>
          <cell r="U326" t="str">
            <v>n/a</v>
          </cell>
          <cell r="V326" t="str">
            <v>CN</v>
          </cell>
          <cell r="W326" t="str">
            <v>Non Compliant</v>
          </cell>
          <cell r="X326" t="str">
            <v>https://www.akg.com/6001H06320.html</v>
          </cell>
          <cell r="Y326">
            <v>324</v>
          </cell>
        </row>
        <row r="327">
          <cell r="A327" t="str">
            <v>2455H00500</v>
          </cell>
          <cell r="B327" t="str">
            <v>AKG</v>
          </cell>
          <cell r="C327" t="str">
            <v>Cable</v>
          </cell>
          <cell r="D327" t="str">
            <v>MK/GL Guitar Cable</v>
          </cell>
          <cell r="H327" t="str">
            <v>MK/GL Guitar Cable</v>
          </cell>
          <cell r="I327" t="str">
            <v>MK/GL Guitar Cable</v>
          </cell>
          <cell r="J327">
            <v>50</v>
          </cell>
          <cell r="K327">
            <v>47</v>
          </cell>
          <cell r="L327">
            <v>33.590000000000003</v>
          </cell>
          <cell r="P327">
            <v>885038003137</v>
          </cell>
          <cell r="Q327">
            <v>9002761003130</v>
          </cell>
          <cell r="V327" t="str">
            <v>TW</v>
          </cell>
          <cell r="X327" t="str">
            <v>https://www.akg.com/2455H00500.html</v>
          </cell>
          <cell r="Y327">
            <v>325</v>
          </cell>
        </row>
        <row r="328">
          <cell r="A328" t="str">
            <v>6000H03080</v>
          </cell>
          <cell r="B328" t="str">
            <v>AKG</v>
          </cell>
          <cell r="C328" t="str">
            <v>Accessories</v>
          </cell>
          <cell r="D328" t="str">
            <v>ST45</v>
          </cell>
          <cell r="H328" t="str">
            <v>Accessories</v>
          </cell>
          <cell r="I328" t="str">
            <v>"Low profile" table stand</v>
          </cell>
          <cell r="J328">
            <v>135</v>
          </cell>
          <cell r="K328">
            <v>110</v>
          </cell>
          <cell r="L328">
            <v>72.62</v>
          </cell>
          <cell r="P328">
            <v>885038004851</v>
          </cell>
          <cell r="Q328">
            <v>9002761004854</v>
          </cell>
          <cell r="R328">
            <v>3.5</v>
          </cell>
          <cell r="S328">
            <v>10</v>
          </cell>
          <cell r="T328">
            <v>10</v>
          </cell>
          <cell r="U328">
            <v>1.2</v>
          </cell>
          <cell r="V328" t="str">
            <v>DE</v>
          </cell>
          <cell r="W328" t="str">
            <v>Compliant</v>
          </cell>
          <cell r="X328" t="str">
            <v>https://www.akg.com/6000H03080.html</v>
          </cell>
          <cell r="Y328">
            <v>326</v>
          </cell>
        </row>
        <row r="329">
          <cell r="A329" t="str">
            <v>6000H06240</v>
          </cell>
          <cell r="B329" t="str">
            <v>AKG</v>
          </cell>
          <cell r="C329" t="str">
            <v>Accessories</v>
          </cell>
          <cell r="D329" t="str">
            <v>W32</v>
          </cell>
          <cell r="E329" t="str">
            <v>AT210090</v>
          </cell>
          <cell r="H329" t="str">
            <v>Accessories</v>
          </cell>
          <cell r="I329" t="str">
            <v>Foam windscreen 18-20 mm dia (for CK's)</v>
          </cell>
          <cell r="J329">
            <v>25</v>
          </cell>
          <cell r="K329">
            <v>25</v>
          </cell>
          <cell r="L329">
            <v>13.7</v>
          </cell>
          <cell r="P329">
            <v>885038002222</v>
          </cell>
          <cell r="Q329">
            <v>9002761002225</v>
          </cell>
          <cell r="R329">
            <v>2</v>
          </cell>
          <cell r="S329">
            <v>2</v>
          </cell>
          <cell r="T329">
            <v>3</v>
          </cell>
          <cell r="U329">
            <v>1.6</v>
          </cell>
          <cell r="V329" t="str">
            <v>JP</v>
          </cell>
          <cell r="W329" t="str">
            <v>Compliant</v>
          </cell>
          <cell r="X329" t="str">
            <v>https://www.akg.com/6000H06240.html</v>
          </cell>
          <cell r="Y329">
            <v>327</v>
          </cell>
        </row>
        <row r="330">
          <cell r="A330" t="str">
            <v>6000H10100</v>
          </cell>
          <cell r="B330" t="str">
            <v>AKG</v>
          </cell>
          <cell r="C330" t="str">
            <v>Accessories</v>
          </cell>
          <cell r="D330" t="str">
            <v>EK500 S</v>
          </cell>
          <cell r="E330" t="str">
            <v>AT110090</v>
          </cell>
          <cell r="H330" t="str">
            <v>Cable</v>
          </cell>
          <cell r="I330" t="str">
            <v>Coiled 5 m (10 ft.) cable mini XLR/mini jack (1/8")</v>
          </cell>
          <cell r="J330">
            <v>70</v>
          </cell>
          <cell r="K330">
            <v>65</v>
          </cell>
          <cell r="L330">
            <v>37.6</v>
          </cell>
          <cell r="P330">
            <v>885038026686</v>
          </cell>
          <cell r="Q330">
            <v>9002761026689</v>
          </cell>
          <cell r="R330">
            <v>2</v>
          </cell>
          <cell r="S330">
            <v>4</v>
          </cell>
          <cell r="T330">
            <v>6</v>
          </cell>
          <cell r="U330">
            <v>1</v>
          </cell>
          <cell r="V330" t="str">
            <v>CN</v>
          </cell>
          <cell r="W330" t="str">
            <v>Non Compliant</v>
          </cell>
          <cell r="X330" t="str">
            <v>https://www.akg.com/6000H10100.html</v>
          </cell>
          <cell r="Y330">
            <v>328</v>
          </cell>
        </row>
        <row r="331">
          <cell r="A331" t="str">
            <v>7801H00120</v>
          </cell>
          <cell r="B331" t="str">
            <v>AKG</v>
          </cell>
          <cell r="C331" t="str">
            <v>Accessories</v>
          </cell>
          <cell r="D331" t="str">
            <v>AC12 PSU12V 500mA Lock EU/US/UK/AU</v>
          </cell>
          <cell r="E331" t="str">
            <v>AT690092</v>
          </cell>
          <cell r="H331" t="str">
            <v>Power Supply</v>
          </cell>
          <cell r="I331" t="str">
            <v>12V/500mA power supply for wireless systems like WMS400/450/470/4500, EU/US/UK/AU connector included</v>
          </cell>
          <cell r="J331">
            <v>40</v>
          </cell>
          <cell r="K331">
            <v>35</v>
          </cell>
          <cell r="L331">
            <v>21.49</v>
          </cell>
          <cell r="P331">
            <v>885038033523</v>
          </cell>
          <cell r="Q331">
            <v>9002761033526</v>
          </cell>
          <cell r="R331">
            <v>8</v>
          </cell>
          <cell r="S331">
            <v>17</v>
          </cell>
          <cell r="T331">
            <v>12</v>
          </cell>
          <cell r="U331">
            <v>2.032</v>
          </cell>
          <cell r="V331" t="str">
            <v>CN</v>
          </cell>
          <cell r="W331" t="str">
            <v>Non Compliant</v>
          </cell>
          <cell r="X331" t="str">
            <v>https://www.akg.com/7801H00120.html</v>
          </cell>
          <cell r="Y331">
            <v>329</v>
          </cell>
        </row>
        <row r="332">
          <cell r="A332" t="str">
            <v>3457X00060</v>
          </cell>
          <cell r="B332" t="str">
            <v>AKG</v>
          </cell>
          <cell r="C332" t="str">
            <v>Wireless Mics</v>
          </cell>
          <cell r="D332" t="str">
            <v>DHT TETRAD D5 NON-EU</v>
          </cell>
          <cell r="E332" t="str">
            <v>AT650000</v>
          </cell>
          <cell r="G332" t="str">
            <v>Limited Quantity</v>
          </cell>
          <cell r="H332" t="str">
            <v>Digital Microphone System Tetrad</v>
          </cell>
          <cell r="I332" t="str">
            <v>Handheld transmitter</v>
          </cell>
          <cell r="J332">
            <v>450</v>
          </cell>
          <cell r="K332">
            <v>450</v>
          </cell>
          <cell r="L332">
            <v>275.14999999999998</v>
          </cell>
          <cell r="P332">
            <v>885038038672</v>
          </cell>
          <cell r="Q332">
            <v>9002761038675</v>
          </cell>
          <cell r="R332">
            <v>15</v>
          </cell>
          <cell r="S332">
            <v>13</v>
          </cell>
          <cell r="T332">
            <v>21</v>
          </cell>
          <cell r="U332">
            <v>2.4</v>
          </cell>
          <cell r="V332" t="str">
            <v>CN</v>
          </cell>
          <cell r="W332" t="str">
            <v>Non Compliant</v>
          </cell>
          <cell r="X332" t="str">
            <v>https://www.akg.com/3457X00060.html</v>
          </cell>
          <cell r="Y332">
            <v>330</v>
          </cell>
        </row>
        <row r="333">
          <cell r="A333" t="str">
            <v>2231H00220</v>
          </cell>
          <cell r="B333" t="str">
            <v>AKG</v>
          </cell>
          <cell r="D333" t="str">
            <v>CK62 ULS</v>
          </cell>
          <cell r="H333" t="str">
            <v>Studio Condenser Microphone</v>
          </cell>
          <cell r="I333" t="str">
            <v>High quality omni directional capsule, only for C480 B-ULS</v>
          </cell>
          <cell r="J333">
            <v>520</v>
          </cell>
          <cell r="K333">
            <v>420</v>
          </cell>
          <cell r="L333">
            <v>300.37</v>
          </cell>
          <cell r="P333">
            <v>885038002604</v>
          </cell>
          <cell r="Q333">
            <v>9002761002607</v>
          </cell>
          <cell r="V333" t="str">
            <v>HU</v>
          </cell>
          <cell r="W333" t="str">
            <v>Compliant</v>
          </cell>
          <cell r="X333" t="str">
            <v>https://www.akg.com/2231H00220.html</v>
          </cell>
          <cell r="Y333">
            <v>331</v>
          </cell>
        </row>
        <row r="334">
          <cell r="A334" t="str">
            <v>2568Z40010</v>
          </cell>
          <cell r="B334" t="str">
            <v>AKG</v>
          </cell>
          <cell r="C334" t="str">
            <v>Accessories</v>
          </cell>
          <cell r="D334" t="str">
            <v>W48</v>
          </cell>
          <cell r="E334" t="str">
            <v>AT410020</v>
          </cell>
          <cell r="H334" t="str">
            <v>Spare parts</v>
          </cell>
          <cell r="I334" t="str">
            <v>For use with CK69-ULS</v>
          </cell>
          <cell r="J334">
            <v>5</v>
          </cell>
          <cell r="K334">
            <v>5</v>
          </cell>
          <cell r="L334">
            <v>4.72</v>
          </cell>
          <cell r="P334">
            <v>885038039570</v>
          </cell>
          <cell r="Q334">
            <v>9002761039573</v>
          </cell>
          <cell r="U334" t="str">
            <v>n/a</v>
          </cell>
          <cell r="V334" t="str">
            <v>DE</v>
          </cell>
          <cell r="W334" t="str">
            <v>Compliant</v>
          </cell>
          <cell r="X334" t="str">
            <v>https://www.akg.com/2568Z40010.html</v>
          </cell>
          <cell r="Y334">
            <v>332</v>
          </cell>
        </row>
        <row r="335">
          <cell r="A335" t="str">
            <v>2366Z06010</v>
          </cell>
          <cell r="B335" t="str">
            <v>AKG</v>
          </cell>
          <cell r="C335" t="str">
            <v>Accessories</v>
          </cell>
          <cell r="D335" t="str">
            <v>W407</v>
          </cell>
          <cell r="E335">
            <v>10900000</v>
          </cell>
          <cell r="H335" t="str">
            <v>Spare parts</v>
          </cell>
          <cell r="I335" t="str">
            <v>For C417</v>
          </cell>
          <cell r="J335">
            <v>18</v>
          </cell>
          <cell r="K335">
            <v>16</v>
          </cell>
          <cell r="L335">
            <v>7.61</v>
          </cell>
          <cell r="P335">
            <v>885038039471</v>
          </cell>
          <cell r="Q335">
            <v>9002761039474</v>
          </cell>
          <cell r="U335" t="str">
            <v>n/a</v>
          </cell>
          <cell r="V335" t="str">
            <v>JP</v>
          </cell>
          <cell r="W335" t="str">
            <v>Compliant</v>
          </cell>
          <cell r="X335" t="str">
            <v>https://www.akg.com/2366Z06010.html</v>
          </cell>
          <cell r="Y335">
            <v>333</v>
          </cell>
        </row>
        <row r="336">
          <cell r="A336" t="str">
            <v>2416Z01020</v>
          </cell>
          <cell r="B336" t="str">
            <v>AKG</v>
          </cell>
          <cell r="C336" t="str">
            <v>Accessories</v>
          </cell>
          <cell r="D336" t="str">
            <v>SHZ80</v>
          </cell>
          <cell r="E336" t="str">
            <v>AT999999</v>
          </cell>
          <cell r="H336" t="str">
            <v>Spare parts</v>
          </cell>
          <cell r="I336" t="str">
            <v>Slotted screw link for use with 
C747</v>
          </cell>
          <cell r="J336">
            <v>70</v>
          </cell>
          <cell r="K336">
            <v>70</v>
          </cell>
          <cell r="L336">
            <v>50.29</v>
          </cell>
          <cell r="P336">
            <v>885038039488</v>
          </cell>
          <cell r="Q336">
            <v>9002761039481</v>
          </cell>
          <cell r="U336" t="str">
            <v>n/a</v>
          </cell>
          <cell r="V336" t="str">
            <v>AT</v>
          </cell>
          <cell r="W336" t="str">
            <v>Compliant</v>
          </cell>
          <cell r="X336" t="str">
            <v>https://www.akg.com/2416Z01020.html</v>
          </cell>
          <cell r="Y336">
            <v>334</v>
          </cell>
        </row>
        <row r="337">
          <cell r="A337" t="str">
            <v>3009Z00120</v>
          </cell>
          <cell r="B337" t="str">
            <v>AKG</v>
          </cell>
          <cell r="C337" t="str">
            <v>Accessories</v>
          </cell>
          <cell r="D337" t="str">
            <v>RMS4000</v>
          </cell>
          <cell r="E337" t="str">
            <v>AT690092</v>
          </cell>
          <cell r="G337" t="str">
            <v>Limited Quantity</v>
          </cell>
          <cell r="H337" t="str">
            <v>Cable</v>
          </cell>
          <cell r="I337" t="str">
            <v>Remote mute switch, 1 meter cable, 2.5mm plug - External switch to mute and un-mute the PT450/470/4500 and DPT700</v>
          </cell>
          <cell r="J337">
            <v>120</v>
          </cell>
          <cell r="K337">
            <v>120</v>
          </cell>
          <cell r="L337">
            <v>69.959999999999994</v>
          </cell>
          <cell r="P337">
            <v>885038026815</v>
          </cell>
          <cell r="Q337">
            <v>9002761026818</v>
          </cell>
          <cell r="R337">
            <v>3</v>
          </cell>
          <cell r="S337">
            <v>4</v>
          </cell>
          <cell r="T337">
            <v>5</v>
          </cell>
          <cell r="U337">
            <v>3.2</v>
          </cell>
          <cell r="V337" t="str">
            <v>SK</v>
          </cell>
          <cell r="W337" t="str">
            <v>Compliant</v>
          </cell>
          <cell r="X337" t="str">
            <v>https://www.akg.com/3009Z00120.html</v>
          </cell>
          <cell r="Y337">
            <v>335</v>
          </cell>
        </row>
        <row r="338">
          <cell r="A338" t="str">
            <v>3170H00020</v>
          </cell>
          <cell r="B338" t="str">
            <v>AKG</v>
          </cell>
          <cell r="C338" t="str">
            <v>Wired Mics</v>
          </cell>
          <cell r="D338" t="str">
            <v>MPA V L</v>
          </cell>
          <cell r="E338" t="str">
            <v>AT110020</v>
          </cell>
          <cell r="H338" t="str">
            <v>Head-Worn Vocal Microphone</v>
          </cell>
          <cell r="I338" t="str">
            <v>XLR phantom adapter for MicroMic "ML" &amp; "L" versions</v>
          </cell>
          <cell r="J338">
            <v>120</v>
          </cell>
          <cell r="K338">
            <v>99</v>
          </cell>
          <cell r="L338">
            <v>72.099999999999994</v>
          </cell>
          <cell r="O338">
            <v>50</v>
          </cell>
          <cell r="P338">
            <v>885038018681</v>
          </cell>
          <cell r="Q338">
            <v>9002761018684</v>
          </cell>
          <cell r="R338">
            <v>2</v>
          </cell>
          <cell r="S338">
            <v>4</v>
          </cell>
          <cell r="T338">
            <v>6</v>
          </cell>
          <cell r="U338">
            <v>2</v>
          </cell>
          <cell r="V338" t="str">
            <v>TW</v>
          </cell>
          <cell r="W338" t="str">
            <v>Compliant</v>
          </cell>
          <cell r="X338" t="str">
            <v>https://www.akg.com/3170H00020.html</v>
          </cell>
          <cell r="Y338">
            <v>336</v>
          </cell>
        </row>
        <row r="339">
          <cell r="A339" t="str">
            <v>AMX-CAC0001</v>
          </cell>
          <cell r="B339" t="str">
            <v>AMX</v>
          </cell>
          <cell r="C339" t="str">
            <v>Control Accessory</v>
          </cell>
          <cell r="D339" t="str">
            <v>AVB-VSTYLE-DIN-MNT</v>
          </cell>
          <cell r="E339" t="str">
            <v>AMX-DC</v>
          </cell>
          <cell r="H339" t="str">
            <v>DIN Rail Clip</v>
          </cell>
          <cell r="I339" t="str">
            <v>DIN Rail Clip</v>
          </cell>
          <cell r="J339">
            <v>45</v>
          </cell>
          <cell r="K339">
            <v>45</v>
          </cell>
          <cell r="L339">
            <v>21.68</v>
          </cell>
          <cell r="P339">
            <v>718878035160</v>
          </cell>
          <cell r="Q339">
            <v>0</v>
          </cell>
          <cell r="R339">
            <v>0.1</v>
          </cell>
          <cell r="S339">
            <v>5</v>
          </cell>
          <cell r="T339">
            <v>4.25</v>
          </cell>
          <cell r="U339">
            <v>0.5</v>
          </cell>
          <cell r="V339" t="str">
            <v>CN</v>
          </cell>
          <cell r="W339" t="str">
            <v>Non Compliant</v>
          </cell>
          <cell r="X339" t="str">
            <v>https://www.amx.com/en-US/products/avb-vstyle-din-mnt</v>
          </cell>
          <cell r="Y339">
            <v>1</v>
          </cell>
        </row>
        <row r="340">
          <cell r="A340" t="str">
            <v>AMX-CAC0002</v>
          </cell>
          <cell r="B340" t="str">
            <v>AMX</v>
          </cell>
          <cell r="C340" t="str">
            <v>Control Accessory</v>
          </cell>
          <cell r="D340" t="str">
            <v>IRIS2</v>
          </cell>
          <cell r="E340" t="str">
            <v>AMX-DC</v>
          </cell>
          <cell r="H340" t="str">
            <v>USB IR Capture Device</v>
          </cell>
          <cell r="I340" t="str">
            <v>USB IR Capture Device</v>
          </cell>
          <cell r="J340">
            <v>330</v>
          </cell>
          <cell r="K340">
            <v>330</v>
          </cell>
          <cell r="L340">
            <v>164.8</v>
          </cell>
          <cell r="P340">
            <v>718878035153</v>
          </cell>
          <cell r="Q340">
            <v>0</v>
          </cell>
          <cell r="R340">
            <v>0.1</v>
          </cell>
          <cell r="S340">
            <v>5</v>
          </cell>
          <cell r="T340">
            <v>4.25</v>
          </cell>
          <cell r="U340">
            <v>0.75</v>
          </cell>
          <cell r="V340" t="str">
            <v>US</v>
          </cell>
          <cell r="W340" t="str">
            <v>Compliant</v>
          </cell>
          <cell r="X340" t="str">
            <v>https://www.amx.com/en-US/products/iris2</v>
          </cell>
          <cell r="Y340">
            <v>2</v>
          </cell>
        </row>
        <row r="341">
          <cell r="A341" t="str">
            <v>AMX-CCC000</v>
          </cell>
          <cell r="B341" t="str">
            <v>AMX</v>
          </cell>
          <cell r="C341" t="str">
            <v>Central Controllers</v>
          </cell>
          <cell r="D341" t="str">
            <v>MU-1000</v>
          </cell>
          <cell r="E341" t="str">
            <v>AMX-DC</v>
          </cell>
          <cell r="H341" t="str">
            <v>AMX MUSE Controller with PoE and ICSLan port</v>
          </cell>
          <cell r="I341" t="str">
            <v>AMX MUSE Controller with PoE and ICSLan port</v>
          </cell>
          <cell r="J341">
            <v>1200</v>
          </cell>
          <cell r="K341">
            <v>1200</v>
          </cell>
          <cell r="L341">
            <v>599.41</v>
          </cell>
          <cell r="P341">
            <v>718878034828</v>
          </cell>
          <cell r="Q341">
            <v>0</v>
          </cell>
          <cell r="R341">
            <v>1.26</v>
          </cell>
          <cell r="S341">
            <v>5.04</v>
          </cell>
          <cell r="T341">
            <v>5.14</v>
          </cell>
          <cell r="U341">
            <v>1.18</v>
          </cell>
          <cell r="V341" t="str">
            <v>MX</v>
          </cell>
          <cell r="W341" t="str">
            <v>Compliant</v>
          </cell>
          <cell r="X341" t="str">
            <v>https://www.amx.com/en-US/products/mu-1000</v>
          </cell>
          <cell r="Y341">
            <v>3</v>
          </cell>
        </row>
        <row r="342">
          <cell r="A342" t="str">
            <v>AMX-CCC013</v>
          </cell>
          <cell r="B342" t="str">
            <v>AMX</v>
          </cell>
          <cell r="C342" t="str">
            <v>Central Controllers</v>
          </cell>
          <cell r="D342" t="str">
            <v>MU-1300</v>
          </cell>
          <cell r="E342" t="str">
            <v>AMX-DC</v>
          </cell>
          <cell r="H342" t="str">
            <v>AMX MUSE Controller with 2 Serial, 2 IR, 4 IO</v>
          </cell>
          <cell r="I342" t="str">
            <v>AMX MUSE Controller with 2 Serial, 2 IR, 4 IO</v>
          </cell>
          <cell r="J342">
            <v>1263</v>
          </cell>
          <cell r="K342">
            <v>1263</v>
          </cell>
          <cell r="L342">
            <v>631.24</v>
          </cell>
          <cell r="P342">
            <v>718878034842</v>
          </cell>
          <cell r="Q342">
            <v>0</v>
          </cell>
          <cell r="R342">
            <v>1.58</v>
          </cell>
          <cell r="S342">
            <v>5.16</v>
          </cell>
          <cell r="T342">
            <v>5.8</v>
          </cell>
          <cell r="U342">
            <v>1.66</v>
          </cell>
          <cell r="V342" t="str">
            <v>MX</v>
          </cell>
          <cell r="W342" t="str">
            <v>Compliant</v>
          </cell>
          <cell r="X342" t="str">
            <v>https://www.amx.com/en-US/products/mu-1300</v>
          </cell>
          <cell r="Y342">
            <v>4</v>
          </cell>
        </row>
        <row r="343">
          <cell r="A343" t="str">
            <v>AMX-CCC023</v>
          </cell>
          <cell r="B343" t="str">
            <v>AMX</v>
          </cell>
          <cell r="C343" t="str">
            <v>Central Controllers</v>
          </cell>
          <cell r="D343" t="str">
            <v>MU-2300</v>
          </cell>
          <cell r="E343" t="str">
            <v>AMX-DC</v>
          </cell>
          <cell r="H343" t="str">
            <v>AMX MUSE Controller with 4 Serial, 4 IR, 4 IO, 4 Relay and ICSLan port</v>
          </cell>
          <cell r="I343" t="str">
            <v>AMX MUSE Controller with 4 Serial, 4 IR, 4 IO, 4 Relay and ICSLan port</v>
          </cell>
          <cell r="J343">
            <v>2410</v>
          </cell>
          <cell r="K343">
            <v>2410</v>
          </cell>
          <cell r="L343">
            <v>1204.1199999999999</v>
          </cell>
          <cell r="P343">
            <v>718878034880</v>
          </cell>
          <cell r="Q343">
            <v>0</v>
          </cell>
          <cell r="R343">
            <v>6.05</v>
          </cell>
          <cell r="S343">
            <v>9.14</v>
          </cell>
          <cell r="T343">
            <v>17.32</v>
          </cell>
          <cell r="U343">
            <v>1.7</v>
          </cell>
          <cell r="V343" t="str">
            <v>MX</v>
          </cell>
          <cell r="W343" t="str">
            <v>Compliant</v>
          </cell>
          <cell r="X343" t="str">
            <v>https://www.amx.com/en-US/products/mu-2300</v>
          </cell>
          <cell r="Y343">
            <v>5</v>
          </cell>
        </row>
        <row r="344">
          <cell r="A344" t="str">
            <v>AMX-CCC033</v>
          </cell>
          <cell r="B344" t="str">
            <v>AMX</v>
          </cell>
          <cell r="C344" t="str">
            <v>Central Controllers</v>
          </cell>
          <cell r="D344" t="str">
            <v>MU-3300</v>
          </cell>
          <cell r="E344" t="str">
            <v>AMX-DC</v>
          </cell>
          <cell r="H344" t="str">
            <v>AMX MUSE Controller with 8 Serial, 8 IR, 8 IO, 8 Relay and ICSLan port</v>
          </cell>
          <cell r="I344" t="str">
            <v>AMX MUSE Controller with 8 Serial, 8 IR, 8 IO, 8 Relay and ICSLan port</v>
          </cell>
          <cell r="J344">
            <v>3172</v>
          </cell>
          <cell r="K344">
            <v>3172</v>
          </cell>
          <cell r="L344">
            <v>1586.05</v>
          </cell>
          <cell r="P344">
            <v>718878034897</v>
          </cell>
          <cell r="Q344">
            <v>0</v>
          </cell>
          <cell r="R344">
            <v>6.26</v>
          </cell>
          <cell r="S344">
            <v>9.14</v>
          </cell>
          <cell r="T344">
            <v>17.32</v>
          </cell>
          <cell r="U344">
            <v>1.7</v>
          </cell>
          <cell r="V344" t="str">
            <v>MX</v>
          </cell>
          <cell r="W344" t="str">
            <v>Compliant</v>
          </cell>
          <cell r="X344" t="str">
            <v>https://www.amx.com/en-US/products/mu-3300</v>
          </cell>
          <cell r="Y344">
            <v>6</v>
          </cell>
        </row>
        <row r="345">
          <cell r="A345" t="str">
            <v>AMX-CEB001</v>
          </cell>
          <cell r="B345" t="str">
            <v>AMX</v>
          </cell>
          <cell r="C345" t="str">
            <v>Control Extender</v>
          </cell>
          <cell r="D345" t="str">
            <v>CE-IRS4</v>
          </cell>
          <cell r="E345" t="str">
            <v>AMX-DC</v>
          </cell>
          <cell r="H345" t="str">
            <v>Control Extender - 4 IR</v>
          </cell>
          <cell r="I345" t="str">
            <v>Control Extender - 4 IR/Serial Ports</v>
          </cell>
          <cell r="J345">
            <v>442</v>
          </cell>
          <cell r="K345">
            <v>442</v>
          </cell>
          <cell r="L345">
            <v>220.67</v>
          </cell>
          <cell r="O345">
            <v>12</v>
          </cell>
          <cell r="P345">
            <v>718878034835</v>
          </cell>
          <cell r="Q345">
            <v>0</v>
          </cell>
          <cell r="R345">
            <v>1.2</v>
          </cell>
          <cell r="S345">
            <v>8.25</v>
          </cell>
          <cell r="T345">
            <v>7.5</v>
          </cell>
          <cell r="U345">
            <v>3.25</v>
          </cell>
          <cell r="V345" t="str">
            <v>MX</v>
          </cell>
          <cell r="W345" t="str">
            <v>Compliant</v>
          </cell>
          <cell r="X345" t="str">
            <v>https://www.amx.com/en-US/products/ce-irs4</v>
          </cell>
          <cell r="Y345">
            <v>7</v>
          </cell>
        </row>
        <row r="346">
          <cell r="A346" t="str">
            <v>AMX-CEB002</v>
          </cell>
          <cell r="B346" t="str">
            <v>AMX</v>
          </cell>
          <cell r="C346" t="str">
            <v>Control Extender</v>
          </cell>
          <cell r="D346" t="str">
            <v>CE-REL8</v>
          </cell>
          <cell r="E346" t="str">
            <v>AMX-DC</v>
          </cell>
          <cell r="H346" t="str">
            <v>Control Extender - 8 Relay</v>
          </cell>
          <cell r="I346" t="str">
            <v>Control Extender - 8 Relay Ports</v>
          </cell>
          <cell r="J346">
            <v>561</v>
          </cell>
          <cell r="K346">
            <v>561</v>
          </cell>
          <cell r="L346">
            <v>280.08</v>
          </cell>
          <cell r="O346">
            <v>12</v>
          </cell>
          <cell r="P346">
            <v>718878034859</v>
          </cell>
          <cell r="Q346">
            <v>0</v>
          </cell>
          <cell r="R346">
            <v>1.2</v>
          </cell>
          <cell r="S346">
            <v>8.25</v>
          </cell>
          <cell r="T346">
            <v>7.5</v>
          </cell>
          <cell r="U346">
            <v>3.25</v>
          </cell>
          <cell r="V346" t="str">
            <v>MX</v>
          </cell>
          <cell r="W346" t="str">
            <v>Compliant</v>
          </cell>
          <cell r="X346" t="str">
            <v>https://www.amx.com/en-US/products/ce-rel8</v>
          </cell>
          <cell r="Y346">
            <v>8</v>
          </cell>
        </row>
        <row r="347">
          <cell r="A347" t="str">
            <v>AMX-CEB003</v>
          </cell>
          <cell r="B347" t="str">
            <v>AMX</v>
          </cell>
          <cell r="C347" t="str">
            <v>Control Extender</v>
          </cell>
          <cell r="D347" t="str">
            <v>CE-COM2</v>
          </cell>
          <cell r="E347" t="str">
            <v>AMX-DC</v>
          </cell>
          <cell r="H347" t="str">
            <v>Control Extender - 2 RS232 Ports</v>
          </cell>
          <cell r="I347" t="str">
            <v>Control Extender - 2 RS232 Serial Ports</v>
          </cell>
          <cell r="J347">
            <v>442</v>
          </cell>
          <cell r="K347">
            <v>442</v>
          </cell>
          <cell r="L347">
            <v>220.67</v>
          </cell>
          <cell r="O347">
            <v>12</v>
          </cell>
          <cell r="P347">
            <v>718878034866</v>
          </cell>
          <cell r="Q347">
            <v>0</v>
          </cell>
          <cell r="R347">
            <v>1.2</v>
          </cell>
          <cell r="S347">
            <v>8.25</v>
          </cell>
          <cell r="T347">
            <v>7.5</v>
          </cell>
          <cell r="U347">
            <v>3.25</v>
          </cell>
          <cell r="V347" t="str">
            <v>MX</v>
          </cell>
          <cell r="W347" t="str">
            <v>Compliant</v>
          </cell>
          <cell r="X347" t="str">
            <v>https://www.amx.com/en-US/products/ce-com2</v>
          </cell>
          <cell r="Y347">
            <v>9</v>
          </cell>
        </row>
        <row r="348">
          <cell r="A348" t="str">
            <v>AMX-CEB004</v>
          </cell>
          <cell r="B348" t="str">
            <v>AMX</v>
          </cell>
          <cell r="C348" t="str">
            <v>Control Extender</v>
          </cell>
          <cell r="D348" t="str">
            <v>CE-IO4</v>
          </cell>
          <cell r="E348" t="str">
            <v>AMX-DC</v>
          </cell>
          <cell r="H348" t="str">
            <v>Control Extender - 4 IO Ports</v>
          </cell>
          <cell r="I348" t="str">
            <v>Control Extender, 4 Analog Input / Digital Input / Digital Output Ports</v>
          </cell>
          <cell r="J348">
            <v>442</v>
          </cell>
          <cell r="K348">
            <v>442</v>
          </cell>
          <cell r="L348">
            <v>220.67</v>
          </cell>
          <cell r="O348">
            <v>12</v>
          </cell>
          <cell r="P348">
            <v>718878034873</v>
          </cell>
          <cell r="Q348">
            <v>0</v>
          </cell>
          <cell r="R348">
            <v>1.2</v>
          </cell>
          <cell r="S348">
            <v>8.25</v>
          </cell>
          <cell r="T348">
            <v>7.5</v>
          </cell>
          <cell r="U348">
            <v>3.25</v>
          </cell>
          <cell r="V348" t="str">
            <v>MX</v>
          </cell>
          <cell r="W348" t="str">
            <v>Compliant</v>
          </cell>
          <cell r="X348" t="str">
            <v>https://www.amx.com/en-US/products/ce-io4</v>
          </cell>
          <cell r="Y348">
            <v>10</v>
          </cell>
        </row>
        <row r="349">
          <cell r="A349" t="str">
            <v>AMX-FG1906-0202</v>
          </cell>
          <cell r="B349" t="str">
            <v>AMX</v>
          </cell>
          <cell r="C349" t="str">
            <v>All-in-One Pres Switchers</v>
          </cell>
          <cell r="D349" t="str">
            <v>DVX-2265-4K-TAA</v>
          </cell>
          <cell r="E349" t="str">
            <v>AMX-ENV</v>
          </cell>
          <cell r="H349" t="str">
            <v>6x2+1 4K60 4:4:4 All-In-One Presentation Switcher, TAA</v>
          </cell>
          <cell r="I349" t="str">
            <v>6x2+1 4K60 4:4:4 Digital Video Presentation Switcher with HDR, HDCP 2.2, Video Scaling, Distance Transport, DSP, Advanced Feedback Suppression, 120W DriveCore Amplification, Integrated NX Controller</v>
          </cell>
          <cell r="J349">
            <v>9085</v>
          </cell>
          <cell r="K349">
            <v>9085</v>
          </cell>
          <cell r="L349">
            <v>4541.97</v>
          </cell>
          <cell r="P349">
            <v>718878026441</v>
          </cell>
          <cell r="Q349">
            <v>0</v>
          </cell>
          <cell r="R349">
            <v>23.37</v>
          </cell>
          <cell r="S349">
            <v>19</v>
          </cell>
          <cell r="T349">
            <v>15</v>
          </cell>
          <cell r="U349">
            <v>3.5</v>
          </cell>
          <cell r="V349" t="str">
            <v>TW</v>
          </cell>
          <cell r="W349" t="str">
            <v>Compliant</v>
          </cell>
          <cell r="X349" t="str">
            <v>https://www.amx.com/en-US/products/dvx-2265-4k</v>
          </cell>
          <cell r="Y349">
            <v>11</v>
          </cell>
        </row>
        <row r="350">
          <cell r="A350" t="str">
            <v>AMX-FG1906-0402</v>
          </cell>
          <cell r="B350" t="str">
            <v>AMX</v>
          </cell>
          <cell r="C350" t="str">
            <v>All-in-One Pres Switchers</v>
          </cell>
          <cell r="D350" t="str">
            <v>DVX-3266-4K-TAA</v>
          </cell>
          <cell r="E350" t="str">
            <v>AMX-ENV</v>
          </cell>
          <cell r="H350" t="str">
            <v>8x4+2 4K60 4:4:4 All-In-One Presentation Switcher, TAA</v>
          </cell>
          <cell r="I350" t="str">
            <v>8x4+2 4K60 4:4:4 Digital Video Presentation Switcher with HDR, HDCP 2.2, Video Scaling, Distance Transport, DSP, Advanced Feedback Suppression, 120W DriveCore Amplification, Integrated NX Controller</v>
          </cell>
          <cell r="J350">
            <v>11700</v>
          </cell>
          <cell r="K350">
            <v>11700</v>
          </cell>
          <cell r="L350">
            <v>5849.96</v>
          </cell>
          <cell r="P350">
            <v>718878026465</v>
          </cell>
          <cell r="Q350">
            <v>0</v>
          </cell>
          <cell r="R350">
            <v>26.96</v>
          </cell>
          <cell r="S350">
            <v>19</v>
          </cell>
          <cell r="T350">
            <v>15</v>
          </cell>
          <cell r="U350">
            <v>3.5</v>
          </cell>
          <cell r="V350" t="str">
            <v>TW</v>
          </cell>
          <cell r="W350" t="str">
            <v>Compliant</v>
          </cell>
          <cell r="X350" t="str">
            <v>https://www.amx.com/en-US/products/dvx-3266-4k</v>
          </cell>
          <cell r="Y350">
            <v>12</v>
          </cell>
        </row>
        <row r="351">
          <cell r="A351" t="str">
            <v>AMX-FG560-01B-NA</v>
          </cell>
          <cell r="B351" t="str">
            <v>AMX</v>
          </cell>
          <cell r="C351" t="str">
            <v>Architectural Connectivity</v>
          </cell>
          <cell r="D351" t="str">
            <v>HPX-600BL-NA</v>
          </cell>
          <cell r="E351" t="str">
            <v>AMX-ENV</v>
          </cell>
          <cell r="H351" t="str">
            <v>6-space Hydraport BLACK, w/ US Power Outlet</v>
          </cell>
          <cell r="I351" t="str">
            <v>Hydraport 6 Module Connection Port - Black Anodized, with US Power Outlet - Modular connectivity system accommodates the diverse needs of conference and meeting room visitors. Elegant flush-mount design conveniently opens in both directions.</v>
          </cell>
          <cell r="J351">
            <v>665</v>
          </cell>
          <cell r="K351">
            <v>665</v>
          </cell>
          <cell r="L351">
            <v>332.18</v>
          </cell>
          <cell r="P351">
            <v>718878035436</v>
          </cell>
          <cell r="Q351">
            <v>0</v>
          </cell>
          <cell r="R351">
            <v>3</v>
          </cell>
          <cell r="S351">
            <v>14</v>
          </cell>
          <cell r="T351">
            <v>8</v>
          </cell>
          <cell r="U351">
            <v>8</v>
          </cell>
          <cell r="V351" t="str">
            <v>US</v>
          </cell>
          <cell r="W351" t="str">
            <v>Compliant</v>
          </cell>
          <cell r="X351" t="str">
            <v>https://www.amx.com/en-US/products/hpx-600</v>
          </cell>
          <cell r="Y351">
            <v>13</v>
          </cell>
        </row>
        <row r="352">
          <cell r="A352" t="str">
            <v>AMX-FG560-01S-NA</v>
          </cell>
          <cell r="B352" t="str">
            <v>AMX</v>
          </cell>
          <cell r="C352" t="str">
            <v>Architectural Connectivity</v>
          </cell>
          <cell r="D352" t="str">
            <v>HPX-600SL-NA</v>
          </cell>
          <cell r="E352" t="str">
            <v>AMX-ENV</v>
          </cell>
          <cell r="H352" t="str">
            <v>6-space Hydraport SILVER, w/ US Power Outlet</v>
          </cell>
          <cell r="I352" t="str">
            <v>Hydraport 6 Module Connection Port - Brushed Aluminum, with US Power Outlet - Modular connectivity system accommodates the diverse needs of conference and meeting room visitors. Elegant flush-mount design conveniently opens in both directions.</v>
          </cell>
          <cell r="J352">
            <v>665</v>
          </cell>
          <cell r="K352">
            <v>665</v>
          </cell>
          <cell r="L352">
            <v>332.18</v>
          </cell>
          <cell r="P352">
            <v>718878035443</v>
          </cell>
          <cell r="Q352">
            <v>0</v>
          </cell>
          <cell r="R352">
            <v>3</v>
          </cell>
          <cell r="S352">
            <v>14</v>
          </cell>
          <cell r="T352">
            <v>8</v>
          </cell>
          <cell r="U352">
            <v>8</v>
          </cell>
          <cell r="V352" t="str">
            <v>US</v>
          </cell>
          <cell r="W352" t="str">
            <v>Compliant</v>
          </cell>
          <cell r="X352" t="str">
            <v>https://www.amx.com/en-US/products/hpx-600</v>
          </cell>
          <cell r="Y352">
            <v>14</v>
          </cell>
        </row>
        <row r="353">
          <cell r="A353" t="str">
            <v>AMX-FG560-02B-NA</v>
          </cell>
          <cell r="B353" t="str">
            <v>AMX</v>
          </cell>
          <cell r="C353" t="str">
            <v>Architectural Connectivity</v>
          </cell>
          <cell r="D353" t="str">
            <v>HPX-900BL-NA</v>
          </cell>
          <cell r="E353" t="str">
            <v>AMX-ENV</v>
          </cell>
          <cell r="H353" t="str">
            <v>9-space Hydraport BLACK, w/ US Power Outlet</v>
          </cell>
          <cell r="I353" t="str">
            <v>Hydraport 9 Module Connection Port - Black Anodized, with US Power Outlet - Modular connectivity system accommodates the diverse needs of conference and meeting room visitors. Elegant flush-mount design conveniently opens in both directions.</v>
          </cell>
          <cell r="J353">
            <v>732</v>
          </cell>
          <cell r="K353">
            <v>732</v>
          </cell>
          <cell r="L353">
            <v>365.65</v>
          </cell>
          <cell r="P353">
            <v>718878035450</v>
          </cell>
          <cell r="Q353">
            <v>0</v>
          </cell>
          <cell r="R353">
            <v>3.5</v>
          </cell>
          <cell r="S353">
            <v>17</v>
          </cell>
          <cell r="T353">
            <v>8</v>
          </cell>
          <cell r="U353">
            <v>8</v>
          </cell>
          <cell r="V353" t="str">
            <v>US</v>
          </cell>
          <cell r="W353" t="str">
            <v>Compliant</v>
          </cell>
          <cell r="X353" t="str">
            <v>https://www.amx.com/en-US/products/hpx-900</v>
          </cell>
          <cell r="Y353">
            <v>15</v>
          </cell>
        </row>
        <row r="354">
          <cell r="A354" t="str">
            <v>AMX-FG560-02S-NA</v>
          </cell>
          <cell r="B354" t="str">
            <v>AMX</v>
          </cell>
          <cell r="C354" t="str">
            <v>Architectural Connectivity</v>
          </cell>
          <cell r="D354" t="str">
            <v>HPX-900SL-NA</v>
          </cell>
          <cell r="E354" t="str">
            <v>AMX-ENV</v>
          </cell>
          <cell r="H354" t="str">
            <v>9-space Hydraport SILVER, w/ US Power Outlet</v>
          </cell>
          <cell r="I354" t="str">
            <v>Hydraport 9 Module Connection Port - Brushed Aluminum, with US Power Outlet - Modular connectivity system accommodates the diverse needs of conference and meeting room visitors. Elegant flush-mount design conveniently opens in both directions.</v>
          </cell>
          <cell r="J354">
            <v>732</v>
          </cell>
          <cell r="K354">
            <v>732</v>
          </cell>
          <cell r="L354">
            <v>365.65</v>
          </cell>
          <cell r="P354">
            <v>718878035467</v>
          </cell>
          <cell r="Q354">
            <v>0</v>
          </cell>
          <cell r="R354">
            <v>3.5</v>
          </cell>
          <cell r="S354">
            <v>17</v>
          </cell>
          <cell r="T354">
            <v>8</v>
          </cell>
          <cell r="U354">
            <v>8</v>
          </cell>
          <cell r="V354" t="str">
            <v>US</v>
          </cell>
          <cell r="W354" t="str">
            <v>Compliant</v>
          </cell>
          <cell r="X354" t="str">
            <v>https://www.amx.com/en-US/products/hpx-900</v>
          </cell>
          <cell r="Y354">
            <v>16</v>
          </cell>
        </row>
        <row r="355">
          <cell r="A355" t="str">
            <v>AMX-FG560-03B-NA</v>
          </cell>
          <cell r="B355" t="str">
            <v>AMX</v>
          </cell>
          <cell r="C355" t="str">
            <v>Architectural Connectivity</v>
          </cell>
          <cell r="D355" t="str">
            <v>HPX-1200BL-NA</v>
          </cell>
          <cell r="E355" t="str">
            <v>AMX-ENV</v>
          </cell>
          <cell r="H355" t="str">
            <v>12-space Hydraport BLACK, w/ US Power Outlet</v>
          </cell>
          <cell r="I355" t="str">
            <v>Hydraport 12 Module Connection Port - Black Anodized, with US Power Outlet - Modular connectivity system accommodates the diverse needs of conference and meeting room visitors. Elegant flush-mount design conveniently opens in both directions.</v>
          </cell>
          <cell r="J355">
            <v>795</v>
          </cell>
          <cell r="K355">
            <v>795</v>
          </cell>
          <cell r="L355">
            <v>396.55</v>
          </cell>
          <cell r="P355">
            <v>718878035474</v>
          </cell>
          <cell r="Q355">
            <v>0</v>
          </cell>
          <cell r="R355">
            <v>4</v>
          </cell>
          <cell r="S355">
            <v>21</v>
          </cell>
          <cell r="T355">
            <v>8</v>
          </cell>
          <cell r="U355">
            <v>8</v>
          </cell>
          <cell r="V355" t="str">
            <v>US</v>
          </cell>
          <cell r="W355" t="str">
            <v>Compliant</v>
          </cell>
          <cell r="X355" t="str">
            <v>https://www.amx.com/en-US/products/hpx-1200</v>
          </cell>
          <cell r="Y355">
            <v>17</v>
          </cell>
        </row>
        <row r="356">
          <cell r="A356" t="str">
            <v>AMX-FG560-03S-NA</v>
          </cell>
          <cell r="B356" t="str">
            <v>AMX</v>
          </cell>
          <cell r="C356" t="str">
            <v>Architectural Connectivity</v>
          </cell>
          <cell r="D356" t="str">
            <v>HPX-1200SL-NA</v>
          </cell>
          <cell r="E356" t="str">
            <v>AMX-ENV</v>
          </cell>
          <cell r="H356" t="str">
            <v>12-space Hydraport SILVER, w/ US Power Outlet</v>
          </cell>
          <cell r="I356" t="str">
            <v>Hydraport 12 Module Connection Port - Brushed Aluminum, with US Power Outlet - Modular connectivity system accommodates the diverse needs of conference and meeting room visitors. Elegant flush-mount design conveniently opens in both directions.</v>
          </cell>
          <cell r="J356">
            <v>795</v>
          </cell>
          <cell r="K356">
            <v>795</v>
          </cell>
          <cell r="L356">
            <v>396.55</v>
          </cell>
          <cell r="P356">
            <v>718878035481</v>
          </cell>
          <cell r="Q356">
            <v>0</v>
          </cell>
          <cell r="R356">
            <v>4</v>
          </cell>
          <cell r="S356">
            <v>21</v>
          </cell>
          <cell r="T356">
            <v>8</v>
          </cell>
          <cell r="U356">
            <v>8</v>
          </cell>
          <cell r="V356" t="str">
            <v>US</v>
          </cell>
          <cell r="W356" t="str">
            <v>Compliant</v>
          </cell>
          <cell r="X356" t="str">
            <v>https://www.amx.com/en-US/products/hpx-1200</v>
          </cell>
          <cell r="Y356">
            <v>18</v>
          </cell>
        </row>
        <row r="357">
          <cell r="A357" t="str">
            <v>AMX-N26D001</v>
          </cell>
          <cell r="B357" t="str">
            <v>AMX</v>
          </cell>
          <cell r="C357" t="str">
            <v>Networked AV</v>
          </cell>
          <cell r="D357" t="str">
            <v>NMX-DEC-N2622S</v>
          </cell>
          <cell r="E357" t="str">
            <v>AMX-NM</v>
          </cell>
          <cell r="H357" t="str">
            <v>AMX N2600 Decoder, Dual Stream Codec</v>
          </cell>
          <cell r="I357" t="str">
            <v>AMX N2600 Decoder, Dual Stream Codec, 4K60 4:4:4</v>
          </cell>
          <cell r="J357">
            <v>1995</v>
          </cell>
          <cell r="K357">
            <v>1995</v>
          </cell>
          <cell r="L357">
            <v>994.67</v>
          </cell>
          <cell r="P357">
            <v>718878035009</v>
          </cell>
          <cell r="Q357">
            <v>0</v>
          </cell>
          <cell r="R357">
            <v>1.5</v>
          </cell>
          <cell r="S357">
            <v>7.87</v>
          </cell>
          <cell r="T357">
            <v>5</v>
          </cell>
          <cell r="U357">
            <v>1.05</v>
          </cell>
          <cell r="V357" t="str">
            <v>TW</v>
          </cell>
          <cell r="W357" t="str">
            <v>Compliant</v>
          </cell>
          <cell r="X357" t="str">
            <v>https://www.amx.com/en-US/products/nmx-dec-n2622s-decoder</v>
          </cell>
          <cell r="Y357">
            <v>19</v>
          </cell>
        </row>
        <row r="358">
          <cell r="A358" t="str">
            <v>AMX-N26D012</v>
          </cell>
          <cell r="B358" t="str">
            <v>AMX</v>
          </cell>
          <cell r="C358" t="str">
            <v>Networked AV</v>
          </cell>
          <cell r="D358" t="str">
            <v>NMX-DEC-N2625-WP-NA</v>
          </cell>
          <cell r="E358" t="str">
            <v>AMX-NM</v>
          </cell>
          <cell r="G358" t="str">
            <v xml:space="preserve">limited availability </v>
          </cell>
          <cell r="H358" t="str">
            <v>AMX N2600 Decoder Wall Plate, Decora Style</v>
          </cell>
          <cell r="I358" t="str">
            <v>AMX N2600 Decoder Wall Plate, Decora Style, 4K60 4:4:4</v>
          </cell>
          <cell r="J358">
            <v>1762</v>
          </cell>
          <cell r="K358">
            <v>1762</v>
          </cell>
          <cell r="L358">
            <v>878.9</v>
          </cell>
          <cell r="P358">
            <v>718878035146</v>
          </cell>
          <cell r="Q358">
            <v>0</v>
          </cell>
          <cell r="R358">
            <v>0.9</v>
          </cell>
          <cell r="S358">
            <v>5.2</v>
          </cell>
          <cell r="T358">
            <v>2.2999999999999998</v>
          </cell>
          <cell r="U358">
            <v>4.2</v>
          </cell>
          <cell r="V358" t="str">
            <v>TW</v>
          </cell>
          <cell r="W358" t="str">
            <v>Compliant</v>
          </cell>
          <cell r="X358" t="str">
            <v>https://www.amx.com/en-US/products/nmx-dec-n2625-wp-decoder-wallplate</v>
          </cell>
          <cell r="Y358">
            <v>20</v>
          </cell>
        </row>
        <row r="359">
          <cell r="A359" t="str">
            <v>AMX-N26D013</v>
          </cell>
          <cell r="B359" t="str">
            <v>AMX</v>
          </cell>
          <cell r="C359" t="str">
            <v>Networked AV</v>
          </cell>
          <cell r="D359" t="str">
            <v>NMX-DEC-N2625D-WP-NA</v>
          </cell>
          <cell r="E359" t="str">
            <v>AMX-NM</v>
          </cell>
          <cell r="H359" t="str">
            <v>AMX N2625D Decoder Wall Plate w/ Dante, Decora Style</v>
          </cell>
          <cell r="I359" t="str">
            <v>AMX N2625D Decoder Wall Plate w/ Dante, Decora Style, 4K60 4:4:4</v>
          </cell>
          <cell r="J359">
            <v>1767</v>
          </cell>
          <cell r="K359">
            <v>1767</v>
          </cell>
          <cell r="L359">
            <v>881.24</v>
          </cell>
          <cell r="P359">
            <v>718878035535</v>
          </cell>
          <cell r="Q359">
            <v>0</v>
          </cell>
          <cell r="R359">
            <v>0.9</v>
          </cell>
          <cell r="S359">
            <v>5.2</v>
          </cell>
          <cell r="T359">
            <v>2.29</v>
          </cell>
          <cell r="U359">
            <v>4.17</v>
          </cell>
          <cell r="V359" t="str">
            <v>TW</v>
          </cell>
          <cell r="W359" t="str">
            <v>Compliant</v>
          </cell>
          <cell r="X359" t="str">
            <v>https://www.amx.com/products/nmx-dec-n2625d-wp</v>
          </cell>
          <cell r="Y359">
            <v>21</v>
          </cell>
        </row>
        <row r="360">
          <cell r="A360" t="str">
            <v>AMX-N26E001</v>
          </cell>
          <cell r="B360" t="str">
            <v>AMX</v>
          </cell>
          <cell r="C360" t="str">
            <v>Networked AV</v>
          </cell>
          <cell r="D360" t="str">
            <v>NMX-ENC-N2612S</v>
          </cell>
          <cell r="E360" t="str">
            <v>AMX-NM</v>
          </cell>
          <cell r="H360" t="str">
            <v>AMX N2600 Encoder, Dual Stream Codec</v>
          </cell>
          <cell r="I360" t="str">
            <v>AMX N2600 Encoder, Dual Stream Codec, 4K60 4:4:4</v>
          </cell>
          <cell r="J360">
            <v>1995</v>
          </cell>
          <cell r="K360">
            <v>1995</v>
          </cell>
          <cell r="L360">
            <v>994.14</v>
          </cell>
          <cell r="P360">
            <v>718878035016</v>
          </cell>
          <cell r="Q360">
            <v>0</v>
          </cell>
          <cell r="R360">
            <v>1.5</v>
          </cell>
          <cell r="S360">
            <v>7.87</v>
          </cell>
          <cell r="T360">
            <v>5</v>
          </cell>
          <cell r="U360">
            <v>1.05</v>
          </cell>
          <cell r="V360" t="str">
            <v>TW</v>
          </cell>
          <cell r="W360" t="str">
            <v>Compliant</v>
          </cell>
          <cell r="X360" t="str">
            <v>https://www.amx.com/en-US/products/nmx-enc-n2612s-encoder</v>
          </cell>
          <cell r="Y360">
            <v>22</v>
          </cell>
        </row>
        <row r="361">
          <cell r="A361" t="str">
            <v>AMX-N26E001C</v>
          </cell>
          <cell r="B361" t="str">
            <v>AMX</v>
          </cell>
          <cell r="C361" t="str">
            <v>Networked AV</v>
          </cell>
          <cell r="D361" t="str">
            <v>NMX-ENC-N2612S-C</v>
          </cell>
          <cell r="E361" t="str">
            <v>AMX-NM</v>
          </cell>
          <cell r="H361" t="str">
            <v>AMX N2600 Encoder Card, Dual Stream Codec</v>
          </cell>
          <cell r="I361" t="str">
            <v>AMX N2600 Encoder Card, Dual Stream Codec, 4K60 4:4:4</v>
          </cell>
          <cell r="J361">
            <v>1962</v>
          </cell>
          <cell r="K361">
            <v>1962</v>
          </cell>
          <cell r="L361">
            <v>979.45</v>
          </cell>
          <cell r="P361">
            <v>718878034811</v>
          </cell>
          <cell r="Q361">
            <v>0</v>
          </cell>
          <cell r="R361">
            <v>1.5</v>
          </cell>
          <cell r="S361">
            <v>7.87</v>
          </cell>
          <cell r="T361">
            <v>5</v>
          </cell>
          <cell r="U361">
            <v>1.05</v>
          </cell>
          <cell r="V361" t="str">
            <v>TW</v>
          </cell>
          <cell r="W361" t="str">
            <v>Compliant</v>
          </cell>
          <cell r="X361" t="str">
            <v>https://www.amx.com/en-US/products/nmx-enc-n2612s-c-encoder-card</v>
          </cell>
          <cell r="Y361">
            <v>23</v>
          </cell>
        </row>
        <row r="362">
          <cell r="A362" t="str">
            <v>AMX-N26E011</v>
          </cell>
          <cell r="B362" t="str">
            <v>AMX</v>
          </cell>
          <cell r="C362" t="str">
            <v>Networked AV</v>
          </cell>
          <cell r="D362" t="str">
            <v>NMX-ENC-N2615-WP-NA</v>
          </cell>
          <cell r="E362" t="str">
            <v>AMX-NM</v>
          </cell>
          <cell r="G362" t="str">
            <v xml:space="preserve">limited availability </v>
          </cell>
          <cell r="H362" t="str">
            <v>AMX N2600 Encoder Wall Plate, Decora Style</v>
          </cell>
          <cell r="I362" t="str">
            <v>AMX N2600 Encoder Wall Plate, Decora Style, 4K60 4:4:4</v>
          </cell>
          <cell r="J362">
            <v>1705</v>
          </cell>
          <cell r="K362">
            <v>1705</v>
          </cell>
          <cell r="L362">
            <v>850.39</v>
          </cell>
          <cell r="P362">
            <v>718878034996</v>
          </cell>
          <cell r="Q362">
            <v>0</v>
          </cell>
          <cell r="R362">
            <v>0.9</v>
          </cell>
          <cell r="S362">
            <v>5.2</v>
          </cell>
          <cell r="T362">
            <v>2.2999999999999998</v>
          </cell>
          <cell r="U362">
            <v>4.2</v>
          </cell>
          <cell r="V362" t="str">
            <v>TW</v>
          </cell>
          <cell r="W362" t="str">
            <v>Compliant</v>
          </cell>
          <cell r="X362" t="str">
            <v>https://www.amx.com/en-US/products/nmx-enc-n2615-wp-encoder-wallplate</v>
          </cell>
          <cell r="Y362">
            <v>24</v>
          </cell>
        </row>
        <row r="363">
          <cell r="A363" t="str">
            <v>AMX-N26E013</v>
          </cell>
          <cell r="B363" t="str">
            <v>AMX</v>
          </cell>
          <cell r="C363" t="str">
            <v>Networked AV</v>
          </cell>
          <cell r="D363" t="str">
            <v>NMX-ENC-N2615D-WP-NA</v>
          </cell>
          <cell r="E363" t="str">
            <v>AMX-NM</v>
          </cell>
          <cell r="H363" t="str">
            <v>AMX N2615D Encoder Wall Plate w/ Dante, Decora Style</v>
          </cell>
          <cell r="I363" t="str">
            <v>AMX N2615D Encoder Wall Plate w/ Dante, Decora Style, 4K60 4:4:4</v>
          </cell>
          <cell r="J363">
            <v>1762</v>
          </cell>
          <cell r="K363">
            <v>1762</v>
          </cell>
          <cell r="L363">
            <v>880.54</v>
          </cell>
          <cell r="P363">
            <v>718878035528</v>
          </cell>
          <cell r="Q363">
            <v>0</v>
          </cell>
          <cell r="R363">
            <v>0.9</v>
          </cell>
          <cell r="S363">
            <v>5.2</v>
          </cell>
          <cell r="T363">
            <v>2.29</v>
          </cell>
          <cell r="U363">
            <v>4.17</v>
          </cell>
          <cell r="V363" t="str">
            <v>TW</v>
          </cell>
          <cell r="W363" t="str">
            <v>Compliant</v>
          </cell>
          <cell r="X363" t="str">
            <v>https://www.amx.com/products/nmx-enc-n2615d-wp</v>
          </cell>
          <cell r="Y363">
            <v>25</v>
          </cell>
        </row>
        <row r="364">
          <cell r="A364" t="str">
            <v>AMX-N33D001</v>
          </cell>
          <cell r="B364" t="str">
            <v>AMX</v>
          </cell>
          <cell r="C364" t="str">
            <v>Networked AV</v>
          </cell>
          <cell r="D364" t="str">
            <v>NMX-DEC-N3322D</v>
          </cell>
          <cell r="E364" t="str">
            <v>AMX-NM</v>
          </cell>
          <cell r="H364" t="str">
            <v>NMX-ENC-N3322D 4K60 H.26x/Dante AV-H Decoder</v>
          </cell>
          <cell r="I364" t="str">
            <v>NMX-ENC-N3322D 4K60 H.26x/Dante AV-H Decoder</v>
          </cell>
          <cell r="J364">
            <v>2096</v>
          </cell>
          <cell r="K364">
            <v>2096</v>
          </cell>
          <cell r="L364">
            <v>1047.67</v>
          </cell>
          <cell r="P364">
            <v>718878034934</v>
          </cell>
          <cell r="Q364">
            <v>0</v>
          </cell>
          <cell r="R364">
            <v>1.45</v>
          </cell>
          <cell r="S364">
            <v>7.87</v>
          </cell>
          <cell r="T364">
            <v>5</v>
          </cell>
          <cell r="U364">
            <v>1.05</v>
          </cell>
          <cell r="V364" t="str">
            <v>TW</v>
          </cell>
          <cell r="W364" t="str">
            <v>Compliant</v>
          </cell>
          <cell r="X364" t="str">
            <v>https://www.amx.com/en/products/nmx-dec-n3322d</v>
          </cell>
          <cell r="Y364">
            <v>26</v>
          </cell>
        </row>
        <row r="365">
          <cell r="A365" t="str">
            <v>AMX-N33E001</v>
          </cell>
          <cell r="B365" t="str">
            <v>AMX</v>
          </cell>
          <cell r="C365" t="str">
            <v>Networked AV</v>
          </cell>
          <cell r="D365" t="str">
            <v>NMX-ENC-N3312D</v>
          </cell>
          <cell r="E365" t="str">
            <v>AMX-NM</v>
          </cell>
          <cell r="H365" t="str">
            <v>NMX-ENC-N3312D 4K60 H.26x/Dante AV-H &amp; 1080p H.26x Dual-Stream Encoder</v>
          </cell>
          <cell r="I365" t="str">
            <v>NMX-ENC-N3312D 4K60 H.26x/Dante AV-H &amp; 1080p H.26x Dual-Stream Encoder</v>
          </cell>
          <cell r="J365">
            <v>2175</v>
          </cell>
          <cell r="K365">
            <v>2175</v>
          </cell>
          <cell r="L365">
            <v>1084.4000000000001</v>
          </cell>
          <cell r="P365">
            <v>718878034958</v>
          </cell>
          <cell r="Q365">
            <v>0</v>
          </cell>
          <cell r="R365">
            <v>1.45</v>
          </cell>
          <cell r="S365">
            <v>7.87</v>
          </cell>
          <cell r="T365">
            <v>5</v>
          </cell>
          <cell r="U365">
            <v>1.05</v>
          </cell>
          <cell r="V365" t="str">
            <v>TW</v>
          </cell>
          <cell r="W365" t="str">
            <v>Compliant</v>
          </cell>
          <cell r="X365" t="str">
            <v>https://www.amx.com/en/products/nmx-enc-n3312d</v>
          </cell>
          <cell r="Y365">
            <v>27</v>
          </cell>
        </row>
        <row r="366">
          <cell r="A366" t="str">
            <v>AMX-N33E001C</v>
          </cell>
          <cell r="B366" t="str">
            <v>AMX</v>
          </cell>
          <cell r="C366" t="str">
            <v>Networked AV</v>
          </cell>
          <cell r="D366" t="str">
            <v>NMX-ENC-N3312D-C</v>
          </cell>
          <cell r="E366" t="str">
            <v>AMX-NM</v>
          </cell>
          <cell r="H366" t="str">
            <v>NMX-ENC-N3312D-C 4K60 H.26x/Dante AV-H &amp; 1080p H.26x Dual-Stream Encoder Card</v>
          </cell>
          <cell r="I366" t="str">
            <v>NMX-ENC-N3312D-C 4K60 H.26x/Dante AV-H &amp; 1080p H.26x Dual-Stream Encoder Card</v>
          </cell>
          <cell r="J366">
            <v>2076</v>
          </cell>
          <cell r="K366">
            <v>2076</v>
          </cell>
          <cell r="L366">
            <v>1035.6199999999999</v>
          </cell>
          <cell r="P366">
            <v>718878034941</v>
          </cell>
          <cell r="Q366">
            <v>0</v>
          </cell>
          <cell r="R366">
            <v>0.59</v>
          </cell>
          <cell r="S366">
            <v>7.87</v>
          </cell>
          <cell r="T366">
            <v>5</v>
          </cell>
          <cell r="U366">
            <v>1.05</v>
          </cell>
          <cell r="V366" t="str">
            <v>TW</v>
          </cell>
          <cell r="W366" t="str">
            <v>Compliant</v>
          </cell>
          <cell r="X366" t="str">
            <v>https://www.amx.com/en/products/nmx-enc-n3312d-c</v>
          </cell>
          <cell r="Y366">
            <v>28</v>
          </cell>
        </row>
        <row r="367">
          <cell r="A367" t="str">
            <v>AMX-N43T001</v>
          </cell>
          <cell r="B367" t="str">
            <v>AMX</v>
          </cell>
          <cell r="C367" t="str">
            <v>Networked AV</v>
          </cell>
          <cell r="D367" t="str">
            <v>NMX-ATC-N4321D</v>
          </cell>
          <cell r="E367" t="str">
            <v>AMX-NM</v>
          </cell>
          <cell r="H367" t="str">
            <v>AMX N4321D Audio Transceiver, Dante audio over IP Transceiver</v>
          </cell>
          <cell r="I367" t="str">
            <v>AMX N4321D Audio Transceiver, Dante audio over IP Transceiver</v>
          </cell>
          <cell r="J367">
            <v>1315</v>
          </cell>
          <cell r="K367">
            <v>1315</v>
          </cell>
          <cell r="L367">
            <v>654.82000000000005</v>
          </cell>
          <cell r="P367">
            <v>718878034927</v>
          </cell>
          <cell r="Q367">
            <v>0</v>
          </cell>
          <cell r="R367">
            <v>1.5</v>
          </cell>
          <cell r="S367">
            <v>7.87</v>
          </cell>
          <cell r="T367">
            <v>5</v>
          </cell>
          <cell r="U367">
            <v>1.05</v>
          </cell>
          <cell r="V367" t="str">
            <v>TW</v>
          </cell>
          <cell r="W367" t="str">
            <v>Compliant</v>
          </cell>
          <cell r="X367" t="str">
            <v>https://www.amx.com/en-US/products/nmx-atc-n4321d</v>
          </cell>
          <cell r="Y367">
            <v>29</v>
          </cell>
        </row>
        <row r="368">
          <cell r="A368" t="str">
            <v>AMX-N43T001C</v>
          </cell>
          <cell r="B368" t="str">
            <v>AMX</v>
          </cell>
          <cell r="C368" t="str">
            <v>Networked AV</v>
          </cell>
          <cell r="D368" t="str">
            <v>NMX-ATC-N4321D-C</v>
          </cell>
          <cell r="E368" t="str">
            <v>AMX-NM</v>
          </cell>
          <cell r="H368" t="str">
            <v>AMX N4321D Audio Transceiver Card, Dante audio over IP Transceiver</v>
          </cell>
          <cell r="I368" t="str">
            <v>AMX N4321D Audio Transceiver Card, Dante audio over IP Transceiver</v>
          </cell>
          <cell r="J368">
            <v>1283</v>
          </cell>
          <cell r="K368">
            <v>1283</v>
          </cell>
          <cell r="L368">
            <v>640.54999999999995</v>
          </cell>
          <cell r="P368">
            <v>718878034910</v>
          </cell>
          <cell r="Q368">
            <v>0</v>
          </cell>
          <cell r="R368">
            <v>0.59</v>
          </cell>
          <cell r="S368">
            <v>7.87</v>
          </cell>
          <cell r="T368">
            <v>5</v>
          </cell>
          <cell r="U368">
            <v>1.05</v>
          </cell>
          <cell r="V368" t="str">
            <v>TW</v>
          </cell>
          <cell r="W368" t="str">
            <v>Compliant</v>
          </cell>
          <cell r="X368" t="str">
            <v>https://www.amx.com/en-US/products/nmx-atc-n4321d-c</v>
          </cell>
          <cell r="Y368">
            <v>30</v>
          </cell>
        </row>
        <row r="369">
          <cell r="A369" t="str">
            <v>AMX-PR-0402</v>
          </cell>
          <cell r="B369" t="str">
            <v>AMX</v>
          </cell>
          <cell r="C369" t="str">
            <v>Digital Switchers</v>
          </cell>
          <cell r="D369" t="str">
            <v>PR-0402</v>
          </cell>
          <cell r="E369" t="str">
            <v>AMX-SIG</v>
          </cell>
          <cell r="H369" t="str">
            <v>Precis 4x2 4K60 HDMI Switcher</v>
          </cell>
          <cell r="I369" t="str">
            <v>Precis 4x2 4K60 HDMI Switcher</v>
          </cell>
          <cell r="J369">
            <v>1061</v>
          </cell>
          <cell r="K369">
            <v>1061</v>
          </cell>
          <cell r="L369">
            <v>529.19000000000005</v>
          </cell>
          <cell r="P369">
            <v>718878034538</v>
          </cell>
          <cell r="Q369">
            <v>0</v>
          </cell>
          <cell r="R369">
            <v>2.9</v>
          </cell>
          <cell r="S369">
            <v>8.4</v>
          </cell>
          <cell r="T369">
            <v>8.07</v>
          </cell>
          <cell r="U369">
            <v>1.73</v>
          </cell>
          <cell r="V369" t="str">
            <v>TW</v>
          </cell>
          <cell r="W369" t="str">
            <v>Compliant</v>
          </cell>
          <cell r="X369" t="str">
            <v>https://www.amx.com/en-US/products/pr-0402</v>
          </cell>
          <cell r="Y369">
            <v>31</v>
          </cell>
        </row>
        <row r="370">
          <cell r="A370" t="str">
            <v>AMX-PR-0404</v>
          </cell>
          <cell r="B370" t="str">
            <v>AMX</v>
          </cell>
          <cell r="C370" t="str">
            <v>Digital Switchers</v>
          </cell>
          <cell r="D370" t="str">
            <v>PR-0404</v>
          </cell>
          <cell r="E370" t="str">
            <v>AMX-SIG</v>
          </cell>
          <cell r="H370" t="str">
            <v>Precis 4x4 4K60 HDMI Switcher</v>
          </cell>
          <cell r="I370" t="str">
            <v>Precis 4x4 4K60 HDMI Switcher</v>
          </cell>
          <cell r="J370">
            <v>3210</v>
          </cell>
          <cell r="K370">
            <v>3210</v>
          </cell>
          <cell r="L370">
            <v>1603.36</v>
          </cell>
          <cell r="P370">
            <v>718878034552</v>
          </cell>
          <cell r="Q370">
            <v>0</v>
          </cell>
          <cell r="R370">
            <v>6.6</v>
          </cell>
          <cell r="S370">
            <v>17.239999999999998</v>
          </cell>
          <cell r="T370">
            <v>10.59</v>
          </cell>
          <cell r="U370">
            <v>1.73</v>
          </cell>
          <cell r="V370" t="str">
            <v>TW</v>
          </cell>
          <cell r="W370" t="str">
            <v>Compliant</v>
          </cell>
          <cell r="X370" t="str">
            <v>https://www.amx.com/en-US/products/pr-0404</v>
          </cell>
          <cell r="Y370">
            <v>32</v>
          </cell>
        </row>
        <row r="371">
          <cell r="A371" t="str">
            <v>AMX-PR-0602</v>
          </cell>
          <cell r="B371" t="str">
            <v>AMX</v>
          </cell>
          <cell r="C371" t="str">
            <v>Digital Switchers</v>
          </cell>
          <cell r="D371" t="str">
            <v>PR-0602</v>
          </cell>
          <cell r="E371" t="str">
            <v>AMX-SIG</v>
          </cell>
          <cell r="H371" t="str">
            <v>Precis 6x2 4K60 HDMI Switcher</v>
          </cell>
          <cell r="I371" t="str">
            <v>Precis 6x2 4K60 HDMI Switcher</v>
          </cell>
          <cell r="J371">
            <v>1952</v>
          </cell>
          <cell r="K371">
            <v>1952</v>
          </cell>
          <cell r="L371">
            <v>974.85</v>
          </cell>
          <cell r="P371">
            <v>718878034545</v>
          </cell>
          <cell r="Q371">
            <v>0</v>
          </cell>
          <cell r="R371">
            <v>6.3</v>
          </cell>
          <cell r="S371">
            <v>17.239999999999998</v>
          </cell>
          <cell r="T371">
            <v>10.59</v>
          </cell>
          <cell r="U371">
            <v>1.73</v>
          </cell>
          <cell r="V371" t="str">
            <v>TW</v>
          </cell>
          <cell r="W371" t="str">
            <v>Compliant</v>
          </cell>
          <cell r="X371" t="str">
            <v>https://www.amx.com/en-US/products/pr-0602</v>
          </cell>
          <cell r="Y371">
            <v>33</v>
          </cell>
        </row>
        <row r="372">
          <cell r="A372" t="str">
            <v>AMX-PR-0808</v>
          </cell>
          <cell r="B372" t="str">
            <v>AMX</v>
          </cell>
          <cell r="C372" t="str">
            <v>Digital Switchers</v>
          </cell>
          <cell r="D372" t="str">
            <v>PR-0808</v>
          </cell>
          <cell r="E372" t="str">
            <v>AMX-SIG</v>
          </cell>
          <cell r="H372" t="str">
            <v>Precis 8x8 4K60 HDMI Switcher</v>
          </cell>
          <cell r="I372" t="str">
            <v>Precis 8x8 4K60 HDMI Switcher</v>
          </cell>
          <cell r="J372">
            <v>6210</v>
          </cell>
          <cell r="K372">
            <v>6210</v>
          </cell>
          <cell r="L372">
            <v>3099.57</v>
          </cell>
          <cell r="P372">
            <v>718878034569</v>
          </cell>
          <cell r="Q372">
            <v>0</v>
          </cell>
          <cell r="R372">
            <v>7.9</v>
          </cell>
          <cell r="S372">
            <v>17.239999999999998</v>
          </cell>
          <cell r="T372">
            <v>10.59</v>
          </cell>
          <cell r="U372">
            <v>1.73</v>
          </cell>
          <cell r="V372" t="str">
            <v>TW</v>
          </cell>
          <cell r="W372" t="str">
            <v>Compliant</v>
          </cell>
          <cell r="X372" t="str">
            <v>https://www.amx.com/en-US/products/pr-0808</v>
          </cell>
          <cell r="Y372">
            <v>34</v>
          </cell>
        </row>
        <row r="373">
          <cell r="A373" t="str">
            <v>AMX-PR-WP-412</v>
          </cell>
          <cell r="B373" t="str">
            <v>AMX</v>
          </cell>
          <cell r="C373" t="str">
            <v>Digital Switchers</v>
          </cell>
          <cell r="D373" t="str">
            <v>PR-WP-412</v>
          </cell>
          <cell r="E373" t="str">
            <v>AMX-SIG</v>
          </cell>
          <cell r="H373" t="str">
            <v>Precis 4x1:2 4K60 Windowing Processor</v>
          </cell>
          <cell r="I373" t="str">
            <v>Precis 4x1:2 4K60 Windowing Processor</v>
          </cell>
          <cell r="J373">
            <v>3770</v>
          </cell>
          <cell r="K373">
            <v>3770</v>
          </cell>
          <cell r="L373">
            <v>1883.32</v>
          </cell>
          <cell r="P373">
            <v>718878034521</v>
          </cell>
          <cell r="Q373">
            <v>0</v>
          </cell>
          <cell r="R373">
            <v>3.1</v>
          </cell>
          <cell r="S373">
            <v>8.4</v>
          </cell>
          <cell r="T373">
            <v>8.07</v>
          </cell>
          <cell r="U373">
            <v>1.73</v>
          </cell>
          <cell r="V373" t="str">
            <v>TW</v>
          </cell>
          <cell r="W373" t="str">
            <v>Compliant</v>
          </cell>
          <cell r="X373" t="str">
            <v>https://www.amx.com/en-US/products/pr-wp-412</v>
          </cell>
          <cell r="Y373">
            <v>35</v>
          </cell>
        </row>
        <row r="374">
          <cell r="A374" t="str">
            <v>AMX-UHMF00C</v>
          </cell>
          <cell r="B374" t="str">
            <v>AMX</v>
          </cell>
          <cell r="C374" t="str">
            <v>Architectural Connectivity</v>
          </cell>
          <cell r="D374" t="str">
            <v>HPX-USBC-100</v>
          </cell>
          <cell r="E374" t="str">
            <v>AMX-ENV</v>
          </cell>
          <cell r="H374" t="str">
            <v>USB-C Power Module for Hydraport, PD 3.0 100W</v>
          </cell>
          <cell r="I374" t="str">
            <v>The AMX HPX-USBC-100 module provides both a USB-C and a USB-A connection with charging capability to Hydraport. It supports PD 3.0 power supplies and up to 100W charging over USB-C, plus up to 30W of charging power over USB-A.  Power Supply not included.</v>
          </cell>
          <cell r="J374">
            <v>150</v>
          </cell>
          <cell r="K374">
            <v>150</v>
          </cell>
          <cell r="L374">
            <v>73.900000000000006</v>
          </cell>
          <cell r="P374">
            <v>718878035511</v>
          </cell>
          <cell r="Q374">
            <v>0</v>
          </cell>
          <cell r="R374">
            <v>1</v>
          </cell>
          <cell r="S374">
            <v>9</v>
          </cell>
          <cell r="T374">
            <v>4</v>
          </cell>
          <cell r="U374">
            <v>3</v>
          </cell>
          <cell r="V374" t="str">
            <v>CN</v>
          </cell>
          <cell r="W374" t="str">
            <v>Non Compliant</v>
          </cell>
          <cell r="X374" t="str">
            <v>https://www.amx.com/en-US/products/hpx-usbc-100</v>
          </cell>
          <cell r="Y374">
            <v>36</v>
          </cell>
        </row>
        <row r="375">
          <cell r="A375" t="str">
            <v>AMX-UHMF01C</v>
          </cell>
          <cell r="B375" t="str">
            <v>AMX</v>
          </cell>
          <cell r="C375" t="str">
            <v>Architectural Connectivity</v>
          </cell>
          <cell r="D375" t="str">
            <v>HPX-USBC-US65</v>
          </cell>
          <cell r="E375" t="str">
            <v>AMX-ENV</v>
          </cell>
          <cell r="H375" t="str">
            <v>USB-C Power Module for Hydraport, US outlet 65W</v>
          </cell>
          <cell r="I375" t="str">
            <v>The AMX HPX-USBC-100 module provides both a USB-C and a USB-A connection with charging capability to Hydraport. The included power supply with US outlet style blades (Type A) supports up to 65W charging over USB-C, plus up to 30W of charging over USB-A.</v>
          </cell>
          <cell r="J375">
            <v>451</v>
          </cell>
          <cell r="K375">
            <v>451</v>
          </cell>
          <cell r="L375">
            <v>225.42</v>
          </cell>
          <cell r="P375">
            <v>718878035429</v>
          </cell>
          <cell r="Q375">
            <v>0</v>
          </cell>
          <cell r="R375">
            <v>1</v>
          </cell>
          <cell r="S375">
            <v>9</v>
          </cell>
          <cell r="T375">
            <v>4</v>
          </cell>
          <cell r="U375">
            <v>3</v>
          </cell>
          <cell r="V375" t="str">
            <v>CN</v>
          </cell>
          <cell r="W375" t="str">
            <v>Non Compliant</v>
          </cell>
          <cell r="X375" t="str">
            <v>https://www.amx.com/en-US/products/hpx-usbc-us65</v>
          </cell>
          <cell r="Y375">
            <v>37</v>
          </cell>
        </row>
        <row r="376">
          <cell r="A376" t="str">
            <v>AMX-UHMR01C</v>
          </cell>
          <cell r="B376" t="str">
            <v>AMX</v>
          </cell>
          <cell r="C376" t="str">
            <v>Architectural Connectivity</v>
          </cell>
          <cell r="D376" t="str">
            <v>HPX-AV103-USBC-R</v>
          </cell>
          <cell r="E376" t="str">
            <v>AMX-ENV</v>
          </cell>
          <cell r="H376" t="str">
            <v>USB-C to HDMI retractable cable module for Hydraport</v>
          </cell>
          <cell r="I376" t="str">
            <v>The HPX-AV103-USBC-R USB-C to HDMI Module with Retractable Cable delivers digital video in resolutions up to 4K @60hz utilizing DisplayPort Alt Mode, with 5 feet available pullout from Hydraport HPX-600, 900 and 1200 Connection Ports or Touch Connection Ports.</v>
          </cell>
          <cell r="J376">
            <v>480</v>
          </cell>
          <cell r="K376">
            <v>480</v>
          </cell>
          <cell r="L376">
            <v>239.48</v>
          </cell>
          <cell r="P376">
            <v>718878035412</v>
          </cell>
          <cell r="Q376">
            <v>0</v>
          </cell>
          <cell r="R376">
            <v>1</v>
          </cell>
          <cell r="S376">
            <v>8</v>
          </cell>
          <cell r="T376">
            <v>2</v>
          </cell>
          <cell r="U376">
            <v>11</v>
          </cell>
          <cell r="V376" t="str">
            <v>US</v>
          </cell>
          <cell r="W376" t="str">
            <v>Compliant</v>
          </cell>
          <cell r="X376" t="str">
            <v>https://www.amx.com/en-US/products/hpx-av103-usbc-r</v>
          </cell>
          <cell r="Y376">
            <v>38</v>
          </cell>
        </row>
        <row r="377">
          <cell r="A377" t="str">
            <v>AMX-UMT0801</v>
          </cell>
          <cell r="B377" t="str">
            <v>AMX</v>
          </cell>
          <cell r="C377" t="str">
            <v>User Interface Accessories</v>
          </cell>
          <cell r="D377" t="str">
            <v>VARIA-ACS-80F</v>
          </cell>
          <cell r="E377" t="str">
            <v>AMX-UI</v>
          </cell>
          <cell r="H377" t="str">
            <v>AMX Varia, Fixed Tabletop Stand for VARIA-80</v>
          </cell>
          <cell r="I377" t="str">
            <v>AMX Varia, Fixed Tabletop Stand for VARIA-80</v>
          </cell>
          <cell r="J377">
            <v>232</v>
          </cell>
          <cell r="K377">
            <v>232</v>
          </cell>
          <cell r="L377">
            <v>114.9</v>
          </cell>
          <cell r="P377">
            <v>718878035030</v>
          </cell>
          <cell r="Q377">
            <v>0</v>
          </cell>
          <cell r="R377">
            <v>0.46</v>
          </cell>
          <cell r="S377">
            <v>7.82</v>
          </cell>
          <cell r="T377">
            <v>1.96</v>
          </cell>
          <cell r="U377">
            <v>3.6</v>
          </cell>
          <cell r="V377" t="str">
            <v>TW</v>
          </cell>
          <cell r="W377" t="str">
            <v>Compliant</v>
          </cell>
          <cell r="X377" t="str">
            <v>https://www.amx.com/en-US/products/varia-acs-80f</v>
          </cell>
          <cell r="Y377">
            <v>39</v>
          </cell>
        </row>
        <row r="378">
          <cell r="A378" t="str">
            <v>AMX-UMT1001</v>
          </cell>
          <cell r="B378" t="str">
            <v>AMX</v>
          </cell>
          <cell r="C378" t="str">
            <v>User Interface Accessories</v>
          </cell>
          <cell r="D378" t="str">
            <v>VARIA-ACS-100F</v>
          </cell>
          <cell r="E378" t="str">
            <v>AMX-UI</v>
          </cell>
          <cell r="H378" t="str">
            <v>AMX Varia, Fixed Tabletop Stand for VARIA-100 &amp; VARIA-100N</v>
          </cell>
          <cell r="I378" t="str">
            <v>AMX Varia, Fixed Tabletop Stand for VARIA-100 &amp; VARIA-100N</v>
          </cell>
          <cell r="J378">
            <v>275</v>
          </cell>
          <cell r="K378">
            <v>275</v>
          </cell>
          <cell r="L378">
            <v>134.16999999999999</v>
          </cell>
          <cell r="P378">
            <v>718878035047</v>
          </cell>
          <cell r="Q378">
            <v>0</v>
          </cell>
          <cell r="R378">
            <v>0.61</v>
          </cell>
          <cell r="S378">
            <v>9.4700000000000006</v>
          </cell>
          <cell r="T378">
            <v>2.75</v>
          </cell>
          <cell r="U378">
            <v>3.82</v>
          </cell>
          <cell r="V378" t="str">
            <v>TW</v>
          </cell>
          <cell r="W378" t="str">
            <v>Compliant</v>
          </cell>
          <cell r="X378" t="str">
            <v>https://www.amx.com/en-US/products/varia-acs-100f</v>
          </cell>
          <cell r="Y378">
            <v>40</v>
          </cell>
        </row>
        <row r="379">
          <cell r="A379" t="str">
            <v>AMX-UMT1511</v>
          </cell>
          <cell r="B379" t="str">
            <v>AMX</v>
          </cell>
          <cell r="C379" t="str">
            <v>User Interface Accessories</v>
          </cell>
          <cell r="D379" t="str">
            <v>VARIA-ACS-150A</v>
          </cell>
          <cell r="E379" t="str">
            <v>AMX-UI</v>
          </cell>
          <cell r="H379" t="str">
            <v>AMX Varia, Angle-Select Tabletop Stand for VARIA-150 &amp; VARIA-150N</v>
          </cell>
          <cell r="I379" t="str">
            <v>AMX Varia, Angle-Select Tabletop Stand for VARIA-150 &amp; VARIA-150N</v>
          </cell>
          <cell r="J379">
            <v>325</v>
          </cell>
          <cell r="K379">
            <v>325</v>
          </cell>
          <cell r="L379">
            <v>160.77000000000001</v>
          </cell>
          <cell r="P379">
            <v>718878035061</v>
          </cell>
          <cell r="Q379">
            <v>0</v>
          </cell>
          <cell r="R379">
            <v>0.92</v>
          </cell>
          <cell r="S379">
            <v>6.39</v>
          </cell>
          <cell r="T379">
            <v>5.71</v>
          </cell>
          <cell r="U379">
            <v>5.76</v>
          </cell>
          <cell r="V379" t="str">
            <v>TW</v>
          </cell>
          <cell r="W379" t="str">
            <v>Compliant</v>
          </cell>
          <cell r="X379" t="str">
            <v>https://www.amx.com/en-US/products/varia-acs-150a</v>
          </cell>
          <cell r="Y379">
            <v>41</v>
          </cell>
        </row>
        <row r="380">
          <cell r="A380" t="str">
            <v>AMX-UMT8111</v>
          </cell>
          <cell r="B380" t="str">
            <v>AMX</v>
          </cell>
          <cell r="C380" t="str">
            <v>User Interface Accessories</v>
          </cell>
          <cell r="D380" t="str">
            <v>VARIA-ACS-810A</v>
          </cell>
          <cell r="E380" t="str">
            <v>AMX-UI</v>
          </cell>
          <cell r="H380" t="str">
            <v>AMX Varia, Angle-Select Tabletop Stand for VARIA-80, VARIA-100, &amp; VARIA-100N</v>
          </cell>
          <cell r="I380" t="str">
            <v>AMX Varia, Angle-Select Tabletop Stand for VARIA-80, VARIA-100, &amp; VARIA-100N</v>
          </cell>
          <cell r="J380">
            <v>265</v>
          </cell>
          <cell r="K380">
            <v>265</v>
          </cell>
          <cell r="L380">
            <v>129.38999999999999</v>
          </cell>
          <cell r="P380">
            <v>718878035054</v>
          </cell>
          <cell r="Q380">
            <v>0</v>
          </cell>
          <cell r="R380">
            <v>0.43</v>
          </cell>
          <cell r="S380">
            <v>4.79</v>
          </cell>
          <cell r="T380">
            <v>2.84</v>
          </cell>
          <cell r="U380">
            <v>4.32</v>
          </cell>
          <cell r="V380" t="str">
            <v>TW</v>
          </cell>
          <cell r="W380" t="str">
            <v>Compliant</v>
          </cell>
          <cell r="X380" t="str">
            <v>https://www.amx.com/en-US/products/varia-acs-810a</v>
          </cell>
          <cell r="Y380">
            <v>42</v>
          </cell>
        </row>
        <row r="381">
          <cell r="A381" t="str">
            <v>AMX-UTP0501</v>
          </cell>
          <cell r="B381" t="str">
            <v>AMX</v>
          </cell>
          <cell r="C381" t="str">
            <v>Touch Panels</v>
          </cell>
          <cell r="D381" t="str">
            <v>VARIA-SL50</v>
          </cell>
          <cell r="E381" t="str">
            <v>AMX-UI</v>
          </cell>
          <cell r="H381" t="str">
            <v>AMX Varia SL, 5.5” Portrait Ultra-Slim Wall Mount Touch Panel</v>
          </cell>
          <cell r="I381" t="str">
            <v>AMX Varia SL, 5.5” Portrait Ultra-Slim Wall-Mount, Professional-Grade Persona-Defined Touch Panel</v>
          </cell>
          <cell r="J381">
            <v>1510</v>
          </cell>
          <cell r="K381">
            <v>1510</v>
          </cell>
          <cell r="L381">
            <v>754.45</v>
          </cell>
          <cell r="P381">
            <v>718878035023</v>
          </cell>
          <cell r="Q381">
            <v>0</v>
          </cell>
          <cell r="R381">
            <v>0.38</v>
          </cell>
          <cell r="S381">
            <v>3.18</v>
          </cell>
          <cell r="T381">
            <v>0.96</v>
          </cell>
          <cell r="U381">
            <v>5.65</v>
          </cell>
          <cell r="V381" t="str">
            <v>TW</v>
          </cell>
          <cell r="W381" t="str">
            <v>Compliant</v>
          </cell>
          <cell r="X381" t="str">
            <v>https://www.amx.com/en-US/products/varia-sl50</v>
          </cell>
          <cell r="Y381">
            <v>43</v>
          </cell>
        </row>
        <row r="382">
          <cell r="A382" t="str">
            <v>AMX-UTP0801</v>
          </cell>
          <cell r="B382" t="str">
            <v>AMX</v>
          </cell>
          <cell r="C382" t="str">
            <v>Touch Panels</v>
          </cell>
          <cell r="D382" t="str">
            <v>VARIA-SL80</v>
          </cell>
          <cell r="E382" t="str">
            <v>AMX-UI</v>
          </cell>
          <cell r="H382" t="str">
            <v>AMX Varia SL, 8” Ultra-Slim Wall Mount Touch Panel</v>
          </cell>
          <cell r="I382" t="str">
            <v>AMX Varia SL, 8” Ultra-Slim Wall-Mount, Professional-Grade Persona-Defined Touch Panel</v>
          </cell>
          <cell r="J382">
            <v>2277</v>
          </cell>
          <cell r="K382">
            <v>2277</v>
          </cell>
          <cell r="L382">
            <v>1136.49</v>
          </cell>
          <cell r="P382">
            <v>718878035078</v>
          </cell>
          <cell r="Q382">
            <v>0</v>
          </cell>
          <cell r="R382">
            <v>1.06</v>
          </cell>
          <cell r="S382">
            <v>8.39</v>
          </cell>
          <cell r="T382">
            <v>1.05</v>
          </cell>
          <cell r="U382">
            <v>5.03</v>
          </cell>
          <cell r="V382" t="str">
            <v>TW</v>
          </cell>
          <cell r="W382" t="str">
            <v>Compliant</v>
          </cell>
          <cell r="X382" t="str">
            <v>https://www.amx.com/en-US/products/varia-sl80</v>
          </cell>
          <cell r="Y382">
            <v>44</v>
          </cell>
        </row>
        <row r="383">
          <cell r="A383" t="str">
            <v>AMX-UTP0811</v>
          </cell>
          <cell r="B383" t="str">
            <v>AMX</v>
          </cell>
          <cell r="C383" t="str">
            <v>Touch Panels</v>
          </cell>
          <cell r="D383" t="str">
            <v>VARIA-80</v>
          </cell>
          <cell r="E383" t="str">
            <v>AMX-UI</v>
          </cell>
          <cell r="H383" t="str">
            <v>AMX Varia, 8” Touch Panel</v>
          </cell>
          <cell r="I383" t="str">
            <v>AMX Varia, 8” Professional-Grade Persona-Defined Touch Panel</v>
          </cell>
          <cell r="J383">
            <v>2287</v>
          </cell>
          <cell r="K383">
            <v>2287</v>
          </cell>
          <cell r="L383">
            <v>1140.83</v>
          </cell>
          <cell r="P383">
            <v>718878035085</v>
          </cell>
          <cell r="Q383">
            <v>0</v>
          </cell>
          <cell r="R383">
            <v>1.17</v>
          </cell>
          <cell r="S383">
            <v>7.94</v>
          </cell>
          <cell r="T383">
            <v>0.88</v>
          </cell>
          <cell r="U383">
            <v>5.88</v>
          </cell>
          <cell r="V383" t="str">
            <v>TW</v>
          </cell>
          <cell r="W383" t="str">
            <v>Compliant</v>
          </cell>
          <cell r="X383" t="str">
            <v>https://www.amx.com/en-US/products/varia-80</v>
          </cell>
          <cell r="Y383">
            <v>45</v>
          </cell>
        </row>
        <row r="384">
          <cell r="A384" t="str">
            <v>AMX-UTP1011</v>
          </cell>
          <cell r="B384" t="str">
            <v>AMX</v>
          </cell>
          <cell r="C384" t="str">
            <v>Touch Panels</v>
          </cell>
          <cell r="D384" t="str">
            <v>VARIA-100</v>
          </cell>
          <cell r="E384" t="str">
            <v>AMX-UI</v>
          </cell>
          <cell r="H384" t="str">
            <v>AMX Varia, 10.1” Touch Panel</v>
          </cell>
          <cell r="I384" t="str">
            <v>AMX Varia, 10.1” Professional-Grade Persona-Defined Touch Panel</v>
          </cell>
          <cell r="J384">
            <v>3270</v>
          </cell>
          <cell r="K384">
            <v>3270</v>
          </cell>
          <cell r="L384">
            <v>1634.69</v>
          </cell>
          <cell r="P384">
            <v>718878035092</v>
          </cell>
          <cell r="Q384">
            <v>0</v>
          </cell>
          <cell r="R384">
            <v>1.25</v>
          </cell>
          <cell r="S384">
            <v>9.56</v>
          </cell>
          <cell r="T384">
            <v>0.81</v>
          </cell>
          <cell r="U384">
            <v>6.88</v>
          </cell>
          <cell r="V384" t="str">
            <v>TW</v>
          </cell>
          <cell r="W384" t="str">
            <v>Compliant</v>
          </cell>
          <cell r="X384" t="str">
            <v>https://www.amx.com/en-US/products/varia-100</v>
          </cell>
          <cell r="Y384">
            <v>46</v>
          </cell>
        </row>
        <row r="385">
          <cell r="A385" t="str">
            <v>AMX-UTP1011N</v>
          </cell>
          <cell r="B385" t="str">
            <v>AMX</v>
          </cell>
          <cell r="C385" t="str">
            <v>Touch Panels</v>
          </cell>
          <cell r="D385" t="str">
            <v>VARIA-100N</v>
          </cell>
          <cell r="E385" t="str">
            <v>AMX-UI</v>
          </cell>
          <cell r="H385" t="str">
            <v>AMX Varia, 10.1” Touch Panel (No-Comm)</v>
          </cell>
          <cell r="I385" t="str">
            <v>AMX Varia, 10.1” Professional-Grade Persona-Defined Touch Panel (No-Comm)</v>
          </cell>
          <cell r="J385">
            <v>3260</v>
          </cell>
          <cell r="K385">
            <v>3260</v>
          </cell>
          <cell r="L385">
            <v>1627.47</v>
          </cell>
          <cell r="P385">
            <v>718878035108</v>
          </cell>
          <cell r="Q385">
            <v>0</v>
          </cell>
          <cell r="R385">
            <v>1.25</v>
          </cell>
          <cell r="S385">
            <v>9.56</v>
          </cell>
          <cell r="T385">
            <v>0.81</v>
          </cell>
          <cell r="U385">
            <v>6.88</v>
          </cell>
          <cell r="V385" t="str">
            <v>TW</v>
          </cell>
          <cell r="W385" t="str">
            <v>Compliant</v>
          </cell>
          <cell r="X385" t="str">
            <v>https://www.amx.com/en-US/products/varia-100n</v>
          </cell>
          <cell r="Y385">
            <v>47</v>
          </cell>
        </row>
        <row r="386">
          <cell r="A386" t="str">
            <v>AMX-UTP1511</v>
          </cell>
          <cell r="B386" t="str">
            <v>AMX</v>
          </cell>
          <cell r="C386" t="str">
            <v>Touch Panels</v>
          </cell>
          <cell r="D386" t="str">
            <v>VARIA-150</v>
          </cell>
          <cell r="E386" t="str">
            <v>AMX-UI</v>
          </cell>
          <cell r="H386" t="str">
            <v>AMX Varia, 15.6” Touch Panel</v>
          </cell>
          <cell r="I386" t="str">
            <v>AMX Varia, 15.6” Professional-Grade Persona-Defined Touch Panel</v>
          </cell>
          <cell r="J386">
            <v>5095</v>
          </cell>
          <cell r="K386">
            <v>5095</v>
          </cell>
          <cell r="L386">
            <v>2544.83</v>
          </cell>
          <cell r="P386">
            <v>718878035115</v>
          </cell>
          <cell r="Q386">
            <v>0</v>
          </cell>
          <cell r="R386">
            <v>3.86</v>
          </cell>
          <cell r="S386">
            <v>14.7</v>
          </cell>
          <cell r="T386">
            <v>1</v>
          </cell>
          <cell r="U386">
            <v>9.5</v>
          </cell>
          <cell r="V386" t="str">
            <v>TW</v>
          </cell>
          <cell r="W386" t="str">
            <v>Compliant</v>
          </cell>
          <cell r="X386" t="str">
            <v>https://www.amx.com/en-US/products/varia-150</v>
          </cell>
          <cell r="Y386">
            <v>48</v>
          </cell>
        </row>
        <row r="387">
          <cell r="A387" t="str">
            <v>AMX-UTP1511N</v>
          </cell>
          <cell r="B387" t="str">
            <v>AMX</v>
          </cell>
          <cell r="C387" t="str">
            <v>Touch Panels</v>
          </cell>
          <cell r="D387" t="str">
            <v>VARIA-150N</v>
          </cell>
          <cell r="E387" t="str">
            <v>AMX-UI</v>
          </cell>
          <cell r="H387" t="str">
            <v>AMX Varia, 15.6” Touch Panel (No-Comm)</v>
          </cell>
          <cell r="I387" t="str">
            <v>AMX Varia, 15.6” Professional-Grade Persona-Defined Touch Panel (No-Comm)</v>
          </cell>
          <cell r="J387">
            <v>5207</v>
          </cell>
          <cell r="K387">
            <v>5207</v>
          </cell>
          <cell r="L387">
            <v>2600.86</v>
          </cell>
          <cell r="P387">
            <v>718878035122</v>
          </cell>
          <cell r="Q387">
            <v>0</v>
          </cell>
          <cell r="R387">
            <v>3.86</v>
          </cell>
          <cell r="S387">
            <v>14.7</v>
          </cell>
          <cell r="T387">
            <v>1</v>
          </cell>
          <cell r="U387">
            <v>9.5</v>
          </cell>
          <cell r="V387" t="str">
            <v>TW</v>
          </cell>
          <cell r="W387" t="str">
            <v>Compliant</v>
          </cell>
          <cell r="X387" t="str">
            <v>https://www.amx.com/en-US/products/varia-150n</v>
          </cell>
          <cell r="Y387">
            <v>49</v>
          </cell>
        </row>
        <row r="388">
          <cell r="A388" t="str">
            <v>AMX-UTP0811N</v>
          </cell>
          <cell r="B388" t="str">
            <v>AMX</v>
          </cell>
          <cell r="C388" t="str">
            <v>Touch Panels</v>
          </cell>
          <cell r="D388" t="str">
            <v>VARIA-80</v>
          </cell>
          <cell r="E388" t="str">
            <v>AMX-UI</v>
          </cell>
          <cell r="H388" t="str">
            <v>AMX Varia, 8” Touch Panel (No-Comm)</v>
          </cell>
          <cell r="I388" t="str">
            <v>AMX Varia, 8” Professional-Grade Persona-Defined Touch Panel (No-Comm)</v>
          </cell>
          <cell r="J388">
            <v>2421</v>
          </cell>
          <cell r="K388">
            <v>2421</v>
          </cell>
          <cell r="L388">
            <v>1207.8800000000001</v>
          </cell>
          <cell r="P388">
            <v>718878035672</v>
          </cell>
          <cell r="Q388">
            <v>0</v>
          </cell>
          <cell r="R388">
            <v>1.17</v>
          </cell>
          <cell r="S388">
            <v>7.9375</v>
          </cell>
          <cell r="T388">
            <v>5.875</v>
          </cell>
          <cell r="U388">
            <v>0.875</v>
          </cell>
          <cell r="V388" t="str">
            <v>TW</v>
          </cell>
          <cell r="W388" t="str">
            <v>Compliant</v>
          </cell>
          <cell r="Y388">
            <v>50</v>
          </cell>
        </row>
        <row r="389">
          <cell r="A389" t="str">
            <v>AMX-UVC1-4K</v>
          </cell>
          <cell r="B389" t="str">
            <v>AMX</v>
          </cell>
          <cell r="C389" t="str">
            <v>Digital Switchers</v>
          </cell>
          <cell r="D389" t="str">
            <v>UVC1-4K</v>
          </cell>
          <cell r="E389" t="str">
            <v>AMX-SIG</v>
          </cell>
          <cell r="H389" t="str">
            <v>4K HDMI to USB Capture</v>
          </cell>
          <cell r="I389" t="str">
            <v>4K HDMI to USB Capture</v>
          </cell>
          <cell r="J389">
            <v>990</v>
          </cell>
          <cell r="K389">
            <v>990</v>
          </cell>
          <cell r="L389">
            <v>494.21</v>
          </cell>
          <cell r="P389">
            <v>718878034576</v>
          </cell>
          <cell r="Q389">
            <v>0</v>
          </cell>
          <cell r="R389">
            <v>0.21</v>
          </cell>
          <cell r="S389">
            <v>3.44</v>
          </cell>
          <cell r="T389">
            <v>1.43</v>
          </cell>
          <cell r="U389">
            <v>0.66</v>
          </cell>
          <cell r="V389" t="str">
            <v>TW</v>
          </cell>
          <cell r="W389" t="str">
            <v>Compliant</v>
          </cell>
          <cell r="X389" t="str">
            <v>https://www.amx.com/en-US/products/uvc1-4k</v>
          </cell>
          <cell r="Y389">
            <v>51</v>
          </cell>
        </row>
        <row r="390">
          <cell r="A390" t="str">
            <v>AMX-VTK0001</v>
          </cell>
          <cell r="B390" t="str">
            <v>AMX</v>
          </cell>
          <cell r="C390" t="str">
            <v>Digital Switcher</v>
          </cell>
          <cell r="D390" t="str">
            <v>JPK-1300-UA</v>
          </cell>
          <cell r="E390" t="str">
            <v>AMX-SIG</v>
          </cell>
          <cell r="H390" t="str">
            <v>AMX Jetpack 3x1 Switching, Transport, and Control Solution (US &amp; AU)</v>
          </cell>
          <cell r="I390" t="str">
            <v>AMX Jetpack 3x1 Switching, Transport, and Control Solution (US &amp; AU) for K12 classrooms and small-to-medium meeting spaces that provides simple AV operation</v>
          </cell>
          <cell r="J390">
            <v>2116</v>
          </cell>
          <cell r="K390">
            <v>2116</v>
          </cell>
          <cell r="L390">
            <v>1057.6600000000001</v>
          </cell>
          <cell r="P390">
            <v>718878035184</v>
          </cell>
          <cell r="Q390">
            <v>0</v>
          </cell>
          <cell r="R390">
            <v>2.98</v>
          </cell>
          <cell r="V390" t="str">
            <v>CN</v>
          </cell>
          <cell r="W390" t="str">
            <v>Non Compliant</v>
          </cell>
          <cell r="X390" t="str">
            <v>https://www.amx.com/en-US/products/jpk-1300</v>
          </cell>
          <cell r="Y390">
            <v>52</v>
          </cell>
        </row>
        <row r="391">
          <cell r="A391" t="str">
            <v>AMX-VTT0001B</v>
          </cell>
          <cell r="B391" t="str">
            <v>AMX</v>
          </cell>
          <cell r="C391" t="str">
            <v>Digital Media Switchers</v>
          </cell>
          <cell r="D391" t="str">
            <v>DX-TX-DWP-4K60-BL</v>
          </cell>
          <cell r="E391" t="str">
            <v>AMX-ENV</v>
          </cell>
          <cell r="H391" t="str">
            <v>DXLink 4K60 HDMI Wallplate Transmitter, Black</v>
          </cell>
          <cell r="I391" t="str">
            <v>DXLink 4K60 HDMI Wallplate Transmitter sends HDMI signal up to 4K60, HDCP 2.2, along with embedded audio and USB 2.0 up to 70 meters over one shielded Cat6A or Cat7, Black.</v>
          </cell>
          <cell r="J391">
            <v>936</v>
          </cell>
          <cell r="K391">
            <v>936</v>
          </cell>
          <cell r="L391">
            <v>467.77</v>
          </cell>
          <cell r="P391">
            <v>718878035504</v>
          </cell>
          <cell r="Q391">
            <v>0</v>
          </cell>
          <cell r="R391">
            <v>0.44</v>
          </cell>
          <cell r="S391">
            <v>2</v>
          </cell>
          <cell r="T391">
            <v>1.78</v>
          </cell>
          <cell r="U391">
            <v>4.2300000000000004</v>
          </cell>
          <cell r="V391" t="str">
            <v>CN</v>
          </cell>
          <cell r="W391" t="str">
            <v>Non Compliant</v>
          </cell>
          <cell r="X391" t="str">
            <v>https://www.amx.com/products/dx-tx-dwp-4k60</v>
          </cell>
          <cell r="Y391">
            <v>54</v>
          </cell>
        </row>
        <row r="392">
          <cell r="A392" t="str">
            <v>AMX-VTT0001W</v>
          </cell>
          <cell r="B392" t="str">
            <v>AMX</v>
          </cell>
          <cell r="C392" t="str">
            <v>Digital Media Switchers</v>
          </cell>
          <cell r="D392" t="str">
            <v>DX-TX-DWP-4K60-WH</v>
          </cell>
          <cell r="E392" t="str">
            <v>AMX-ENV</v>
          </cell>
          <cell r="H392" t="str">
            <v>DXLink 4K60 HDMI Wallplate Transmitter, White</v>
          </cell>
          <cell r="I392" t="str">
            <v>DXLink 4K60 HDMI Wallplate Transmitter sends HDMI signal up to 4K60, HDCP 2.2, along with embedded audio and USB 2.0 up to 70 meters over one shielded Cat6A or Cat7, White.</v>
          </cell>
          <cell r="J392">
            <v>936</v>
          </cell>
          <cell r="K392">
            <v>936</v>
          </cell>
          <cell r="L392">
            <v>467.77</v>
          </cell>
          <cell r="P392">
            <v>718878035498</v>
          </cell>
          <cell r="Q392">
            <v>0</v>
          </cell>
          <cell r="R392">
            <v>0.44</v>
          </cell>
          <cell r="S392">
            <v>2</v>
          </cell>
          <cell r="T392">
            <v>1.78</v>
          </cell>
          <cell r="U392">
            <v>4.2300000000000004</v>
          </cell>
          <cell r="V392" t="str">
            <v>CN</v>
          </cell>
          <cell r="W392" t="str">
            <v>Non Compliant</v>
          </cell>
          <cell r="X392" t="str">
            <v>https://www.amx.com/products/dx-tx-dwp-4k60</v>
          </cell>
          <cell r="Y392">
            <v>55</v>
          </cell>
        </row>
        <row r="393">
          <cell r="A393" t="str">
            <v>FG039-18</v>
          </cell>
          <cell r="B393" t="str">
            <v>AMX</v>
          </cell>
          <cell r="C393" t="str">
            <v>User Interface Accessories</v>
          </cell>
          <cell r="D393" t="str">
            <v>CB-MXSA-07</v>
          </cell>
          <cell r="E393" t="str">
            <v>AMX-UI</v>
          </cell>
          <cell r="H393" t="str">
            <v>Rough-in Box for 7" Touch Panels</v>
          </cell>
          <cell r="I393" t="str">
            <v>Rough-In Box &amp; Cover Plate for the 7" Wall-Mount Modero G5 &amp; Modero S Touch Panels.  Also fits 7” Acendo Book &amp; RoomBook.</v>
          </cell>
          <cell r="J393">
            <v>248</v>
          </cell>
          <cell r="K393">
            <v>248</v>
          </cell>
          <cell r="L393">
            <v>123.6</v>
          </cell>
          <cell r="P393">
            <v>718878022931</v>
          </cell>
          <cell r="Q393">
            <v>0</v>
          </cell>
          <cell r="R393">
            <v>1.65</v>
          </cell>
          <cell r="S393">
            <v>7.19</v>
          </cell>
          <cell r="T393">
            <v>6.81</v>
          </cell>
          <cell r="U393">
            <v>1.9</v>
          </cell>
          <cell r="V393" t="str">
            <v>US</v>
          </cell>
          <cell r="W393" t="str">
            <v>Compliant</v>
          </cell>
          <cell r="X393" t="str">
            <v>https://www.amx.com/en-US/products/cb-mxsa-07</v>
          </cell>
          <cell r="Y393">
            <v>56</v>
          </cell>
        </row>
        <row r="394">
          <cell r="A394" t="str">
            <v>FG10-000-11</v>
          </cell>
          <cell r="B394" t="str">
            <v>AMX</v>
          </cell>
          <cell r="C394" t="str">
            <v>Control System Accessories</v>
          </cell>
          <cell r="D394" t="str">
            <v>CC-NIRC</v>
          </cell>
          <cell r="E394" t="str">
            <v>AMX-DC</v>
          </cell>
          <cell r="H394" t="str">
            <v>IR LED cable with 3.5mm Phoenix</v>
          </cell>
          <cell r="I394" t="str">
            <v>IR LED cable with 3.5mm Phoenix for use with NetLinx control systems</v>
          </cell>
          <cell r="J394">
            <v>72</v>
          </cell>
          <cell r="K394">
            <v>72</v>
          </cell>
          <cell r="L394">
            <v>35.79</v>
          </cell>
          <cell r="P394">
            <v>718878000151</v>
          </cell>
          <cell r="Q394">
            <v>0</v>
          </cell>
          <cell r="R394">
            <v>0.5</v>
          </cell>
          <cell r="S394">
            <v>6</v>
          </cell>
          <cell r="T394">
            <v>4</v>
          </cell>
          <cell r="U394">
            <v>0.5</v>
          </cell>
          <cell r="V394" t="str">
            <v>CN</v>
          </cell>
          <cell r="W394" t="str">
            <v>Non Compliant</v>
          </cell>
          <cell r="X394" t="str">
            <v>https://www.amx.com/en/products/cc-nirc</v>
          </cell>
          <cell r="Y394">
            <v>57</v>
          </cell>
        </row>
        <row r="395">
          <cell r="A395" t="str">
            <v>FG10-003-20</v>
          </cell>
          <cell r="B395" t="str">
            <v>AMX</v>
          </cell>
          <cell r="C395" t="str">
            <v>All-in-One Pres Switchers</v>
          </cell>
          <cell r="D395" t="str">
            <v>CC-3.5ST5-RCA2F</v>
          </cell>
          <cell r="E395" t="str">
            <v>AMX-DC</v>
          </cell>
          <cell r="H395" t="str">
            <v>5-pin 3.5mm Phoenix to 2 RCA Female Cable</v>
          </cell>
          <cell r="I395" t="str">
            <v>The CC-3.5ST5-RCA2F is a 6 inch cable used to connect 2 RCA Female to a 5-pin mini-Phoenix connector.</v>
          </cell>
          <cell r="J395">
            <v>53</v>
          </cell>
          <cell r="K395">
            <v>53</v>
          </cell>
          <cell r="L395">
            <v>26.21</v>
          </cell>
          <cell r="P395">
            <v>718878000168</v>
          </cell>
          <cell r="Q395">
            <v>0</v>
          </cell>
          <cell r="S395">
            <v>6</v>
          </cell>
          <cell r="V395" t="str">
            <v>CN</v>
          </cell>
          <cell r="W395" t="str">
            <v>Non Compliant</v>
          </cell>
          <cell r="X395" t="str">
            <v>https://www.amx.com/en-US/products/cc-3-5st5-rca2f</v>
          </cell>
          <cell r="Y395">
            <v>58</v>
          </cell>
        </row>
        <row r="396">
          <cell r="A396" t="str">
            <v>FG1010-311</v>
          </cell>
          <cell r="B396" t="str">
            <v>AMX</v>
          </cell>
          <cell r="C396" t="str">
            <v>Digital Media Switchers</v>
          </cell>
          <cell r="D396" t="str">
            <v>DXL-TX-4K60</v>
          </cell>
          <cell r="E396" t="str">
            <v>AMX-ENV</v>
          </cell>
          <cell r="H396" t="str">
            <v>DXLite 4K60 4:4:4 HDBaseT Transmitter</v>
          </cell>
          <cell r="I396" t="str">
            <v>DXLite 4K60 4:4:4 HDBaseT Transmitter</v>
          </cell>
          <cell r="J396">
            <v>1055</v>
          </cell>
          <cell r="K396">
            <v>1055</v>
          </cell>
          <cell r="L396">
            <v>527.15</v>
          </cell>
          <cell r="P396">
            <v>718878004982</v>
          </cell>
          <cell r="Q396">
            <v>0</v>
          </cell>
          <cell r="R396">
            <v>1.1000000000000001</v>
          </cell>
          <cell r="S396">
            <v>8.75</v>
          </cell>
          <cell r="T396">
            <v>5.2</v>
          </cell>
          <cell r="U396">
            <v>1</v>
          </cell>
          <cell r="V396" t="str">
            <v>CN</v>
          </cell>
          <cell r="W396" t="str">
            <v>Non Compliant</v>
          </cell>
          <cell r="X396" t="str">
            <v>https://www.amx.com/en-US/products/dxl-tx-4k60</v>
          </cell>
          <cell r="Y396">
            <v>59</v>
          </cell>
        </row>
        <row r="397">
          <cell r="A397" t="str">
            <v>FG1010-312-01</v>
          </cell>
          <cell r="B397" t="str">
            <v>AMX</v>
          </cell>
          <cell r="C397" t="str">
            <v>Digital Media Switchers</v>
          </cell>
          <cell r="D397" t="str">
            <v>DX-TX-4K60</v>
          </cell>
          <cell r="E397" t="str">
            <v>AMX-ENV</v>
          </cell>
          <cell r="H397" t="str">
            <v>DXLink Twisted Pair 4K60 Transmitter</v>
          </cell>
          <cell r="I397" t="str">
            <v>DXLink Twisted Pair 4K60 Transmitter</v>
          </cell>
          <cell r="J397">
            <v>1401</v>
          </cell>
          <cell r="K397">
            <v>1401</v>
          </cell>
          <cell r="L397">
            <v>700.55</v>
          </cell>
          <cell r="P397">
            <v>718878026496</v>
          </cell>
          <cell r="Q397">
            <v>0</v>
          </cell>
          <cell r="R397">
            <v>2</v>
          </cell>
          <cell r="S397">
            <v>8.67</v>
          </cell>
          <cell r="T397">
            <v>6.33</v>
          </cell>
          <cell r="U397">
            <v>1</v>
          </cell>
          <cell r="V397" t="str">
            <v>CN</v>
          </cell>
          <cell r="W397" t="str">
            <v>Non Compliant</v>
          </cell>
          <cell r="X397" t="str">
            <v>https://www.amx.com/en-US/products/dx-tx-4k60</v>
          </cell>
          <cell r="Y397">
            <v>60</v>
          </cell>
        </row>
        <row r="398">
          <cell r="A398" t="str">
            <v>FG1010-312-02</v>
          </cell>
          <cell r="B398" t="str">
            <v>AMX</v>
          </cell>
          <cell r="C398" t="str">
            <v>Digital Media Switchers</v>
          </cell>
          <cell r="D398" t="str">
            <v>DX-TX-4K60-TAA</v>
          </cell>
          <cell r="E398" t="str">
            <v>AMX-ENV</v>
          </cell>
          <cell r="H398" t="str">
            <v>DXLink Twisted Pair 4K60 Transmitter, TAA</v>
          </cell>
          <cell r="I398" t="str">
            <v>DXLink Twisted Pair 4K60 Transmitter, TAA</v>
          </cell>
          <cell r="J398">
            <v>1360</v>
          </cell>
          <cell r="K398">
            <v>1360</v>
          </cell>
          <cell r="L398">
            <v>677.47</v>
          </cell>
          <cell r="P398">
            <v>718878026502</v>
          </cell>
          <cell r="Q398">
            <v>0</v>
          </cell>
          <cell r="R398">
            <v>2</v>
          </cell>
          <cell r="S398">
            <v>8.67</v>
          </cell>
          <cell r="T398">
            <v>6.33</v>
          </cell>
          <cell r="U398">
            <v>1</v>
          </cell>
          <cell r="V398" t="str">
            <v>TW</v>
          </cell>
          <cell r="W398" t="str">
            <v>Compliant</v>
          </cell>
          <cell r="X398" t="str">
            <v>https://www.amx.com/en-US/products/dx-tx-4k60</v>
          </cell>
          <cell r="Y398">
            <v>61</v>
          </cell>
        </row>
        <row r="399">
          <cell r="A399" t="str">
            <v>FG1010-314</v>
          </cell>
          <cell r="B399" t="str">
            <v>AMX</v>
          </cell>
          <cell r="C399" t="str">
            <v>Digital Switchers</v>
          </cell>
          <cell r="D399" t="str">
            <v>SDX-414-DX</v>
          </cell>
          <cell r="E399" t="str">
            <v>AMX-SIG</v>
          </cell>
          <cell r="G399" t="str">
            <v>Limited Quantity - REDUCED</v>
          </cell>
          <cell r="H399" t="str">
            <v>Solecis 4x1 4K HDMI Digital Switcher with DXLink Output</v>
          </cell>
          <cell r="I399" t="str">
            <v>Solecis 4x1 4K HDMI Digital Switcher with DXLink Output</v>
          </cell>
          <cell r="J399">
            <v>1340</v>
          </cell>
          <cell r="K399">
            <v>1340</v>
          </cell>
          <cell r="L399">
            <v>602.54999999999995</v>
          </cell>
          <cell r="P399">
            <v>718878024508</v>
          </cell>
          <cell r="Q399">
            <v>0</v>
          </cell>
          <cell r="R399">
            <v>3</v>
          </cell>
          <cell r="S399">
            <v>8.75</v>
          </cell>
          <cell r="T399">
            <v>7</v>
          </cell>
          <cell r="U399">
            <v>1.69</v>
          </cell>
          <cell r="V399" t="str">
            <v>US</v>
          </cell>
          <cell r="W399" t="str">
            <v>Compliant</v>
          </cell>
          <cell r="X399" t="str">
            <v>https://www.amx.com/en-US/products/sdx-414-dx</v>
          </cell>
          <cell r="Y399">
            <v>62</v>
          </cell>
        </row>
        <row r="400">
          <cell r="A400" t="str">
            <v>FG1010-330-BLFX</v>
          </cell>
          <cell r="B400" t="str">
            <v>AMX</v>
          </cell>
          <cell r="C400" t="str">
            <v>Digital Media Switchers</v>
          </cell>
          <cell r="D400" t="str">
            <v>DX-TX-DWP-4K-BL</v>
          </cell>
          <cell r="E400" t="str">
            <v>AMX-ENV</v>
          </cell>
          <cell r="G400" t="str">
            <v>Limited Quantity</v>
          </cell>
          <cell r="H400" t="str">
            <v>DXLink 4K HDMI Decor Style Wallplate Transmitte, Black</v>
          </cell>
          <cell r="I400" t="str">
            <v>DXLink 4K HDMI Decor Style Wallplate Transmitter (US), 4K and UHD support, HDCP compliant, black</v>
          </cell>
          <cell r="J400">
            <v>841</v>
          </cell>
          <cell r="K400">
            <v>841</v>
          </cell>
          <cell r="L400">
            <v>420.12</v>
          </cell>
          <cell r="P400">
            <v>718878022160</v>
          </cell>
          <cell r="Q400">
            <v>0</v>
          </cell>
          <cell r="R400">
            <v>0.45</v>
          </cell>
          <cell r="S400">
            <v>1.75</v>
          </cell>
          <cell r="T400">
            <v>1.25</v>
          </cell>
          <cell r="U400">
            <v>4.2</v>
          </cell>
          <cell r="V400" t="str">
            <v>MX</v>
          </cell>
          <cell r="W400" t="str">
            <v>Compliant</v>
          </cell>
          <cell r="X400" t="str">
            <v>https://www.amx.com/en-US/products/dx-tx-dwp-4k</v>
          </cell>
          <cell r="Y400">
            <v>63</v>
          </cell>
        </row>
        <row r="401">
          <cell r="A401" t="str">
            <v>FG1010-330-WHFX</v>
          </cell>
          <cell r="B401" t="str">
            <v>AMX</v>
          </cell>
          <cell r="C401" t="str">
            <v>Digital Media Switchers</v>
          </cell>
          <cell r="D401" t="str">
            <v>DX-TX-DWP-4K-WH</v>
          </cell>
          <cell r="E401" t="str">
            <v>AMX-ENV</v>
          </cell>
          <cell r="G401" t="str">
            <v>Limited Quantity</v>
          </cell>
          <cell r="H401" t="str">
            <v>DXLink 4K HDMI Decor Style Wallplate Transmitte, White</v>
          </cell>
          <cell r="I401" t="str">
            <v>DXLink 4K HDMI Decor Style Wallplate Transmitter (US), 4K and UHD support, HDCP compliant, white</v>
          </cell>
          <cell r="J401">
            <v>841</v>
          </cell>
          <cell r="K401">
            <v>841</v>
          </cell>
          <cell r="L401">
            <v>420.12</v>
          </cell>
          <cell r="P401">
            <v>718878022177</v>
          </cell>
          <cell r="Q401">
            <v>0</v>
          </cell>
          <cell r="R401">
            <v>0.45</v>
          </cell>
          <cell r="S401">
            <v>1.75</v>
          </cell>
          <cell r="T401">
            <v>1.25</v>
          </cell>
          <cell r="U401">
            <v>4.2</v>
          </cell>
          <cell r="V401" t="str">
            <v>MX</v>
          </cell>
          <cell r="W401" t="str">
            <v>Compliant</v>
          </cell>
          <cell r="X401" t="str">
            <v>https://www.amx.com/en-US/products/dx-tx-dwp-4k</v>
          </cell>
          <cell r="Y401">
            <v>64</v>
          </cell>
        </row>
        <row r="402">
          <cell r="A402" t="str">
            <v>FG1010-354</v>
          </cell>
          <cell r="B402" t="str">
            <v>AMX</v>
          </cell>
          <cell r="C402" t="str">
            <v>Digital Switchers</v>
          </cell>
          <cell r="D402" t="str">
            <v>VPX-1401</v>
          </cell>
          <cell r="E402" t="str">
            <v>AMX-SIG</v>
          </cell>
          <cell r="H402" t="str">
            <v>4x1+1 4K60 Presentation Switcher</v>
          </cell>
          <cell r="I402" t="str">
            <v>4x1+1 4K60 Presentation Switcher</v>
          </cell>
          <cell r="J402">
            <v>2116</v>
          </cell>
          <cell r="K402">
            <v>2116</v>
          </cell>
          <cell r="L402">
            <v>1057.96</v>
          </cell>
          <cell r="P402">
            <v>718878006047</v>
          </cell>
          <cell r="Q402">
            <v>0</v>
          </cell>
          <cell r="R402">
            <v>2.97</v>
          </cell>
          <cell r="S402">
            <v>9.4499999999999993</v>
          </cell>
          <cell r="T402">
            <v>7.88</v>
          </cell>
          <cell r="U402">
            <v>1.18</v>
          </cell>
          <cell r="V402" t="str">
            <v>CN</v>
          </cell>
          <cell r="W402" t="str">
            <v>Non Compliant</v>
          </cell>
          <cell r="X402" t="str">
            <v>https://www.amx.com/en-US/products/vpx-1401</v>
          </cell>
          <cell r="Y402">
            <v>65</v>
          </cell>
        </row>
        <row r="403">
          <cell r="A403" t="str">
            <v>FG1010-355</v>
          </cell>
          <cell r="B403" t="str">
            <v>AMX</v>
          </cell>
          <cell r="C403" t="str">
            <v>Digital Switchers</v>
          </cell>
          <cell r="D403" t="str">
            <v>SDX-514M-DX</v>
          </cell>
          <cell r="E403" t="str">
            <v>AMX-SIG</v>
          </cell>
          <cell r="H403" t="str">
            <v>Solecis 5x1 4K Muti-Format Digital Switcher with DXLink Output</v>
          </cell>
          <cell r="I403" t="str">
            <v>Solecis 5x1 4K Muti-Format Digital Switcher with DXLink Output</v>
          </cell>
          <cell r="J403">
            <v>1973</v>
          </cell>
          <cell r="K403">
            <v>1973</v>
          </cell>
          <cell r="L403">
            <v>986.23</v>
          </cell>
          <cell r="P403">
            <v>718878024522</v>
          </cell>
          <cell r="Q403">
            <v>0</v>
          </cell>
          <cell r="R403">
            <v>3.5</v>
          </cell>
          <cell r="S403">
            <v>10</v>
          </cell>
          <cell r="T403">
            <v>7</v>
          </cell>
          <cell r="U403">
            <v>1.69</v>
          </cell>
          <cell r="V403" t="str">
            <v>US</v>
          </cell>
          <cell r="W403" t="str">
            <v>Compliant</v>
          </cell>
          <cell r="X403" t="str">
            <v>https://www.amx.com/en-US/products/sdx-514m-dx</v>
          </cell>
          <cell r="Y403">
            <v>66</v>
          </cell>
        </row>
        <row r="404">
          <cell r="A404" t="str">
            <v>FG1010-357</v>
          </cell>
          <cell r="B404" t="str">
            <v>AMX</v>
          </cell>
          <cell r="C404" t="str">
            <v>Digital Switchers</v>
          </cell>
          <cell r="D404" t="str">
            <v>VPX-1701</v>
          </cell>
          <cell r="E404" t="str">
            <v>AMX-SIG</v>
          </cell>
          <cell r="H404" t="str">
            <v>7x1+1 4K60 Presentation Switcher</v>
          </cell>
          <cell r="I404" t="str">
            <v>7x1+1 4K60 Presentation Switcher</v>
          </cell>
          <cell r="J404">
            <v>2630</v>
          </cell>
          <cell r="K404">
            <v>2630</v>
          </cell>
          <cell r="L404">
            <v>1314.28</v>
          </cell>
          <cell r="P404">
            <v>718878009833</v>
          </cell>
          <cell r="Q404">
            <v>0</v>
          </cell>
          <cell r="R404">
            <v>8.3800000000000008</v>
          </cell>
          <cell r="S404">
            <v>17.32</v>
          </cell>
          <cell r="T404">
            <v>11.81</v>
          </cell>
          <cell r="U404">
            <v>1.71</v>
          </cell>
          <cell r="V404" t="str">
            <v>CN</v>
          </cell>
          <cell r="W404" t="str">
            <v>Non Compliant</v>
          </cell>
          <cell r="X404" t="str">
            <v>https://www.amx.com/en-US/products/vpx-1701</v>
          </cell>
          <cell r="Y404">
            <v>67</v>
          </cell>
        </row>
        <row r="405">
          <cell r="A405" t="str">
            <v>FG1010-360FX</v>
          </cell>
          <cell r="B405" t="str">
            <v>AMX</v>
          </cell>
          <cell r="C405" t="str">
            <v>Digital Media Switchers</v>
          </cell>
          <cell r="D405" t="str">
            <v>DXF-TX-SMD</v>
          </cell>
          <cell r="E405" t="str">
            <v>AMX-ENV</v>
          </cell>
          <cell r="G405" t="str">
            <v>Limited Quantity - REDUCED</v>
          </cell>
          <cell r="H405" t="str">
            <v>DXLink Multi-Format Single Mode Fiber Transmitter, Duplex</v>
          </cell>
          <cell r="I405" t="str">
            <v>DXLink Fiber Multi-Format Transmitter Module (single mode/duplex), HDCP compliant, compatible with Enova DGX DXLink Single Mode Fiber Input Boards</v>
          </cell>
          <cell r="J405">
            <v>2786</v>
          </cell>
          <cell r="K405">
            <v>2786</v>
          </cell>
          <cell r="L405">
            <v>1253.77</v>
          </cell>
          <cell r="P405">
            <v>718878022191</v>
          </cell>
          <cell r="Q405">
            <v>0</v>
          </cell>
          <cell r="R405">
            <v>1.1000000000000001</v>
          </cell>
          <cell r="S405">
            <v>8.75</v>
          </cell>
          <cell r="T405">
            <v>5.2</v>
          </cell>
          <cell r="U405">
            <v>1</v>
          </cell>
          <cell r="V405" t="str">
            <v>US</v>
          </cell>
          <cell r="W405" t="str">
            <v>Compliant</v>
          </cell>
          <cell r="X405" t="str">
            <v>https://www.amx.com/en-US/products/dxf-tx-smd</v>
          </cell>
          <cell r="Y405">
            <v>68</v>
          </cell>
        </row>
        <row r="406">
          <cell r="A406" t="str">
            <v>FG1010-361FX</v>
          </cell>
          <cell r="B406" t="str">
            <v>AMX</v>
          </cell>
          <cell r="C406" t="str">
            <v>Digital Media Switchers</v>
          </cell>
          <cell r="D406" t="str">
            <v>DXF-TX-SMS</v>
          </cell>
          <cell r="E406" t="str">
            <v>AMX-ENV</v>
          </cell>
          <cell r="G406" t="str">
            <v>Limited Quantity - REDUCED</v>
          </cell>
          <cell r="H406" t="str">
            <v>DXLink Multi-Format Single Mode Fiber Transmitter, Simplex</v>
          </cell>
          <cell r="I406" t="str">
            <v>DXLink Fiber Multi-Format Transmitter Module (single mode/simplex), HDCP compliant, compatible with Enova DGX DXLink Single Mode Fiber Input Boards</v>
          </cell>
          <cell r="J406">
            <v>2786</v>
          </cell>
          <cell r="K406">
            <v>2786</v>
          </cell>
          <cell r="L406">
            <v>1253.77</v>
          </cell>
          <cell r="P406">
            <v>718878022214</v>
          </cell>
          <cell r="Q406">
            <v>0</v>
          </cell>
          <cell r="R406">
            <v>1.1000000000000001</v>
          </cell>
          <cell r="S406">
            <v>8.75</v>
          </cell>
          <cell r="T406">
            <v>5.2</v>
          </cell>
          <cell r="U406">
            <v>1</v>
          </cell>
          <cell r="V406" t="str">
            <v>US</v>
          </cell>
          <cell r="W406" t="str">
            <v>Compliant</v>
          </cell>
          <cell r="X406" t="str">
            <v>https://www.amx.com/en-US/products/dxf-tx-sms</v>
          </cell>
          <cell r="Y406">
            <v>69</v>
          </cell>
        </row>
        <row r="407">
          <cell r="A407" t="str">
            <v>FG1010-362FX</v>
          </cell>
          <cell r="B407" t="str">
            <v>AMX</v>
          </cell>
          <cell r="C407" t="str">
            <v>Digital Media Switchers</v>
          </cell>
          <cell r="D407" t="str">
            <v>DXF-TX-MMD</v>
          </cell>
          <cell r="E407" t="str">
            <v>AMX-ENV</v>
          </cell>
          <cell r="G407" t="str">
            <v>Limited Quantity - REDUCED</v>
          </cell>
          <cell r="H407" t="str">
            <v>DXLink Multi-Format Multimode Fiber Transmitter, Duplex</v>
          </cell>
          <cell r="I407" t="str">
            <v>DXLink Fiber Multi-Format Transmitter Module (multimode/duplex), HDCP compliant, compatible with Enova DGX DXLink Multimode Fiber Input Boards</v>
          </cell>
          <cell r="J407">
            <v>2180</v>
          </cell>
          <cell r="K407">
            <v>2180</v>
          </cell>
          <cell r="L407">
            <v>980.3</v>
          </cell>
          <cell r="P407">
            <v>718878022238</v>
          </cell>
          <cell r="Q407">
            <v>0</v>
          </cell>
          <cell r="R407">
            <v>1.1000000000000001</v>
          </cell>
          <cell r="S407">
            <v>8.75</v>
          </cell>
          <cell r="T407">
            <v>5.2</v>
          </cell>
          <cell r="U407">
            <v>1</v>
          </cell>
          <cell r="V407" t="str">
            <v>US</v>
          </cell>
          <cell r="W407" t="str">
            <v>Compliant</v>
          </cell>
          <cell r="X407" t="str">
            <v>https://www.amx.com/en-US/products/dxf-tx-mmd</v>
          </cell>
          <cell r="Y407">
            <v>70</v>
          </cell>
        </row>
        <row r="408">
          <cell r="A408" t="str">
            <v>FG1010-363FX</v>
          </cell>
          <cell r="B408" t="str">
            <v>AMX</v>
          </cell>
          <cell r="C408" t="str">
            <v>Digital Media Switchers</v>
          </cell>
          <cell r="D408" t="str">
            <v>DXF-TX-MMS</v>
          </cell>
          <cell r="E408" t="str">
            <v>AMX-ENV</v>
          </cell>
          <cell r="G408" t="str">
            <v>Limited Quantity - REDUCED</v>
          </cell>
          <cell r="H408" t="str">
            <v>DXLink Multi-Format Multimode Fiber Transmitter, Simplex</v>
          </cell>
          <cell r="I408" t="str">
            <v>DXLink Fiber Multi-Format Transmitter Module (multimode/simplex), HDCP compliant, compatible with Enova DGX DXLink Multimode Fiber Input Boards</v>
          </cell>
          <cell r="J408">
            <v>2180</v>
          </cell>
          <cell r="K408">
            <v>2180</v>
          </cell>
          <cell r="L408">
            <v>980.3</v>
          </cell>
          <cell r="P408">
            <v>718878022252</v>
          </cell>
          <cell r="Q408">
            <v>0</v>
          </cell>
          <cell r="R408">
            <v>1.1000000000000001</v>
          </cell>
          <cell r="S408">
            <v>8.75</v>
          </cell>
          <cell r="T408">
            <v>5.2</v>
          </cell>
          <cell r="U408">
            <v>1</v>
          </cell>
          <cell r="V408" t="str">
            <v>US</v>
          </cell>
          <cell r="W408" t="str">
            <v>Compliant</v>
          </cell>
          <cell r="X408" t="str">
            <v>https://www.amx.com/en-US/products/dxf-tx-mms</v>
          </cell>
          <cell r="Y408">
            <v>71</v>
          </cell>
        </row>
        <row r="409">
          <cell r="A409" t="str">
            <v>FG1010-365-01</v>
          </cell>
          <cell r="B409" t="str">
            <v>AMX</v>
          </cell>
          <cell r="C409" t="str">
            <v>Digital Media Switchers</v>
          </cell>
          <cell r="D409" t="str">
            <v>DXFP-TX-4K60</v>
          </cell>
          <cell r="E409" t="str">
            <v>AMX-ENV</v>
          </cell>
          <cell r="H409" t="str">
            <v>DXLink Fiber 4K60 Transmitter</v>
          </cell>
          <cell r="I409" t="str">
            <v>DXLink Fiber 4K60 Transmitter</v>
          </cell>
          <cell r="J409">
            <v>2500</v>
          </cell>
          <cell r="K409">
            <v>2500</v>
          </cell>
          <cell r="L409">
            <v>1249.7</v>
          </cell>
          <cell r="P409">
            <v>718878026519</v>
          </cell>
          <cell r="Q409">
            <v>0</v>
          </cell>
          <cell r="R409">
            <v>1.94</v>
          </cell>
          <cell r="S409">
            <v>8.66</v>
          </cell>
          <cell r="T409">
            <v>6.3</v>
          </cell>
          <cell r="U409">
            <v>0.98</v>
          </cell>
          <cell r="V409" t="str">
            <v>CN</v>
          </cell>
          <cell r="W409" t="str">
            <v>Non Compliant</v>
          </cell>
          <cell r="X409" t="str">
            <v>https://www.amx.com/en-US/products/dxfp-tx-4k60</v>
          </cell>
          <cell r="Y409">
            <v>72</v>
          </cell>
        </row>
        <row r="410">
          <cell r="A410" t="str">
            <v>FG1010-365-02</v>
          </cell>
          <cell r="B410" t="str">
            <v>AMX</v>
          </cell>
          <cell r="C410" t="str">
            <v>Digital Media Switchers</v>
          </cell>
          <cell r="D410" t="str">
            <v>DXFP-TX-4K60-TAA</v>
          </cell>
          <cell r="E410" t="str">
            <v>AMX-ENV</v>
          </cell>
          <cell r="H410" t="str">
            <v>DXLink Fiber 4K60 Transmitter, TAA</v>
          </cell>
          <cell r="I410" t="str">
            <v>DXLink Fiber 4K60 Transmitter, TAA</v>
          </cell>
          <cell r="J410">
            <v>2246</v>
          </cell>
          <cell r="K410">
            <v>2246</v>
          </cell>
          <cell r="L410">
            <v>1121.0899999999999</v>
          </cell>
          <cell r="P410">
            <v>718878026526</v>
          </cell>
          <cell r="Q410">
            <v>0</v>
          </cell>
          <cell r="R410">
            <v>1.94</v>
          </cell>
          <cell r="S410">
            <v>8.66</v>
          </cell>
          <cell r="T410">
            <v>6.3</v>
          </cell>
          <cell r="U410">
            <v>0.98</v>
          </cell>
          <cell r="V410" t="str">
            <v>TW</v>
          </cell>
          <cell r="W410" t="str">
            <v>Compliant</v>
          </cell>
          <cell r="X410" t="str">
            <v>https://www.amx.com/en-US/products/dxfp-tx-4k60</v>
          </cell>
          <cell r="Y410">
            <v>73</v>
          </cell>
        </row>
        <row r="411">
          <cell r="A411" t="str">
            <v>FG1010-505</v>
          </cell>
          <cell r="B411" t="str">
            <v>AMX</v>
          </cell>
          <cell r="C411" t="str">
            <v>Digital Media Switchers</v>
          </cell>
          <cell r="D411" t="str">
            <v>DXL-RX-4K60</v>
          </cell>
          <cell r="E411" t="str">
            <v>AMX-ENV</v>
          </cell>
          <cell r="H411" t="str">
            <v>DXLite 4K60 4:4:4 HDBaseT Receiver</v>
          </cell>
          <cell r="I411" t="str">
            <v>DXLite 4K60 4:4:4 HDBaseT Receiver</v>
          </cell>
          <cell r="J411">
            <v>800</v>
          </cell>
          <cell r="K411">
            <v>800</v>
          </cell>
          <cell r="L411">
            <v>399.96</v>
          </cell>
          <cell r="P411">
            <v>718878003978</v>
          </cell>
          <cell r="Q411">
            <v>0</v>
          </cell>
          <cell r="S411">
            <v>5.6260000000000003</v>
          </cell>
          <cell r="T411">
            <v>5.15</v>
          </cell>
          <cell r="U411">
            <v>1.0129999999999999</v>
          </cell>
          <cell r="V411" t="str">
            <v>MX</v>
          </cell>
          <cell r="W411" t="str">
            <v>Compliant</v>
          </cell>
          <cell r="X411" t="str">
            <v>https://www.amx.com/en-US/products/dxl-rx-4k60</v>
          </cell>
          <cell r="Y411">
            <v>74</v>
          </cell>
        </row>
        <row r="412">
          <cell r="A412" t="str">
            <v>FG1010-512-01</v>
          </cell>
          <cell r="B412" t="str">
            <v>AMX</v>
          </cell>
          <cell r="C412" t="str">
            <v>Digital Media Switchers</v>
          </cell>
          <cell r="D412" t="str">
            <v>DX-RX-4K60</v>
          </cell>
          <cell r="E412" t="str">
            <v>AMX-ENV</v>
          </cell>
          <cell r="H412" t="str">
            <v>DXLink 4K60 HDMI Twisted Pair Receiver</v>
          </cell>
          <cell r="I412" t="str">
            <v>DXLink 4K60 HDMI Twisted Pair Receiver</v>
          </cell>
          <cell r="J412">
            <v>1820</v>
          </cell>
          <cell r="K412">
            <v>1820</v>
          </cell>
          <cell r="L412">
            <v>908.98</v>
          </cell>
          <cell r="P412">
            <v>718878026533</v>
          </cell>
          <cell r="Q412">
            <v>0</v>
          </cell>
          <cell r="R412">
            <v>2.2000000000000002</v>
          </cell>
          <cell r="S412">
            <v>8.67</v>
          </cell>
          <cell r="T412">
            <v>6.33</v>
          </cell>
          <cell r="U412">
            <v>1</v>
          </cell>
          <cell r="V412" t="str">
            <v>CN</v>
          </cell>
          <cell r="W412" t="str">
            <v>Non Compliant</v>
          </cell>
          <cell r="X412" t="str">
            <v>https://www.amx.com/en-US/products/dx-rx-4k60</v>
          </cell>
          <cell r="Y412">
            <v>75</v>
          </cell>
        </row>
        <row r="413">
          <cell r="A413" t="str">
            <v>FG1010-512-02</v>
          </cell>
          <cell r="B413" t="str">
            <v>AMX</v>
          </cell>
          <cell r="C413" t="str">
            <v>Digital Media Switchers</v>
          </cell>
          <cell r="D413" t="str">
            <v>DX-RX-4K60-TAA</v>
          </cell>
          <cell r="E413" t="str">
            <v>AMX-ENV</v>
          </cell>
          <cell r="H413" t="str">
            <v>DXLink 4K60 HDMI Twisted Pair Receiver，TAA</v>
          </cell>
          <cell r="I413" t="str">
            <v>DXLink 4K60 HDMI Twisted Pair Receiver，TAA</v>
          </cell>
          <cell r="J413">
            <v>1623</v>
          </cell>
          <cell r="K413">
            <v>1623</v>
          </cell>
          <cell r="L413">
            <v>810.71</v>
          </cell>
          <cell r="P413">
            <v>718878026540</v>
          </cell>
          <cell r="Q413">
            <v>0</v>
          </cell>
          <cell r="R413">
            <v>2.2000000000000002</v>
          </cell>
          <cell r="S413">
            <v>8.67</v>
          </cell>
          <cell r="T413">
            <v>6.33</v>
          </cell>
          <cell r="U413">
            <v>1</v>
          </cell>
          <cell r="V413" t="str">
            <v>TW</v>
          </cell>
          <cell r="W413" t="str">
            <v>Compliant</v>
          </cell>
          <cell r="X413" t="str">
            <v>https://www.amx.com/en-US/products/dx-rx-4k60</v>
          </cell>
          <cell r="Y413">
            <v>76</v>
          </cell>
        </row>
        <row r="414">
          <cell r="A414" t="str">
            <v>FG1010-562FX</v>
          </cell>
          <cell r="B414" t="str">
            <v>AMX</v>
          </cell>
          <cell r="C414" t="str">
            <v>Digital Media Switchers</v>
          </cell>
          <cell r="D414" t="str">
            <v>DXF-RX-MMD</v>
          </cell>
          <cell r="E414" t="str">
            <v>AMX-ENV</v>
          </cell>
          <cell r="G414" t="str">
            <v>Limited Quantity - REDUCED</v>
          </cell>
          <cell r="H414" t="str">
            <v>DXLink HDMI Multimode Fiber Receiver, Duplex</v>
          </cell>
          <cell r="I414" t="str">
            <v>DXLink Fiber HDMI Receiver Module (multimode/duplex), with SmartScale, HDCP compliant, compatible with Enova DGX DXLink Multimode Fiber Output Boards</v>
          </cell>
          <cell r="J414">
            <v>965</v>
          </cell>
          <cell r="K414">
            <v>965</v>
          </cell>
          <cell r="L414">
            <v>674.14</v>
          </cell>
          <cell r="P414">
            <v>718878022337</v>
          </cell>
          <cell r="Q414">
            <v>0</v>
          </cell>
          <cell r="R414">
            <v>1.1000000000000001</v>
          </cell>
          <cell r="S414">
            <v>8.75</v>
          </cell>
          <cell r="T414">
            <v>5.2</v>
          </cell>
          <cell r="U414">
            <v>1</v>
          </cell>
          <cell r="V414" t="str">
            <v>US</v>
          </cell>
          <cell r="W414" t="str">
            <v>Compliant</v>
          </cell>
          <cell r="X414" t="str">
            <v>https://www.amx.com/en-US/products/dxf-rx-mmd</v>
          </cell>
          <cell r="Y414">
            <v>77</v>
          </cell>
        </row>
        <row r="415">
          <cell r="A415" t="str">
            <v>FG1010-563FX</v>
          </cell>
          <cell r="B415" t="str">
            <v>AMX</v>
          </cell>
          <cell r="C415" t="str">
            <v>Digital Media Switchers</v>
          </cell>
          <cell r="D415" t="str">
            <v>DXF-RX-MMS</v>
          </cell>
          <cell r="E415" t="str">
            <v>AMX-ENV</v>
          </cell>
          <cell r="G415" t="str">
            <v>Limited Quantity - REDUCED</v>
          </cell>
          <cell r="H415" t="str">
            <v>DXLink HDMI Multimode Fiber Receiver, Simplex</v>
          </cell>
          <cell r="I415" t="str">
            <v>DXLink Fiber HDMI Receiver Module (multimode/simplex), with SmartScale, HDCP compliant, compatible with Enova DGX DXLink Multimode Fiber Output Boards</v>
          </cell>
          <cell r="J415">
            <v>2180</v>
          </cell>
          <cell r="K415">
            <v>2180</v>
          </cell>
          <cell r="L415">
            <v>980.3</v>
          </cell>
          <cell r="P415">
            <v>718878022351</v>
          </cell>
          <cell r="Q415">
            <v>0</v>
          </cell>
          <cell r="R415">
            <v>1.1000000000000001</v>
          </cell>
          <cell r="S415">
            <v>8.75</v>
          </cell>
          <cell r="T415">
            <v>5.2</v>
          </cell>
          <cell r="U415">
            <v>1</v>
          </cell>
          <cell r="V415" t="str">
            <v>US</v>
          </cell>
          <cell r="W415" t="str">
            <v>Compliant</v>
          </cell>
          <cell r="X415" t="str">
            <v>https://www.amx.com/en-US/products/dxf-rx-mms</v>
          </cell>
          <cell r="Y415">
            <v>78</v>
          </cell>
        </row>
        <row r="416">
          <cell r="A416" t="str">
            <v>FG1010-565-01</v>
          </cell>
          <cell r="B416" t="str">
            <v>AMX</v>
          </cell>
          <cell r="C416" t="str">
            <v>Digital Media Switchers</v>
          </cell>
          <cell r="D416" t="str">
            <v>DXFP-RX-4K60</v>
          </cell>
          <cell r="E416" t="str">
            <v>AMX-ENV</v>
          </cell>
          <cell r="H416" t="str">
            <v>DXLink 4K60 HDMI Fiber Receiver</v>
          </cell>
          <cell r="I416" t="str">
            <v>DXLink 4K60 HDMI Fiber Receiver</v>
          </cell>
          <cell r="J416">
            <v>2890</v>
          </cell>
          <cell r="K416">
            <v>2890</v>
          </cell>
          <cell r="L416">
            <v>1444.16</v>
          </cell>
          <cell r="P416">
            <v>718878026557</v>
          </cell>
          <cell r="Q416">
            <v>0</v>
          </cell>
          <cell r="R416">
            <v>2.25</v>
          </cell>
          <cell r="S416">
            <v>8.66</v>
          </cell>
          <cell r="T416">
            <v>8.66</v>
          </cell>
          <cell r="U416">
            <v>0.98</v>
          </cell>
          <cell r="V416" t="str">
            <v>CN</v>
          </cell>
          <cell r="W416" t="str">
            <v>Non Compliant</v>
          </cell>
          <cell r="X416" t="str">
            <v>https://www.amx.com/en-US/products/dxfp-rx-4k60</v>
          </cell>
          <cell r="Y416">
            <v>79</v>
          </cell>
        </row>
        <row r="417">
          <cell r="A417" t="str">
            <v>FG1010-565-02</v>
          </cell>
          <cell r="B417" t="str">
            <v>AMX</v>
          </cell>
          <cell r="C417" t="str">
            <v>Digital Media Switchers</v>
          </cell>
          <cell r="D417" t="str">
            <v>DXFP-RX-4K60-TAA</v>
          </cell>
          <cell r="E417" t="str">
            <v>AMX-ENV</v>
          </cell>
          <cell r="H417" t="str">
            <v>DXLink 4K60 HDMI Fiber Receiver, TAA</v>
          </cell>
          <cell r="I417" t="str">
            <v>DXLink 4K60 HDMI Fiber Receiver, TAA</v>
          </cell>
          <cell r="J417">
            <v>2520</v>
          </cell>
          <cell r="K417">
            <v>2520</v>
          </cell>
          <cell r="L417">
            <v>1257.53</v>
          </cell>
          <cell r="P417">
            <v>718878026564</v>
          </cell>
          <cell r="Q417">
            <v>0</v>
          </cell>
          <cell r="R417">
            <v>2.25</v>
          </cell>
          <cell r="S417">
            <v>8.66</v>
          </cell>
          <cell r="T417">
            <v>8.66</v>
          </cell>
          <cell r="U417">
            <v>0.98</v>
          </cell>
          <cell r="V417" t="str">
            <v>TW</v>
          </cell>
          <cell r="W417" t="str">
            <v>Compliant</v>
          </cell>
          <cell r="X417" t="str">
            <v>https://www.amx.com/en-US/products/dxfp-rx-4k60</v>
          </cell>
          <cell r="Y417">
            <v>80</v>
          </cell>
        </row>
        <row r="418">
          <cell r="A418" t="str">
            <v>FG1010-710</v>
          </cell>
          <cell r="B418" t="str">
            <v>AMX</v>
          </cell>
          <cell r="C418" t="str">
            <v>Digital Switchers</v>
          </cell>
          <cell r="D418" t="str">
            <v>CTP-1301</v>
          </cell>
          <cell r="E418" t="str">
            <v>AMX-SIG</v>
          </cell>
          <cell r="G418" t="str">
            <v>REDUCED</v>
          </cell>
          <cell r="H418" t="str">
            <v>Presentation Connectivity and Transport Kit</v>
          </cell>
          <cell r="I418" t="str">
            <v>Presentation Connectivity and Transport Kit, 4K switching and distribution solution that combines switching, scaling and distance transport into a single kit that includes both transmitter and receiver.</v>
          </cell>
          <cell r="J418">
            <v>1990</v>
          </cell>
          <cell r="K418">
            <v>1030</v>
          </cell>
          <cell r="L418">
            <v>514.33000000000004</v>
          </cell>
          <cell r="P418">
            <v>718878009840</v>
          </cell>
          <cell r="Q418">
            <v>0</v>
          </cell>
          <cell r="R418" t="str">
            <v>2.14/2.07</v>
          </cell>
          <cell r="S418" t="str">
            <v>7.67/8.78</v>
          </cell>
          <cell r="T418" t="str">
            <v>3.7/6.03</v>
          </cell>
          <cell r="U418" t="str">
            <v>0.98/0.98</v>
          </cell>
          <cell r="V418" t="str">
            <v>CN</v>
          </cell>
          <cell r="W418" t="str">
            <v>Non Compliant</v>
          </cell>
          <cell r="X418" t="str">
            <v>https://www.amx.com/en-US/products/ctp-1301</v>
          </cell>
          <cell r="Y418">
            <v>81</v>
          </cell>
        </row>
        <row r="419">
          <cell r="A419" t="str">
            <v>FG1010-720-01</v>
          </cell>
          <cell r="B419" t="str">
            <v>AMX</v>
          </cell>
          <cell r="C419" t="str">
            <v>Analog Signal Distribution</v>
          </cell>
          <cell r="D419" t="str">
            <v>AVB-VSTYLE-RMK-1U</v>
          </cell>
          <cell r="E419" t="str">
            <v>AMX-SIG</v>
          </cell>
          <cell r="H419" t="str">
            <v>V Style Module Rack Mounting Tray</v>
          </cell>
          <cell r="I419" t="str">
            <v>V Style Module Rack Mounting Tray, use with Solecis Digital Switchers, DXLink Transmitter / Receiver, Converter, DAD Modules and more</v>
          </cell>
          <cell r="J419">
            <v>105</v>
          </cell>
          <cell r="K419">
            <v>105</v>
          </cell>
          <cell r="L419">
            <v>51.45</v>
          </cell>
          <cell r="P419">
            <v>718878022948</v>
          </cell>
          <cell r="Q419">
            <v>0</v>
          </cell>
          <cell r="R419">
            <v>2.5</v>
          </cell>
          <cell r="S419">
            <v>19</v>
          </cell>
          <cell r="T419">
            <v>5.25</v>
          </cell>
          <cell r="U419">
            <v>1.75</v>
          </cell>
          <cell r="V419" t="str">
            <v>CN</v>
          </cell>
          <cell r="W419" t="str">
            <v>Non Compliant</v>
          </cell>
          <cell r="X419" t="str">
            <v>https://www.amx.com/en-US/products/avb-vstyle-rmk</v>
          </cell>
          <cell r="Y419">
            <v>82</v>
          </cell>
        </row>
        <row r="420">
          <cell r="A420" t="str">
            <v>FG1010-721-01</v>
          </cell>
          <cell r="B420" t="str">
            <v>AMX</v>
          </cell>
          <cell r="C420" t="str">
            <v>Analog Signal Distribution</v>
          </cell>
          <cell r="D420" t="str">
            <v>AVB-VSTYLE-RMK-FILL-1U</v>
          </cell>
          <cell r="E420" t="str">
            <v>AMX-SIG</v>
          </cell>
          <cell r="H420" t="str">
            <v>V Style Module Tray with Fill Plates Kit</v>
          </cell>
          <cell r="I420" t="str">
            <v>V Style Module Rack Mounting Tray with fill plates, use with Solecis Digital Switchers, DXLink Transmitter / Receiver, Converter, DAD Modules and more</v>
          </cell>
          <cell r="J420">
            <v>152</v>
          </cell>
          <cell r="K420">
            <v>152</v>
          </cell>
          <cell r="L420">
            <v>75.55</v>
          </cell>
          <cell r="P420">
            <v>718878022849</v>
          </cell>
          <cell r="Q420">
            <v>0</v>
          </cell>
          <cell r="R420">
            <v>2.65</v>
          </cell>
          <cell r="S420">
            <v>19</v>
          </cell>
          <cell r="T420">
            <v>5.25</v>
          </cell>
          <cell r="U420">
            <v>1.75</v>
          </cell>
          <cell r="V420" t="str">
            <v>CN</v>
          </cell>
          <cell r="W420" t="str">
            <v>Non Compliant</v>
          </cell>
          <cell r="X420" t="str">
            <v>https://www.amx.com/en-US/products/avb-vstyle-rmk</v>
          </cell>
          <cell r="Y420">
            <v>83</v>
          </cell>
        </row>
        <row r="421">
          <cell r="A421" t="str">
            <v>FG1010-722-01</v>
          </cell>
          <cell r="B421" t="str">
            <v>AMX</v>
          </cell>
          <cell r="C421" t="str">
            <v>Analog Signal Distribution</v>
          </cell>
          <cell r="D421" t="str">
            <v>AVB-VSTYLE-SURFACE-MNT</v>
          </cell>
          <cell r="E421" t="str">
            <v>AMX-SIG</v>
          </cell>
          <cell r="H421" t="str">
            <v>V Style Single Module Surface Mount Kit</v>
          </cell>
          <cell r="I421" t="str">
            <v>V Style Single Module Surface Mount Brackets, use with Solecis Digital Switchers, DXLink Transmitter / Receiver, Converter, DAD Modules and more</v>
          </cell>
          <cell r="J421">
            <v>56</v>
          </cell>
          <cell r="K421">
            <v>56</v>
          </cell>
          <cell r="L421">
            <v>27.86</v>
          </cell>
          <cell r="P421">
            <v>718878022955</v>
          </cell>
          <cell r="Q421">
            <v>0</v>
          </cell>
          <cell r="R421">
            <v>0.5</v>
          </cell>
          <cell r="S421">
            <v>3.25</v>
          </cell>
          <cell r="T421">
            <v>0.84</v>
          </cell>
          <cell r="U421">
            <v>1</v>
          </cell>
          <cell r="V421" t="str">
            <v>CN</v>
          </cell>
          <cell r="W421" t="str">
            <v>Non Compliant</v>
          </cell>
          <cell r="X421" t="str">
            <v>https://www.amx.com/en-US/products/avb-vstyle-surface-mnt</v>
          </cell>
          <cell r="Y421">
            <v>84</v>
          </cell>
        </row>
        <row r="422">
          <cell r="A422" t="str">
            <v>FG1010-723-01</v>
          </cell>
          <cell r="B422" t="str">
            <v>AMX</v>
          </cell>
          <cell r="C422" t="str">
            <v>Analog Signal Distribution</v>
          </cell>
          <cell r="D422" t="str">
            <v>AVB-VSTYLE-POLE-MNT</v>
          </cell>
          <cell r="E422" t="str">
            <v>AMX-SIG</v>
          </cell>
          <cell r="G422" t="str">
            <v>Limited Quantity</v>
          </cell>
          <cell r="H422" t="str">
            <v>V Style Single Module Pole Mounting Kit</v>
          </cell>
          <cell r="I422" t="str">
            <v>V Style Single Module Pole Mounting Kit, use with Solecis Digital Switchers, DXLink Transmitter / Receiver, Converter, DAD Modules and more</v>
          </cell>
          <cell r="J422">
            <v>73</v>
          </cell>
          <cell r="K422">
            <v>73</v>
          </cell>
          <cell r="L422">
            <v>36.049999999999997</v>
          </cell>
          <cell r="P422">
            <v>0</v>
          </cell>
          <cell r="Q422">
            <v>0</v>
          </cell>
          <cell r="S422">
            <v>3.25</v>
          </cell>
          <cell r="T422">
            <v>0.84</v>
          </cell>
          <cell r="U422">
            <v>3.25</v>
          </cell>
          <cell r="V422" t="str">
            <v>US</v>
          </cell>
          <cell r="W422" t="str">
            <v>Compliant</v>
          </cell>
          <cell r="X422" t="str">
            <v>https://www.amx.com/en-US/products/avb-vstyle-pole-mnt</v>
          </cell>
          <cell r="Y422">
            <v>85</v>
          </cell>
        </row>
        <row r="423">
          <cell r="A423" t="str">
            <v>FG1010-910</v>
          </cell>
          <cell r="B423" t="str">
            <v>AMX</v>
          </cell>
          <cell r="C423" t="str">
            <v>Digital Switchers</v>
          </cell>
          <cell r="D423" t="str">
            <v>CTC-1402</v>
          </cell>
          <cell r="E423" t="str">
            <v>AMX-SIG</v>
          </cell>
          <cell r="G423" t="str">
            <v>REDUCED</v>
          </cell>
          <cell r="H423" t="str">
            <v>Conferencing Connectivity and Transport Kit</v>
          </cell>
          <cell r="I423" t="str">
            <v>Conferencing Connectivity and Transport Kit,  4K60 4:4:4 switching and distribution solution that combines switching, scaling and distance transport into a single kit that includes both a transmitter and receiver.</v>
          </cell>
          <cell r="J423">
            <v>3977</v>
          </cell>
          <cell r="K423">
            <v>2500</v>
          </cell>
          <cell r="L423">
            <v>1250.1099999999999</v>
          </cell>
          <cell r="P423">
            <v>718878009857</v>
          </cell>
          <cell r="Q423">
            <v>0</v>
          </cell>
          <cell r="R423" t="str">
            <v>0.97/0.94</v>
          </cell>
          <cell r="S423">
            <v>8.66</v>
          </cell>
          <cell r="T423">
            <v>5.9</v>
          </cell>
          <cell r="U423">
            <v>1.65</v>
          </cell>
          <cell r="V423" t="str">
            <v>CN</v>
          </cell>
          <cell r="W423" t="str">
            <v>Non Compliant</v>
          </cell>
          <cell r="X423" t="str">
            <v>https://www.amx.com/en-US/products/ctc-1402</v>
          </cell>
          <cell r="Y423">
            <v>86</v>
          </cell>
        </row>
        <row r="424">
          <cell r="A424" t="str">
            <v>FG1015-100</v>
          </cell>
          <cell r="B424" t="str">
            <v>AMX</v>
          </cell>
          <cell r="C424" t="str">
            <v>Digital Switchers</v>
          </cell>
          <cell r="D424" t="str">
            <v>SCL-1</v>
          </cell>
          <cell r="E424" t="str">
            <v>AMX-SIG</v>
          </cell>
          <cell r="H424" t="str">
            <v>4K60 4:4:4 Video Scaler</v>
          </cell>
          <cell r="I424" t="str">
            <v>4K60 4:4:4 Video Scaler, HDCP 2.2 compliant</v>
          </cell>
          <cell r="J424">
            <v>870</v>
          </cell>
          <cell r="K424">
            <v>870</v>
          </cell>
          <cell r="L424">
            <v>434.61</v>
          </cell>
          <cell r="P424">
            <v>718878009864</v>
          </cell>
          <cell r="Q424">
            <v>0</v>
          </cell>
          <cell r="R424">
            <v>1.1000000000000001</v>
          </cell>
          <cell r="S424">
            <v>4.33</v>
          </cell>
          <cell r="T424">
            <v>5.91</v>
          </cell>
          <cell r="U424">
            <v>0.98</v>
          </cell>
          <cell r="V424" t="str">
            <v>CN</v>
          </cell>
          <cell r="W424" t="str">
            <v>Non Compliant</v>
          </cell>
          <cell r="X424" t="str">
            <v>https://www.amx.com/en-US/products/scl-1-video-scaler</v>
          </cell>
          <cell r="Y424">
            <v>87</v>
          </cell>
        </row>
        <row r="425">
          <cell r="A425" t="str">
            <v>FG1015-200</v>
          </cell>
          <cell r="B425" t="str">
            <v>AMX</v>
          </cell>
          <cell r="C425" t="str">
            <v>Digital Switchers</v>
          </cell>
          <cell r="D425" t="str">
            <v>DCE-1</v>
          </cell>
          <cell r="E425" t="str">
            <v>AMX-SIG</v>
          </cell>
          <cell r="H425" t="str">
            <v>In-Line Controller</v>
          </cell>
          <cell r="I425" t="str">
            <v>In-Line controller combines CEC control, EDID emulation and audio extraction. EDID emulation for resolutions up to 4K60 4:4:4, and includes HDCP 2.2 support</v>
          </cell>
          <cell r="J425">
            <v>500</v>
          </cell>
          <cell r="K425">
            <v>500</v>
          </cell>
          <cell r="L425">
            <v>249.67</v>
          </cell>
          <cell r="P425">
            <v>718878009871</v>
          </cell>
          <cell r="Q425">
            <v>0</v>
          </cell>
          <cell r="R425">
            <v>1.1000000000000001</v>
          </cell>
          <cell r="S425">
            <v>4.33</v>
          </cell>
          <cell r="T425">
            <v>5.91</v>
          </cell>
          <cell r="U425">
            <v>0.98</v>
          </cell>
          <cell r="V425" t="str">
            <v>CN</v>
          </cell>
          <cell r="W425" t="str">
            <v>Non Compliant</v>
          </cell>
          <cell r="X425" t="str">
            <v>https://www.amx.com/en-US/products/dce-1-in-line-controller</v>
          </cell>
          <cell r="Y425">
            <v>88</v>
          </cell>
        </row>
        <row r="426">
          <cell r="A426" t="str">
            <v>FG1020-050</v>
          </cell>
          <cell r="B426" t="str">
            <v>AMX</v>
          </cell>
          <cell r="C426" t="str">
            <v>Digital Switchers</v>
          </cell>
          <cell r="D426" t="str">
            <v>PR01-RX</v>
          </cell>
          <cell r="E426" t="str">
            <v>AMX-SIG</v>
          </cell>
          <cell r="H426" t="str">
            <v>Precis HDBaseT Receiver w/ Scaler</v>
          </cell>
          <cell r="I426" t="str">
            <v>Precis HDBaseT Receiver w/ Scaler</v>
          </cell>
          <cell r="J426">
            <v>1406</v>
          </cell>
          <cell r="K426">
            <v>1406</v>
          </cell>
          <cell r="L426">
            <v>702.82</v>
          </cell>
          <cell r="P426">
            <v>718878009888</v>
          </cell>
          <cell r="Q426">
            <v>0</v>
          </cell>
          <cell r="R426">
            <v>2.2000000000000002</v>
          </cell>
          <cell r="S426">
            <v>9.2200000000000006</v>
          </cell>
          <cell r="T426">
            <v>5.63</v>
          </cell>
          <cell r="U426">
            <v>0.98</v>
          </cell>
          <cell r="V426" t="str">
            <v>CN</v>
          </cell>
          <cell r="W426" t="str">
            <v>Non Compliant</v>
          </cell>
          <cell r="X426" t="str">
            <v>https://www.amx.com/en-US/products/pr01-rx</v>
          </cell>
          <cell r="Y426">
            <v>89</v>
          </cell>
        </row>
        <row r="427">
          <cell r="A427" t="str">
            <v>FG1020-800</v>
          </cell>
          <cell r="B427" t="str">
            <v>AMX</v>
          </cell>
          <cell r="C427" t="str">
            <v>Digital Switchers</v>
          </cell>
          <cell r="D427" t="str">
            <v>PR01-0808</v>
          </cell>
          <cell r="E427" t="str">
            <v>AMX-SIG</v>
          </cell>
          <cell r="H427" t="str">
            <v>Precis 8x8+4 4K60 HDMI Matrix Switcher</v>
          </cell>
          <cell r="I427" t="str">
            <v>Precis 8x8+4 4K60 HDMI Matrix Switcher</v>
          </cell>
          <cell r="J427">
            <v>9990</v>
          </cell>
          <cell r="K427">
            <v>9990</v>
          </cell>
          <cell r="L427">
            <v>4994.1099999999997</v>
          </cell>
          <cell r="P427">
            <v>718878009895</v>
          </cell>
          <cell r="Q427">
            <v>0</v>
          </cell>
          <cell r="R427">
            <v>4</v>
          </cell>
          <cell r="S427">
            <v>17.32</v>
          </cell>
          <cell r="T427">
            <v>12.6</v>
          </cell>
          <cell r="U427">
            <v>1.71</v>
          </cell>
          <cell r="V427" t="str">
            <v>CN</v>
          </cell>
          <cell r="W427" t="str">
            <v>Non Compliant</v>
          </cell>
          <cell r="X427" t="str">
            <v>https://www.amx.com/en-US/products/pr01-0808</v>
          </cell>
          <cell r="Y427">
            <v>90</v>
          </cell>
        </row>
        <row r="428">
          <cell r="A428" t="str">
            <v>FG10-2192-16</v>
          </cell>
          <cell r="B428" t="str">
            <v>AMX</v>
          </cell>
          <cell r="C428" t="str">
            <v>All-in-One Pres Switchers</v>
          </cell>
          <cell r="D428" t="str">
            <v>CBL-HDMI-FL2-16</v>
          </cell>
          <cell r="E428" t="str">
            <v>AMX-ENV</v>
          </cell>
          <cell r="G428" t="str">
            <v>Limited Quantity</v>
          </cell>
          <cell r="H428" t="str">
            <v>16-foot 4K60 HDMI Flat Cable</v>
          </cell>
          <cell r="I428" t="str">
            <v>CBL-HDMI-FL2-16, 4K60 HDMI MyTurn ready 16 foot flat cable</v>
          </cell>
          <cell r="J428">
            <v>150</v>
          </cell>
          <cell r="K428">
            <v>150</v>
          </cell>
          <cell r="L428">
            <v>74.260000000000005</v>
          </cell>
          <cell r="P428">
            <v>718878023129</v>
          </cell>
          <cell r="Q428">
            <v>0</v>
          </cell>
          <cell r="R428">
            <v>1</v>
          </cell>
          <cell r="S428">
            <v>196</v>
          </cell>
          <cell r="T428">
            <v>1</v>
          </cell>
          <cell r="U428">
            <v>0.5</v>
          </cell>
          <cell r="V428" t="str">
            <v>CN</v>
          </cell>
          <cell r="W428" t="str">
            <v>Non Compliant</v>
          </cell>
          <cell r="X428" t="str">
            <v>https://www.amx.com/en-US/products/cbl-hdmi-fl2</v>
          </cell>
          <cell r="Y428">
            <v>91</v>
          </cell>
        </row>
        <row r="429">
          <cell r="A429" t="str">
            <v>FG10-2193-16</v>
          </cell>
          <cell r="B429" t="str">
            <v>AMX</v>
          </cell>
          <cell r="C429" t="str">
            <v>All-in-One Pres Switchers</v>
          </cell>
          <cell r="D429" t="str">
            <v>CBL-DP-FL2-16</v>
          </cell>
          <cell r="E429" t="str">
            <v>AMX-ENV</v>
          </cell>
          <cell r="G429" t="str">
            <v>Limited Quantity</v>
          </cell>
          <cell r="H429" t="str">
            <v>16-foot 4K60 DisplayPort Flat Cable</v>
          </cell>
          <cell r="I429" t="str">
            <v>CBL-DP-FL2-16, 4K60 DisplayPort MyTurn ready 16 foot flat cable</v>
          </cell>
          <cell r="J429">
            <v>160</v>
          </cell>
          <cell r="K429">
            <v>160</v>
          </cell>
          <cell r="L429">
            <v>79.83</v>
          </cell>
          <cell r="P429">
            <v>718878022887</v>
          </cell>
          <cell r="Q429">
            <v>0</v>
          </cell>
          <cell r="R429">
            <v>1</v>
          </cell>
          <cell r="S429">
            <v>196</v>
          </cell>
          <cell r="T429">
            <v>1</v>
          </cell>
          <cell r="U429">
            <v>0.5</v>
          </cell>
          <cell r="V429" t="str">
            <v>CN</v>
          </cell>
          <cell r="W429" t="str">
            <v>Non Compliant</v>
          </cell>
          <cell r="X429" t="str">
            <v>https://www.amx.com/en-US/products/cbl-dp-fl2</v>
          </cell>
          <cell r="Y429">
            <v>92</v>
          </cell>
        </row>
        <row r="430">
          <cell r="A430" t="str">
            <v>FG10-2197-16</v>
          </cell>
          <cell r="B430" t="str">
            <v>AMX</v>
          </cell>
          <cell r="C430" t="str">
            <v>All-in-One Pres Switchers</v>
          </cell>
          <cell r="D430" t="str">
            <v>CBL-USB-FL2-16</v>
          </cell>
          <cell r="E430" t="str">
            <v>AMX-ENV</v>
          </cell>
          <cell r="G430" t="str">
            <v>Limited Quantity</v>
          </cell>
          <cell r="H430" t="str">
            <v>16-foot USB 3.0 Flat Cable</v>
          </cell>
          <cell r="I430" t="str">
            <v>CBL-USB-FL2-16, USB MyTurn ready 16 foot flat cable</v>
          </cell>
          <cell r="J430">
            <v>143</v>
          </cell>
          <cell r="K430">
            <v>143</v>
          </cell>
          <cell r="L430">
            <v>71.069999999999993</v>
          </cell>
          <cell r="P430">
            <v>718878023167</v>
          </cell>
          <cell r="Q430">
            <v>0</v>
          </cell>
          <cell r="R430">
            <v>1</v>
          </cell>
          <cell r="S430">
            <v>9</v>
          </cell>
          <cell r="T430">
            <v>6</v>
          </cell>
          <cell r="U430">
            <v>0.5</v>
          </cell>
          <cell r="V430" t="str">
            <v>CN</v>
          </cell>
          <cell r="W430" t="str">
            <v>Non Compliant</v>
          </cell>
          <cell r="X430" t="str">
            <v>https://www.amx.com/en-US/products/cbl-usb-fl2</v>
          </cell>
          <cell r="Y430">
            <v>93</v>
          </cell>
        </row>
        <row r="431">
          <cell r="A431" t="str">
            <v>FG10-2220-16</v>
          </cell>
          <cell r="B431" t="str">
            <v>AMX</v>
          </cell>
          <cell r="C431" t="str">
            <v>Camera &amp; Camera Control</v>
          </cell>
          <cell r="D431" t="str">
            <v>CBL-USB2-FL-16</v>
          </cell>
          <cell r="E431" t="str">
            <v>AMX-NM</v>
          </cell>
          <cell r="G431" t="str">
            <v>Limited Quantity</v>
          </cell>
          <cell r="H431" t="str">
            <v>16-foot USB 2.0 Flat Cable</v>
          </cell>
          <cell r="I431" t="str">
            <v>16-foot USB Extension Cable.  Can be used with Acendo Core Meeting Space Collaboration System, Acendo Vibe Conferencing Sound Bar, Sereno Video Conferencing Camera, and similar USB peripherals.</v>
          </cell>
          <cell r="J431">
            <v>72</v>
          </cell>
          <cell r="K431">
            <v>72</v>
          </cell>
          <cell r="L431">
            <v>35.840000000000003</v>
          </cell>
          <cell r="P431">
            <v>718878022962</v>
          </cell>
          <cell r="Q431">
            <v>0</v>
          </cell>
          <cell r="R431">
            <v>1</v>
          </cell>
          <cell r="S431">
            <v>196</v>
          </cell>
          <cell r="T431">
            <v>1</v>
          </cell>
          <cell r="U431">
            <v>0.5</v>
          </cell>
          <cell r="V431" t="str">
            <v>CN</v>
          </cell>
          <cell r="W431" t="str">
            <v>Non Compliant</v>
          </cell>
          <cell r="X431" t="str">
            <v>https://www.amx.com/en-US/products/cbl-usb2-fl</v>
          </cell>
          <cell r="Y431">
            <v>94</v>
          </cell>
        </row>
        <row r="432">
          <cell r="A432" t="str">
            <v>FG1055-288</v>
          </cell>
          <cell r="B432" t="str">
            <v>AMX</v>
          </cell>
          <cell r="C432" t="str">
            <v>Digital Matrix Switchers</v>
          </cell>
          <cell r="D432" t="str">
            <v>EPICADGX288-ENC</v>
          </cell>
          <cell r="E432" t="str">
            <v>AMX-SIG</v>
          </cell>
          <cell r="H432" t="str">
            <v>Epica DGX 288 Enclosure</v>
          </cell>
          <cell r="I432" t="str">
            <v>Epica DGX 288 Matrix Switcher Enclosure, 17RU compatible with Epica DGX 288 Single Mode Fiber and Multimode Fiber Boards for a maximum configuration of 288x288</v>
          </cell>
          <cell r="J432">
            <v>216675</v>
          </cell>
          <cell r="K432">
            <v>216675</v>
          </cell>
          <cell r="L432">
            <v>108337.98</v>
          </cell>
          <cell r="P432">
            <v>718878023174</v>
          </cell>
          <cell r="Q432">
            <v>0</v>
          </cell>
          <cell r="R432">
            <v>198</v>
          </cell>
          <cell r="S432">
            <v>19</v>
          </cell>
          <cell r="T432">
            <v>21.75</v>
          </cell>
          <cell r="U432">
            <v>29.625</v>
          </cell>
          <cell r="V432" t="str">
            <v>US</v>
          </cell>
          <cell r="W432" t="str">
            <v>Compliant</v>
          </cell>
          <cell r="X432" t="str">
            <v>https://www.amx.com/en-US/products/epica-dgx-288-enclosure</v>
          </cell>
          <cell r="Y432">
            <v>95</v>
          </cell>
        </row>
        <row r="433">
          <cell r="A433" t="str">
            <v>FG1058-130K-FX</v>
          </cell>
          <cell r="B433" t="str">
            <v>AMX</v>
          </cell>
          <cell r="C433" t="str">
            <v>Digital Media Switchers</v>
          </cell>
          <cell r="D433" t="str">
            <v>ENOVADGX-PS</v>
          </cell>
          <cell r="E433" t="str">
            <v>AMX-SIG</v>
          </cell>
          <cell r="H433" t="str">
            <v>ENOVADGX-PS,DGX 8/16/32/800/1600 PS KIT</v>
          </cell>
          <cell r="I433" t="str">
            <v>ENOVADGX-PS,DGX 8/16/32/800/1600 PS KIT</v>
          </cell>
          <cell r="J433">
            <v>2060</v>
          </cell>
          <cell r="K433">
            <v>2060</v>
          </cell>
          <cell r="L433">
            <v>1030</v>
          </cell>
          <cell r="P433">
            <v>718878000267</v>
          </cell>
          <cell r="Q433">
            <v>0</v>
          </cell>
          <cell r="V433" t="str">
            <v>MX</v>
          </cell>
          <cell r="W433" t="str">
            <v>Compliant</v>
          </cell>
          <cell r="X433">
            <v>0</v>
          </cell>
          <cell r="Y433">
            <v>96</v>
          </cell>
        </row>
        <row r="434">
          <cell r="A434" t="str">
            <v>FG1058-540-FX</v>
          </cell>
          <cell r="B434" t="str">
            <v>AMX</v>
          </cell>
          <cell r="C434" t="str">
            <v>Digital Media Switchers</v>
          </cell>
          <cell r="D434" t="str">
            <v>DGX-I-HDMI</v>
          </cell>
          <cell r="E434" t="str">
            <v>AMX-ENV</v>
          </cell>
          <cell r="G434" t="str">
            <v>Limited Quantity - REDUCED</v>
          </cell>
          <cell r="H434" t="str">
            <v>Enova DGX HDMI Input Board</v>
          </cell>
          <cell r="I434" t="str">
            <v>4 connection HDMI Enova DGX Input Board includes HDCP compliance, compatible with Enova DGX 8, 16, 32 and 64 Enclosures</v>
          </cell>
          <cell r="J434">
            <v>1910</v>
          </cell>
          <cell r="K434">
            <v>1425</v>
          </cell>
          <cell r="L434">
            <v>423.3</v>
          </cell>
          <cell r="P434">
            <v>718878022368</v>
          </cell>
          <cell r="Q434">
            <v>0</v>
          </cell>
          <cell r="V434" t="str">
            <v>MX</v>
          </cell>
          <cell r="W434" t="str">
            <v>Compliant</v>
          </cell>
          <cell r="X434" t="str">
            <v>https://www.amx.com/en-US/products/dgx-i-hdmi</v>
          </cell>
          <cell r="Y434">
            <v>97</v>
          </cell>
        </row>
        <row r="435">
          <cell r="A435" t="str">
            <v>FG1058-570-FX</v>
          </cell>
          <cell r="B435" t="str">
            <v>AMX</v>
          </cell>
          <cell r="C435" t="str">
            <v>Digital Media Switchers</v>
          </cell>
          <cell r="D435" t="str">
            <v>DGX-I-DXL</v>
          </cell>
          <cell r="E435" t="str">
            <v>AMX-ENV</v>
          </cell>
          <cell r="G435" t="str">
            <v>Limited Quantity - REDUCED</v>
          </cell>
          <cell r="H435" t="str">
            <v>Enova DGX DXLink Twisted Pair Input Board</v>
          </cell>
          <cell r="I435" t="str">
            <v>4 connection DXLink twisted pair Enova DGX Input Board, includes HDCP compliance, compatible with Enova DGX 8, 16, 32 and 64 Enclosures</v>
          </cell>
          <cell r="J435">
            <v>2487</v>
          </cell>
          <cell r="K435">
            <v>2487</v>
          </cell>
          <cell r="L435">
            <v>1059.8399999999999</v>
          </cell>
          <cell r="P435">
            <v>718878022382</v>
          </cell>
          <cell r="Q435">
            <v>0</v>
          </cell>
          <cell r="V435" t="str">
            <v>MX</v>
          </cell>
          <cell r="W435" t="str">
            <v>Compliant</v>
          </cell>
          <cell r="X435" t="str">
            <v>https://www.amx.com/en-US/products/dgx-i-dxl</v>
          </cell>
          <cell r="Y435">
            <v>98</v>
          </cell>
        </row>
        <row r="436">
          <cell r="A436" t="str">
            <v>FG1058-580-FX</v>
          </cell>
          <cell r="B436" t="str">
            <v>AMX</v>
          </cell>
          <cell r="C436" t="str">
            <v>Digital Media Switchers</v>
          </cell>
          <cell r="D436" t="str">
            <v>DGX-O-DXL</v>
          </cell>
          <cell r="E436" t="str">
            <v>AMX-ENV</v>
          </cell>
          <cell r="G436" t="str">
            <v>Limited Quantity - REDUCED</v>
          </cell>
          <cell r="H436" t="str">
            <v>Enova DGX DXLink Twisted Pair Output Board</v>
          </cell>
          <cell r="I436" t="str">
            <v>4 connection DXLink twisted pair Enova DGX Output Board includes HDCP compliance, compatible with Enova DGX 8, 16, 32 and 64 Enclosures</v>
          </cell>
          <cell r="J436">
            <v>2487</v>
          </cell>
          <cell r="K436">
            <v>2487</v>
          </cell>
          <cell r="L436">
            <v>953.75</v>
          </cell>
          <cell r="P436">
            <v>718878022399</v>
          </cell>
          <cell r="Q436">
            <v>0</v>
          </cell>
          <cell r="V436" t="str">
            <v>MX</v>
          </cell>
          <cell r="W436" t="str">
            <v>Compliant</v>
          </cell>
          <cell r="X436" t="str">
            <v>https://www.amx.com/en-US/products/dgx-o-dxl</v>
          </cell>
          <cell r="Y436">
            <v>99</v>
          </cell>
        </row>
        <row r="437">
          <cell r="A437" t="str">
            <v>FG1058-610-FX</v>
          </cell>
          <cell r="B437" t="str">
            <v>AMX</v>
          </cell>
          <cell r="C437" t="str">
            <v>Digital Media Switchers</v>
          </cell>
          <cell r="D437" t="str">
            <v>DGX-O-DVI</v>
          </cell>
          <cell r="E437" t="str">
            <v>AMX-ENV</v>
          </cell>
          <cell r="G437" t="str">
            <v>Limited Quantity - REDUCED</v>
          </cell>
          <cell r="H437" t="str">
            <v>Enova DGX DVI Output Board</v>
          </cell>
          <cell r="I437" t="str">
            <v>4 connection DVI Enova DGX Output Board includes HDCP compliance, SmartScale, compatible with Enova DGX 8, 16, 32 and 64 Enclosures</v>
          </cell>
          <cell r="J437">
            <v>2586</v>
          </cell>
          <cell r="K437">
            <v>1930</v>
          </cell>
          <cell r="L437">
            <v>1378.11</v>
          </cell>
          <cell r="P437">
            <v>718878022412</v>
          </cell>
          <cell r="Q437">
            <v>0</v>
          </cell>
          <cell r="R437">
            <v>3.15</v>
          </cell>
          <cell r="S437">
            <v>16</v>
          </cell>
          <cell r="T437">
            <v>5</v>
          </cell>
          <cell r="U437">
            <v>6</v>
          </cell>
          <cell r="V437" t="str">
            <v>MX</v>
          </cell>
          <cell r="W437" t="str">
            <v>Compliant</v>
          </cell>
          <cell r="X437" t="str">
            <v>https://www.amx.com/en-US/products/dgx-o-dvi</v>
          </cell>
          <cell r="Y437">
            <v>100</v>
          </cell>
        </row>
        <row r="438">
          <cell r="A438" t="str">
            <v>FG1058-630-FX</v>
          </cell>
          <cell r="B438" t="str">
            <v>AMX</v>
          </cell>
          <cell r="C438" t="str">
            <v>Digital Media Switchers</v>
          </cell>
          <cell r="D438" t="str">
            <v>DGX-O-DXF-SMD</v>
          </cell>
          <cell r="E438" t="str">
            <v>AMX-ENV</v>
          </cell>
          <cell r="G438" t="str">
            <v>Limited Quantity</v>
          </cell>
          <cell r="H438" t="str">
            <v>Enova DGX DXLink Single Mode Fiber Output Board, Duplex</v>
          </cell>
          <cell r="I438" t="str">
            <v>4 connection DXLink Fiber Enova DGX Output Board (single mode/duplex) includes HDCP compliance, compatible with Enova DGX 8, 16, 32 and 64 Enclosures</v>
          </cell>
          <cell r="J438">
            <v>6942</v>
          </cell>
          <cell r="K438">
            <v>6942</v>
          </cell>
          <cell r="L438">
            <v>3471.1</v>
          </cell>
          <cell r="P438">
            <v>718878022474</v>
          </cell>
          <cell r="Q438">
            <v>0</v>
          </cell>
          <cell r="R438">
            <v>2</v>
          </cell>
          <cell r="S438">
            <v>16</v>
          </cell>
          <cell r="T438">
            <v>5</v>
          </cell>
          <cell r="U438">
            <v>6</v>
          </cell>
          <cell r="V438" t="str">
            <v>US</v>
          </cell>
          <cell r="W438" t="str">
            <v>Compliant</v>
          </cell>
          <cell r="X438" t="str">
            <v>https://www.amx.com/en-US/products/dgx-o-dxf-smd</v>
          </cell>
          <cell r="Y438">
            <v>101</v>
          </cell>
        </row>
        <row r="439">
          <cell r="A439" t="str">
            <v>FG1058-632-FX</v>
          </cell>
          <cell r="B439" t="str">
            <v>AMX</v>
          </cell>
          <cell r="C439" t="str">
            <v>Digital Media Switchers</v>
          </cell>
          <cell r="D439" t="str">
            <v>DGX-O-DXF-MMD</v>
          </cell>
          <cell r="E439" t="str">
            <v>AMX-ENV</v>
          </cell>
          <cell r="G439" t="str">
            <v>Limited Quantity - REDUCED</v>
          </cell>
          <cell r="H439" t="str">
            <v>Enova DGX DXLink Multimode Fiber Output Board, Duplex</v>
          </cell>
          <cell r="I439" t="str">
            <v>4 connection DXLink Fiber Enova DGX Output Board (multimode/duplex) includes HDCP compliance, compatible with Enova DGX 8, 16, 32 and 64 Enclosures</v>
          </cell>
          <cell r="J439">
            <v>3880</v>
          </cell>
          <cell r="K439">
            <v>2895</v>
          </cell>
          <cell r="L439">
            <v>1590.29</v>
          </cell>
          <cell r="P439">
            <v>718878022498</v>
          </cell>
          <cell r="Q439">
            <v>0</v>
          </cell>
          <cell r="V439" t="str">
            <v>MX</v>
          </cell>
          <cell r="W439" t="str">
            <v>Compliant</v>
          </cell>
          <cell r="X439" t="str">
            <v>https://www.amx.com/en-US/products/dgx-o-dxf-mmd</v>
          </cell>
          <cell r="Y439">
            <v>102</v>
          </cell>
        </row>
        <row r="440">
          <cell r="A440" t="str">
            <v>FG1058-705-FX</v>
          </cell>
          <cell r="B440" t="str">
            <v>AMX</v>
          </cell>
          <cell r="C440" t="str">
            <v>Digital Media Switchers</v>
          </cell>
          <cell r="D440" t="str">
            <v>DGX-AIE</v>
          </cell>
          <cell r="E440" t="str">
            <v>AMX-ENV</v>
          </cell>
          <cell r="H440" t="str">
            <v>Enova DGX Audio Insert / Extract Board</v>
          </cell>
          <cell r="I440" t="str">
            <v>Enova DGX Audio Insert / Extract Expansion Board allows audio insertion or extraction on 16 video connections, compatible with Enova DGX 8, 16, 32 and 64 Enclosures</v>
          </cell>
          <cell r="J440">
            <v>2885</v>
          </cell>
          <cell r="K440">
            <v>2885</v>
          </cell>
          <cell r="L440">
            <v>1442</v>
          </cell>
          <cell r="P440">
            <v>718878022535</v>
          </cell>
          <cell r="Q440">
            <v>0</v>
          </cell>
          <cell r="V440" t="str">
            <v>US</v>
          </cell>
          <cell r="W440" t="str">
            <v>Compliant</v>
          </cell>
          <cell r="X440" t="str">
            <v>https://www.amx.com/en-US/products/dgx-aie</v>
          </cell>
          <cell r="Y440">
            <v>103</v>
          </cell>
        </row>
        <row r="441">
          <cell r="A441" t="str">
            <v>FG1059-110K-FX</v>
          </cell>
          <cell r="B441" t="str">
            <v>AMX</v>
          </cell>
          <cell r="C441" t="str">
            <v>Digital Media Switchers</v>
          </cell>
          <cell r="D441" t="str">
            <v>ENOVADGX-P2-PS</v>
          </cell>
          <cell r="E441" t="str">
            <v>AMX-ENV</v>
          </cell>
          <cell r="H441" t="str">
            <v>Enova 1200 W Power supply replacement/spare</v>
          </cell>
          <cell r="I441" t="str">
            <v>1200 W Power supply replacement/spare for AVS-ENOVADGX32-ENC-A (FG1059-33) and DGX32-ENC-A (FG1060-32).  Please contact technical support before ordering</v>
          </cell>
          <cell r="J441">
            <v>4662</v>
          </cell>
          <cell r="K441">
            <v>4662</v>
          </cell>
          <cell r="L441">
            <v>2331.15</v>
          </cell>
          <cell r="P441">
            <v>718878022559</v>
          </cell>
          <cell r="Q441">
            <v>0</v>
          </cell>
          <cell r="V441" t="str">
            <v>CN</v>
          </cell>
          <cell r="W441" t="str">
            <v>Non Compliant</v>
          </cell>
          <cell r="X441">
            <v>0</v>
          </cell>
          <cell r="Y441">
            <v>104</v>
          </cell>
        </row>
        <row r="442">
          <cell r="A442" t="str">
            <v>FG1061-08-FX</v>
          </cell>
          <cell r="B442" t="str">
            <v>AMX</v>
          </cell>
          <cell r="C442" t="str">
            <v>Digital Media Switchers</v>
          </cell>
          <cell r="D442" t="str">
            <v>DGX800-ENC</v>
          </cell>
          <cell r="E442" t="str">
            <v>AMX-ENV</v>
          </cell>
          <cell r="H442" t="str">
            <v>Enova DGX 800 Enclosure</v>
          </cell>
          <cell r="I442" t="str">
            <v>Enova DGX 800 Digital Media Enclosure with Integrated NX Series Controller, 4 RU, 4K and Ultra High Definition (UHD) content ready, compatible with Enova DGX Boards for a maximum configuration of 8x8 (non standard discount)</v>
          </cell>
          <cell r="J442">
            <v>16115</v>
          </cell>
          <cell r="K442">
            <v>16115</v>
          </cell>
          <cell r="L442">
            <v>8057.18</v>
          </cell>
          <cell r="P442">
            <v>718878022580</v>
          </cell>
          <cell r="Q442">
            <v>0</v>
          </cell>
          <cell r="R442">
            <v>35</v>
          </cell>
          <cell r="S442">
            <v>19</v>
          </cell>
          <cell r="T442">
            <v>16</v>
          </cell>
          <cell r="U442">
            <v>1.8125</v>
          </cell>
          <cell r="V442" t="str">
            <v>US</v>
          </cell>
          <cell r="W442" t="str">
            <v>Compliant</v>
          </cell>
          <cell r="X442" t="str">
            <v>https://www.amx.com/en-US/products/dgx800-enc</v>
          </cell>
          <cell r="Y442">
            <v>105</v>
          </cell>
        </row>
        <row r="443">
          <cell r="A443" t="str">
            <v>FG1061-132K-FX</v>
          </cell>
          <cell r="B443" t="str">
            <v>AMX</v>
          </cell>
          <cell r="C443" t="str">
            <v>Digital Media Switchers</v>
          </cell>
          <cell r="D443" t="str">
            <v>DGX8/16/3200-CPU</v>
          </cell>
          <cell r="E443" t="str">
            <v>AMX-ENV</v>
          </cell>
          <cell r="H443" t="str">
            <v>Enova DGX 800 / 1600 / 3200 Enclosures CPU Replacement Kit</v>
          </cell>
          <cell r="I443" t="str">
            <v>Enova DGX 800 / 1600 / 3200 Enclosures CPU Replacement Kit</v>
          </cell>
          <cell r="J443">
            <v>4625</v>
          </cell>
          <cell r="K443">
            <v>4625</v>
          </cell>
          <cell r="L443">
            <v>2312.35</v>
          </cell>
          <cell r="P443">
            <v>718878022597</v>
          </cell>
          <cell r="Q443">
            <v>0</v>
          </cell>
          <cell r="R443">
            <v>3</v>
          </cell>
          <cell r="S443">
            <v>16</v>
          </cell>
          <cell r="T443">
            <v>11</v>
          </cell>
          <cell r="U443">
            <v>3</v>
          </cell>
          <cell r="V443" t="str">
            <v>US</v>
          </cell>
          <cell r="W443" t="str">
            <v>Compliant</v>
          </cell>
          <cell r="X443" t="str">
            <v>https://www.amx.com/en-US/products/dgx800-1600-3200-cpu</v>
          </cell>
          <cell r="Y443">
            <v>106</v>
          </cell>
        </row>
        <row r="444">
          <cell r="A444" t="str">
            <v>FG1061-16-FX</v>
          </cell>
          <cell r="B444" t="str">
            <v>AMX</v>
          </cell>
          <cell r="C444" t="str">
            <v>Digital Media Switchers</v>
          </cell>
          <cell r="D444" t="str">
            <v>DGX1600-ENC</v>
          </cell>
          <cell r="E444" t="str">
            <v>AMX-ENV</v>
          </cell>
          <cell r="H444" t="str">
            <v>Enova DGX 1600 Enclosure</v>
          </cell>
          <cell r="I444" t="str">
            <v>Enova DGX 1600 Digital Media Enclosure with Integrated NX Series Controller, 4 RU, 4K and Ultra High Definition (UHD) content ready, compatible with Enova DGX Boards for a maximum configuration of 16x16</v>
          </cell>
          <cell r="J444">
            <v>17515</v>
          </cell>
          <cell r="K444">
            <v>17515</v>
          </cell>
          <cell r="L444">
            <v>8757.58</v>
          </cell>
          <cell r="P444">
            <v>718878022610</v>
          </cell>
          <cell r="Q444">
            <v>0</v>
          </cell>
          <cell r="R444">
            <v>55</v>
          </cell>
          <cell r="S444">
            <v>19</v>
          </cell>
          <cell r="T444">
            <v>16</v>
          </cell>
          <cell r="U444">
            <v>6.84</v>
          </cell>
          <cell r="V444" t="str">
            <v>US</v>
          </cell>
          <cell r="W444" t="str">
            <v>Compliant</v>
          </cell>
          <cell r="X444" t="str">
            <v>https://www.amx.com/en-US/products/dgx1600-enc</v>
          </cell>
          <cell r="Y444">
            <v>107</v>
          </cell>
        </row>
        <row r="445">
          <cell r="A445" t="str">
            <v>FG1061-32-FX</v>
          </cell>
          <cell r="B445" t="str">
            <v>AMX</v>
          </cell>
          <cell r="C445" t="str">
            <v>Digital Media Switchers</v>
          </cell>
          <cell r="D445" t="str">
            <v>DGX3200-ENC</v>
          </cell>
          <cell r="E445" t="str">
            <v>AMX-ENV</v>
          </cell>
          <cell r="H445" t="str">
            <v>Enova DGX 3200 Enclosure</v>
          </cell>
          <cell r="I445" t="str">
            <v>Enova DGX 3200 Digital Media Enclosure with Integrated NX Series Controller, 6RU, 4K and Ultra High Definition (UHD) content ready, compatible with Enova DGX Boards for a maximum configuration of 32x32</v>
          </cell>
          <cell r="J445">
            <v>31980</v>
          </cell>
          <cell r="K445">
            <v>31980</v>
          </cell>
          <cell r="L445">
            <v>15990.75</v>
          </cell>
          <cell r="P445">
            <v>718878022641</v>
          </cell>
          <cell r="Q445">
            <v>0</v>
          </cell>
          <cell r="R445">
            <v>73</v>
          </cell>
          <cell r="S445">
            <v>19</v>
          </cell>
          <cell r="T445">
            <v>21</v>
          </cell>
          <cell r="U445">
            <v>10.5</v>
          </cell>
          <cell r="V445" t="str">
            <v>US</v>
          </cell>
          <cell r="W445" t="str">
            <v>Compliant</v>
          </cell>
          <cell r="X445" t="str">
            <v>https://www.amx.com/en-US/products/dgx3200-enc</v>
          </cell>
          <cell r="Y445">
            <v>108</v>
          </cell>
        </row>
        <row r="446">
          <cell r="A446" t="str">
            <v>FG1061-540-FX</v>
          </cell>
          <cell r="B446" t="str">
            <v>AMX</v>
          </cell>
          <cell r="C446" t="str">
            <v>Digital Media Switchers</v>
          </cell>
          <cell r="D446" t="str">
            <v>DGX-I-HDMI-4K</v>
          </cell>
          <cell r="E446" t="str">
            <v>AMX-ENV</v>
          </cell>
          <cell r="G446" t="str">
            <v>Limited Quantity - REDUCED</v>
          </cell>
          <cell r="H446" t="str">
            <v>Enova DGX 4K HDMI Input Board</v>
          </cell>
          <cell r="I446" t="str">
            <v>4 connection 4K HDMI Enova DGX Input Board includes HDCP compliance, compatible with Enova DGX 800, 1600, 3200 and 6400 Enclosures</v>
          </cell>
          <cell r="J446">
            <v>1910</v>
          </cell>
          <cell r="K446">
            <v>1425</v>
          </cell>
          <cell r="L446">
            <v>635.48</v>
          </cell>
          <cell r="P446">
            <v>718878022658</v>
          </cell>
          <cell r="Q446">
            <v>0</v>
          </cell>
          <cell r="R446">
            <v>2</v>
          </cell>
          <cell r="S446">
            <v>16.25</v>
          </cell>
          <cell r="T446">
            <v>11.75</v>
          </cell>
          <cell r="U446">
            <v>3.25</v>
          </cell>
          <cell r="V446" t="str">
            <v>MX</v>
          </cell>
          <cell r="W446" t="str">
            <v>Compliant</v>
          </cell>
          <cell r="X446" t="str">
            <v>https://www.amx.com/en-US/products/dgx-i-hdmi-4k</v>
          </cell>
          <cell r="Y446">
            <v>109</v>
          </cell>
        </row>
        <row r="447">
          <cell r="A447" t="str">
            <v>FG1061-542</v>
          </cell>
          <cell r="B447" t="str">
            <v>AMX</v>
          </cell>
          <cell r="C447" t="str">
            <v>Digital Media Switchers</v>
          </cell>
          <cell r="D447" t="str">
            <v>DGX-I-HDMI-4K60</v>
          </cell>
          <cell r="E447" t="str">
            <v>AMX-ENV</v>
          </cell>
          <cell r="H447" t="str">
            <v>Enova DGX 4K60 4:4:4 HDMI Input Board</v>
          </cell>
          <cell r="I447" t="str">
            <v>4 connection 4K60 4:4:4 HDMI Enova DGX Input Board includes HDCP 2.2 compliance and HDR support, compatible with Enova DGX 800, 1600, 3200 and 6400 Enclosures</v>
          </cell>
          <cell r="J447">
            <v>2530</v>
          </cell>
          <cell r="K447">
            <v>2530</v>
          </cell>
          <cell r="L447">
            <v>1264.33</v>
          </cell>
          <cell r="P447">
            <v>718878020142</v>
          </cell>
          <cell r="Q447">
            <v>0</v>
          </cell>
          <cell r="V447" t="str">
            <v>US</v>
          </cell>
          <cell r="W447" t="str">
            <v>Compliant</v>
          </cell>
          <cell r="X447" t="str">
            <v>https://www.amx.com/en-US/products/dgx-i-hdmi-4k60</v>
          </cell>
          <cell r="Y447">
            <v>110</v>
          </cell>
        </row>
        <row r="448">
          <cell r="A448" t="str">
            <v>FG1061-552</v>
          </cell>
          <cell r="B448" t="str">
            <v>AMX</v>
          </cell>
          <cell r="C448" t="str">
            <v>Digital Media Switchers</v>
          </cell>
          <cell r="D448" t="str">
            <v>DGX-O-HDMI-4K60</v>
          </cell>
          <cell r="E448" t="str">
            <v>AMX-ENV</v>
          </cell>
          <cell r="H448" t="str">
            <v>Enova DGX 4K60 4:4:4 HDMI Output Board</v>
          </cell>
          <cell r="I448" t="str">
            <v>4 connection 4K60 4:4:4 HDMI Enova DGX Output Board includes HDCP 2.2 compliance and HDR support, compatible with Enova DGX 800, 1600, 3200 and 6400 Enclosures</v>
          </cell>
          <cell r="J448">
            <v>2530</v>
          </cell>
          <cell r="K448">
            <v>2530</v>
          </cell>
          <cell r="L448">
            <v>1264.33</v>
          </cell>
          <cell r="P448">
            <v>718878020159</v>
          </cell>
          <cell r="Q448">
            <v>0</v>
          </cell>
          <cell r="V448" t="str">
            <v>US</v>
          </cell>
          <cell r="W448" t="str">
            <v>Compliant</v>
          </cell>
          <cell r="X448" t="str">
            <v>https://www.amx.com/en-US/products/dgx-o-hdmi-4k60</v>
          </cell>
          <cell r="Y448">
            <v>111</v>
          </cell>
        </row>
        <row r="449">
          <cell r="A449" t="str">
            <v>FG1061-570-FX</v>
          </cell>
          <cell r="B449" t="str">
            <v>AMX</v>
          </cell>
          <cell r="C449" t="str">
            <v>Digital Media Switchers</v>
          </cell>
          <cell r="D449" t="str">
            <v>DGX-I-DXL-4K</v>
          </cell>
          <cell r="E449" t="str">
            <v>AMX-ENV</v>
          </cell>
          <cell r="H449" t="str">
            <v>Enova DGX DXLink Twisted Pair 4K Input Board</v>
          </cell>
          <cell r="I449" t="str">
            <v>4 connection 4K DXLink twisted pair Enova DGX Input Board, includes HDCP compliance, compatible with Enova DGX 800, 1600, 3200 and 6400 Enclosures</v>
          </cell>
          <cell r="J449">
            <v>3345</v>
          </cell>
          <cell r="K449">
            <v>3345</v>
          </cell>
          <cell r="L449">
            <v>1672.51</v>
          </cell>
          <cell r="P449">
            <v>718878022672</v>
          </cell>
          <cell r="Q449">
            <v>0</v>
          </cell>
          <cell r="V449" t="str">
            <v>MX</v>
          </cell>
          <cell r="W449" t="str">
            <v>Compliant</v>
          </cell>
          <cell r="X449" t="str">
            <v>https://www.amx.com/en-US/products/dgx-i-dxl-4k</v>
          </cell>
          <cell r="Y449">
            <v>112</v>
          </cell>
        </row>
        <row r="450">
          <cell r="A450" t="str">
            <v>FG1061-572</v>
          </cell>
          <cell r="B450" t="str">
            <v>AMX</v>
          </cell>
          <cell r="C450" t="str">
            <v>Digital Media Switchers</v>
          </cell>
          <cell r="D450" t="str">
            <v>DGX-I-DXL-4K60</v>
          </cell>
          <cell r="E450" t="str">
            <v>AMX-ENV</v>
          </cell>
          <cell r="H450" t="str">
            <v>Enova DGX DXLink 4K60 Twisted Pair Input Board</v>
          </cell>
          <cell r="I450" t="str">
            <v>4 connection 4K60 DXLink twisted pair Enova DGX Input Board includes HDCP 2.2 compliance and HDR support, compatible with Enova DGX 800, 1600, 3200 and 6400 Enclosures</v>
          </cell>
          <cell r="J450">
            <v>3730</v>
          </cell>
          <cell r="K450">
            <v>3730</v>
          </cell>
          <cell r="L450">
            <v>1862.25</v>
          </cell>
          <cell r="P450">
            <v>718878026571</v>
          </cell>
          <cell r="Q450">
            <v>0</v>
          </cell>
          <cell r="V450" t="str">
            <v>TW</v>
          </cell>
          <cell r="W450" t="str">
            <v>Compliant</v>
          </cell>
          <cell r="X450" t="str">
            <v>https://www.amx.com/en-US/products/dgx-i-dxl-4k60</v>
          </cell>
          <cell r="Y450">
            <v>113</v>
          </cell>
        </row>
        <row r="451">
          <cell r="A451" t="str">
            <v>FG1061-582</v>
          </cell>
          <cell r="B451" t="str">
            <v>AMX</v>
          </cell>
          <cell r="C451" t="str">
            <v>Digital Media Switchers</v>
          </cell>
          <cell r="D451" t="str">
            <v>DGX-O-DXL-4K60</v>
          </cell>
          <cell r="E451" t="str">
            <v>AMX-ENV</v>
          </cell>
          <cell r="H451" t="str">
            <v>Enova DGX DXLink 4K60 Twisted Pair Output Board</v>
          </cell>
          <cell r="I451" t="str">
            <v>4 connection 4K60 DXLink twisted pair Enova DGX Output Board includes HDCP 2.2 compliance and HDR support, compatible with Enova DGX 800, 1600, 3200 and 6400 Enclosures</v>
          </cell>
          <cell r="J451">
            <v>3750</v>
          </cell>
          <cell r="K451">
            <v>3750</v>
          </cell>
          <cell r="L451">
            <v>1873.63</v>
          </cell>
          <cell r="P451">
            <v>718878026588</v>
          </cell>
          <cell r="Q451">
            <v>0</v>
          </cell>
          <cell r="V451" t="str">
            <v>TW</v>
          </cell>
          <cell r="W451" t="str">
            <v>Compliant</v>
          </cell>
          <cell r="X451" t="str">
            <v>https://www.amx.com/en-US/products/dgx-o-dxl-4k60</v>
          </cell>
          <cell r="Y451">
            <v>114</v>
          </cell>
        </row>
        <row r="452">
          <cell r="A452" t="str">
            <v>FG1061-624</v>
          </cell>
          <cell r="B452" t="str">
            <v>AMX</v>
          </cell>
          <cell r="C452" t="str">
            <v>Digital Media Switchers</v>
          </cell>
          <cell r="D452" t="str">
            <v>DGX-I-DXFP-4K60</v>
          </cell>
          <cell r="E452" t="str">
            <v>AMX-ENV</v>
          </cell>
          <cell r="H452" t="str">
            <v>Enova DGX DXLink 4K60 Fiber Input Board</v>
          </cell>
          <cell r="I452" t="str">
            <v>4 connection 4K60 DXLink Fiber Enova DGX Input Board includes HDCP 2.2 compliance and HDR support, compatible with Enova DGX 800, 1600, 3200 and 6400 Enclosures</v>
          </cell>
          <cell r="J452">
            <v>5800</v>
          </cell>
          <cell r="K452">
            <v>5800</v>
          </cell>
          <cell r="L452">
            <v>2897.72</v>
          </cell>
          <cell r="P452">
            <v>718878026595</v>
          </cell>
          <cell r="Q452">
            <v>0</v>
          </cell>
          <cell r="R452">
            <v>2</v>
          </cell>
          <cell r="S452">
            <v>16.25</v>
          </cell>
          <cell r="T452">
            <v>11.75</v>
          </cell>
          <cell r="U452">
            <v>3.25</v>
          </cell>
          <cell r="V452" t="str">
            <v>TW</v>
          </cell>
          <cell r="W452" t="str">
            <v>Compliant</v>
          </cell>
          <cell r="X452" t="str">
            <v>https://www.amx.com/en-US/products/dgx-i-dxfp-4k60</v>
          </cell>
          <cell r="Y452">
            <v>115</v>
          </cell>
        </row>
        <row r="453">
          <cell r="A453" t="str">
            <v>FG1061-634</v>
          </cell>
          <cell r="B453" t="str">
            <v>AMX</v>
          </cell>
          <cell r="C453" t="str">
            <v>Digital Media Switchers</v>
          </cell>
          <cell r="D453" t="str">
            <v>DGX-O-DXFP-4K60</v>
          </cell>
          <cell r="E453" t="str">
            <v>AMX-ENV</v>
          </cell>
          <cell r="H453" t="str">
            <v>Enova DGX DXLink 4K60 Fiber Output Board</v>
          </cell>
          <cell r="I453" t="str">
            <v>4 connection 4K60 DXLink Fiber Enova DGX Output Board includes HDCP 2.2 compliance and HDR support, compatible with Enova DGX 800, 1600, 3200 and 6400 Enclosures</v>
          </cell>
          <cell r="J453">
            <v>5825</v>
          </cell>
          <cell r="K453">
            <v>5825</v>
          </cell>
          <cell r="L453">
            <v>2911.4</v>
          </cell>
          <cell r="P453">
            <v>718878026601</v>
          </cell>
          <cell r="Q453">
            <v>0</v>
          </cell>
          <cell r="R453">
            <v>2</v>
          </cell>
          <cell r="S453">
            <v>16.25</v>
          </cell>
          <cell r="T453">
            <v>11.75</v>
          </cell>
          <cell r="U453">
            <v>3.25</v>
          </cell>
          <cell r="V453" t="str">
            <v>TW</v>
          </cell>
          <cell r="W453" t="str">
            <v>Compliant</v>
          </cell>
          <cell r="X453" t="str">
            <v>https://www.amx.com/en-US/products/dgx-o-dxfp-4k60</v>
          </cell>
          <cell r="Y453">
            <v>116</v>
          </cell>
        </row>
        <row r="454">
          <cell r="A454" t="str">
            <v>FG1061-64-FX</v>
          </cell>
          <cell r="B454" t="str">
            <v>AMX</v>
          </cell>
          <cell r="C454" t="str">
            <v>Digital Media Switchers</v>
          </cell>
          <cell r="D454" t="str">
            <v>DGX6400-ENC</v>
          </cell>
          <cell r="E454" t="str">
            <v>AMX-ENV</v>
          </cell>
          <cell r="H454" t="str">
            <v>Enova DGX 6400 Enclosure</v>
          </cell>
          <cell r="I454" t="str">
            <v>Enova DGX 6400 Digital Media Enclosure with Integrated NX Controller, 4K Ready, 13RU, compatible with Enova DGX Boards, DXLink Twisted Pair and Fiber Boards for a maximum configuration of 64x64</v>
          </cell>
          <cell r="J454">
            <v>63975</v>
          </cell>
          <cell r="K454">
            <v>63975</v>
          </cell>
          <cell r="L454">
            <v>31986.65</v>
          </cell>
          <cell r="P454">
            <v>718878022726</v>
          </cell>
          <cell r="Q454">
            <v>0</v>
          </cell>
          <cell r="R454">
            <v>150</v>
          </cell>
          <cell r="S454">
            <v>22.75</v>
          </cell>
          <cell r="T454">
            <v>20.125</v>
          </cell>
          <cell r="U454">
            <v>18.9375</v>
          </cell>
          <cell r="V454" t="str">
            <v>US</v>
          </cell>
          <cell r="W454" t="str">
            <v>Compliant</v>
          </cell>
          <cell r="X454" t="str">
            <v>https://www.amx.com/en-US/products/dgx6400-enc</v>
          </cell>
          <cell r="Y454">
            <v>117</v>
          </cell>
        </row>
        <row r="455">
          <cell r="A455" t="str">
            <v>FG1061-716-FX</v>
          </cell>
          <cell r="B455" t="str">
            <v>AMX</v>
          </cell>
          <cell r="C455" t="str">
            <v>Digital Media Switchers</v>
          </cell>
          <cell r="D455" t="str">
            <v>DGX800/1600-ASB</v>
          </cell>
          <cell r="E455" t="str">
            <v>AMX-ENV</v>
          </cell>
          <cell r="H455" t="str">
            <v>Audio Switching Board Kit For Enova DGX 800/1600</v>
          </cell>
          <cell r="I455" t="str">
            <v>The DGX800/1600-AS is a pair of audio switching boards that include both an Input and an Output board for the Enova DGX 800 and 1600, includes audio breakaway, downmixing, DSP and 10 band parametric EQ on every output</v>
          </cell>
          <cell r="J455">
            <v>6412</v>
          </cell>
          <cell r="K455">
            <v>6412</v>
          </cell>
          <cell r="L455">
            <v>3205.88</v>
          </cell>
          <cell r="P455">
            <v>718878245996</v>
          </cell>
          <cell r="Q455">
            <v>0</v>
          </cell>
          <cell r="V455" t="str">
            <v>US</v>
          </cell>
          <cell r="W455" t="str">
            <v>Compliant</v>
          </cell>
          <cell r="X455" t="str">
            <v>https://www.amx.com/en-US/products/dgx800-1600-asb</v>
          </cell>
          <cell r="Y455">
            <v>118</v>
          </cell>
        </row>
        <row r="456">
          <cell r="A456" t="str">
            <v>FG1061-732-FX</v>
          </cell>
          <cell r="B456" t="str">
            <v>AMX</v>
          </cell>
          <cell r="C456" t="str">
            <v>Digital Media Switchers</v>
          </cell>
          <cell r="D456" t="str">
            <v>DGX3200-ASB</v>
          </cell>
          <cell r="E456" t="str">
            <v>AMX-ENV</v>
          </cell>
          <cell r="H456" t="str">
            <v>Audio Switching Board Kit For Enova DGX 3200</v>
          </cell>
          <cell r="I456" t="str">
            <v>The DGX3200-ASB is a pair of audio switching boards that include both an Input and an Output board for the Enova DGX 3200, includes audio breakaway, downmixing, DSP and 10 band parametric EQ on every output</v>
          </cell>
          <cell r="J456">
            <v>8075</v>
          </cell>
          <cell r="K456">
            <v>8075</v>
          </cell>
          <cell r="L456">
            <v>4037.6</v>
          </cell>
          <cell r="P456">
            <v>718878246009</v>
          </cell>
          <cell r="Q456">
            <v>0</v>
          </cell>
          <cell r="V456" t="str">
            <v>US</v>
          </cell>
          <cell r="W456" t="str">
            <v>Compliant</v>
          </cell>
          <cell r="X456" t="str">
            <v>https://www.amx.com/en-US/products/dgx3200-asb</v>
          </cell>
          <cell r="Y456">
            <v>119</v>
          </cell>
        </row>
        <row r="457">
          <cell r="A457" t="str">
            <v>FG1061-764-FX</v>
          </cell>
          <cell r="B457" t="str">
            <v>AMX</v>
          </cell>
          <cell r="C457" t="str">
            <v>Digital Media Switchers</v>
          </cell>
          <cell r="D457" t="str">
            <v>DGX6400-ASB</v>
          </cell>
          <cell r="E457" t="str">
            <v>AMX-ENV</v>
          </cell>
          <cell r="H457" t="str">
            <v>Audio Switching Board Kit For Enova DGX 6400</v>
          </cell>
          <cell r="I457" t="str">
            <v>The DGX6400-ASB is two pairs of audio switching boards that include two Input and two Output boards for the Enova DGX 6400, includes audio breakaway, downmixing, DSP and 10 band parametric EQ on every output</v>
          </cell>
          <cell r="J457">
            <v>16150</v>
          </cell>
          <cell r="K457">
            <v>16150</v>
          </cell>
          <cell r="L457">
            <v>8075.2</v>
          </cell>
          <cell r="P457">
            <v>718878246115</v>
          </cell>
          <cell r="Q457">
            <v>0</v>
          </cell>
          <cell r="R457">
            <v>28.66</v>
          </cell>
          <cell r="S457">
            <v>22</v>
          </cell>
          <cell r="T457">
            <v>22</v>
          </cell>
          <cell r="U457">
            <v>7</v>
          </cell>
          <cell r="V457" t="str">
            <v>US</v>
          </cell>
          <cell r="W457" t="str">
            <v>Compliant</v>
          </cell>
          <cell r="X457" t="str">
            <v>https://www.amx.com/en-US/products/dgx6400-asb</v>
          </cell>
          <cell r="Y457">
            <v>120</v>
          </cell>
        </row>
        <row r="458">
          <cell r="A458" t="str">
            <v>FG1061-832-FX</v>
          </cell>
          <cell r="B458" t="str">
            <v>AMX</v>
          </cell>
          <cell r="C458" t="str">
            <v>Digital Media Switchers</v>
          </cell>
          <cell r="D458" t="str">
            <v>DGX3200-ASB-DAN</v>
          </cell>
          <cell r="E458" t="str">
            <v>AMX-ENV</v>
          </cell>
          <cell r="H458" t="str">
            <v>Enova DGX Dante Audio Switching Board Kit for 800/1600/3200</v>
          </cell>
          <cell r="I458" t="str">
            <v>Enova DGX Dante Audio Switching Board Kit for 800/1600/3200</v>
          </cell>
          <cell r="J458">
            <v>8075</v>
          </cell>
          <cell r="K458">
            <v>8075</v>
          </cell>
          <cell r="L458">
            <v>4037.6</v>
          </cell>
          <cell r="P458">
            <v>718878000250</v>
          </cell>
          <cell r="Q458">
            <v>0</v>
          </cell>
          <cell r="V458" t="str">
            <v>US</v>
          </cell>
          <cell r="W458" t="str">
            <v>Compliant</v>
          </cell>
          <cell r="X458" t="str">
            <v>https://www.amx.com/en-US/products/dgx3200-asb-dan</v>
          </cell>
          <cell r="Y458">
            <v>121</v>
          </cell>
        </row>
        <row r="459">
          <cell r="A459" t="str">
            <v>FG1061-864FX</v>
          </cell>
          <cell r="B459" t="str">
            <v>AMX</v>
          </cell>
          <cell r="C459" t="str">
            <v>Digital Media Switchers</v>
          </cell>
          <cell r="D459" t="str">
            <v>DGX6400-ASB-DAN</v>
          </cell>
          <cell r="E459" t="str">
            <v>AMX-ENV</v>
          </cell>
          <cell r="H459" t="str">
            <v>Enova DGX Dante Audio Switching Board Kit for 6400</v>
          </cell>
          <cell r="I459" t="str">
            <v>Enova DGX Dante Audio Switching Board Kit for 6400</v>
          </cell>
          <cell r="J459">
            <v>16150</v>
          </cell>
          <cell r="K459">
            <v>16150</v>
          </cell>
          <cell r="L459">
            <v>8075.2</v>
          </cell>
          <cell r="P459">
            <v>718878003961</v>
          </cell>
          <cell r="Q459">
            <v>0</v>
          </cell>
          <cell r="R459">
            <v>2</v>
          </cell>
          <cell r="S459">
            <v>16</v>
          </cell>
          <cell r="T459">
            <v>12</v>
          </cell>
          <cell r="U459">
            <v>3.5</v>
          </cell>
          <cell r="V459" t="str">
            <v>US</v>
          </cell>
          <cell r="W459" t="str">
            <v>Compliant</v>
          </cell>
          <cell r="X459" t="str">
            <v>https://www.amx.com/en-US/products/dgx6400-asb-dan</v>
          </cell>
          <cell r="Y459">
            <v>122</v>
          </cell>
        </row>
        <row r="460">
          <cell r="A460" t="str">
            <v>FG10-673-01</v>
          </cell>
          <cell r="B460" t="str">
            <v>AMX</v>
          </cell>
          <cell r="C460" t="str">
            <v>Control System Accessories</v>
          </cell>
          <cell r="D460" t="str">
            <v>CC-C13-C14</v>
          </cell>
          <cell r="E460" t="str">
            <v>AMX-DC</v>
          </cell>
          <cell r="H460" t="str">
            <v>PDU Power Cable - C13 to C14</v>
          </cell>
          <cell r="I460" t="str">
            <v>Power Cable with C14 and C13 plug types for connecting power to NXA-PDU-1508-8</v>
          </cell>
          <cell r="J460">
            <v>52</v>
          </cell>
          <cell r="K460">
            <v>52</v>
          </cell>
          <cell r="L460">
            <v>25.7</v>
          </cell>
          <cell r="P460">
            <v>718878001660</v>
          </cell>
          <cell r="Q460">
            <v>0</v>
          </cell>
          <cell r="R460">
            <v>1</v>
          </cell>
          <cell r="S460">
            <v>13</v>
          </cell>
          <cell r="T460">
            <v>4</v>
          </cell>
          <cell r="U460">
            <v>1</v>
          </cell>
          <cell r="V460" t="str">
            <v>CN</v>
          </cell>
          <cell r="W460" t="str">
            <v>Non Compliant</v>
          </cell>
          <cell r="X460" t="str">
            <v>https://www.amx.com/en-US/products/cc-c13-c14</v>
          </cell>
          <cell r="Y460">
            <v>123</v>
          </cell>
        </row>
        <row r="461">
          <cell r="A461" t="str">
            <v>FG10-673-02</v>
          </cell>
          <cell r="B461" t="str">
            <v>AMX</v>
          </cell>
          <cell r="C461" t="str">
            <v>Control System Accessories</v>
          </cell>
          <cell r="D461" t="str">
            <v>CC-C14-NEMA</v>
          </cell>
          <cell r="E461" t="str">
            <v>AMX-DC</v>
          </cell>
          <cell r="H461" t="str">
            <v>PDU Power Cable - C14 to NEMA</v>
          </cell>
          <cell r="I461" t="str">
            <v>Power Cable with C14 and NEMA plug types for connecting power to NXA-PDU-1508-8</v>
          </cell>
          <cell r="J461">
            <v>26</v>
          </cell>
          <cell r="K461">
            <v>26</v>
          </cell>
          <cell r="L461">
            <v>12.82</v>
          </cell>
          <cell r="P461">
            <v>718878001677</v>
          </cell>
          <cell r="Q461">
            <v>0</v>
          </cell>
          <cell r="R461">
            <v>1</v>
          </cell>
          <cell r="S461">
            <v>13</v>
          </cell>
          <cell r="T461">
            <v>4</v>
          </cell>
          <cell r="U461">
            <v>1</v>
          </cell>
          <cell r="V461" t="str">
            <v>CN</v>
          </cell>
          <cell r="W461" t="str">
            <v>Non Compliant</v>
          </cell>
          <cell r="X461" t="str">
            <v>https://www.amx.com/en-US/products/cc-c14-nema</v>
          </cell>
          <cell r="Y461">
            <v>124</v>
          </cell>
        </row>
        <row r="462">
          <cell r="A462" t="str">
            <v>FG1090-160FX</v>
          </cell>
          <cell r="B462" t="str">
            <v>AMX</v>
          </cell>
          <cell r="C462" t="str">
            <v>Digital Media Switchers</v>
          </cell>
          <cell r="D462" t="str">
            <v>AVX-PS-12VDC-2.5A</v>
          </cell>
          <cell r="E462" t="str">
            <v>AMX-ENV</v>
          </cell>
          <cell r="H462" t="str">
            <v>AVS-PS-12VDC-2.5A,12V 2.5A DESKTOP SPLY W/PCORD</v>
          </cell>
          <cell r="I462" t="str">
            <v>AVS-PS-12VDC-2.5A,12V 2.5A DESKTOP SPLY W/PCORD</v>
          </cell>
          <cell r="J462">
            <v>93</v>
          </cell>
          <cell r="K462">
            <v>93</v>
          </cell>
          <cell r="L462">
            <v>46.15</v>
          </cell>
          <cell r="P462">
            <v>718878001462</v>
          </cell>
          <cell r="Q462">
            <v>0</v>
          </cell>
          <cell r="R462">
            <v>1</v>
          </cell>
          <cell r="S462">
            <v>8.5</v>
          </cell>
          <cell r="T462">
            <v>6</v>
          </cell>
          <cell r="U462">
            <v>2.5</v>
          </cell>
          <cell r="V462" t="str">
            <v>MX</v>
          </cell>
          <cell r="W462" t="str">
            <v>Compliant</v>
          </cell>
          <cell r="X462">
            <v>0</v>
          </cell>
          <cell r="Y462">
            <v>125</v>
          </cell>
        </row>
        <row r="463">
          <cell r="A463" t="str">
            <v>FG1901-10</v>
          </cell>
          <cell r="B463" t="str">
            <v>AMX</v>
          </cell>
          <cell r="C463" t="str">
            <v>All-in-One Pres Switchers</v>
          </cell>
          <cell r="D463" t="str">
            <v>NCITE-813</v>
          </cell>
          <cell r="E463" t="str">
            <v>AMX-ENV</v>
          </cell>
          <cell r="G463" t="str">
            <v>Limited Quantity - REDUCED</v>
          </cell>
          <cell r="H463" t="str">
            <v>8x1:3 4K60 4:4:4 Digital Video Presentation Switcher </v>
          </cell>
          <cell r="I463" t="str">
            <v>8x1:3 4K60 4:4:4 Digital Video Presentation Switcher with HDCP 2.2, Video Scaling, Distance Transport, Advanced Windowing, DSP, Advanced Feedback Suppression</v>
          </cell>
          <cell r="J463">
            <v>6070</v>
          </cell>
          <cell r="K463">
            <v>2410</v>
          </cell>
          <cell r="L463">
            <v>1368.56</v>
          </cell>
          <cell r="P463">
            <v>718878020074</v>
          </cell>
          <cell r="Q463">
            <v>0</v>
          </cell>
          <cell r="S463">
            <v>19</v>
          </cell>
          <cell r="T463">
            <v>14</v>
          </cell>
          <cell r="U463">
            <v>1.6875</v>
          </cell>
          <cell r="V463" t="str">
            <v>MX</v>
          </cell>
          <cell r="W463" t="str">
            <v>Compliant</v>
          </cell>
          <cell r="X463" t="str">
            <v>https://www.amx.com/en-US/products/ncite-813</v>
          </cell>
          <cell r="Y463">
            <v>126</v>
          </cell>
        </row>
        <row r="464">
          <cell r="A464" t="str">
            <v>FG1901-12</v>
          </cell>
          <cell r="B464" t="str">
            <v>AMX</v>
          </cell>
          <cell r="C464" t="str">
            <v>All-in-One Pres Switchers</v>
          </cell>
          <cell r="D464" t="str">
            <v>NCITE-813A</v>
          </cell>
          <cell r="E464" t="str">
            <v>AMX-ENV</v>
          </cell>
          <cell r="G464" t="str">
            <v>Limited Quantity - REDUCED</v>
          </cell>
          <cell r="H464" t="str">
            <v>8x1:3 4K60 4:4:4 Digital Video Presentation Switcher with Amp</v>
          </cell>
          <cell r="I464" t="str">
            <v>8x1:3 4K60 4:4:4 Digital Video Presentation Switcher with HDCP 2.2, Video Scaling, Distance Transport, Advanced Windowing, DSP, Advanced Feedback Suppression, DriveCore Amplification</v>
          </cell>
          <cell r="J464">
            <v>6850</v>
          </cell>
          <cell r="K464">
            <v>2735</v>
          </cell>
          <cell r="L464">
            <v>1590.29</v>
          </cell>
          <cell r="P464">
            <v>718878020104</v>
          </cell>
          <cell r="Q464">
            <v>0</v>
          </cell>
          <cell r="S464">
            <v>19</v>
          </cell>
          <cell r="T464">
            <v>14</v>
          </cell>
          <cell r="U464">
            <v>1.6875</v>
          </cell>
          <cell r="V464" t="str">
            <v>MX</v>
          </cell>
          <cell r="W464" t="str">
            <v>Compliant</v>
          </cell>
          <cell r="X464" t="str">
            <v>https://www.amx.com/en-US/products/ncite-813a</v>
          </cell>
          <cell r="Y464">
            <v>127</v>
          </cell>
        </row>
        <row r="465">
          <cell r="A465" t="str">
            <v>FG1906-0201</v>
          </cell>
          <cell r="B465" t="str">
            <v>AMX</v>
          </cell>
          <cell r="C465" t="str">
            <v>All-in-One Pres Switchers</v>
          </cell>
          <cell r="D465" t="str">
            <v>DVX-2265-4K</v>
          </cell>
          <cell r="E465" t="str">
            <v>AMX-ENV</v>
          </cell>
          <cell r="H465" t="str">
            <v>6x2+1 4K60 4:4:4 All-In-One Presentation Switcher</v>
          </cell>
          <cell r="I465" t="str">
            <v>6x2+1 4K60 4:4:4 Digital Video Presentation Switcher with HDR, HDCP 2.2, Video Scaling, Distance Transport, DSP, Advanced Feedback Suppression, 120W DriveCore Amplification, Integrated NX Controller</v>
          </cell>
          <cell r="J465">
            <v>9500</v>
          </cell>
          <cell r="K465">
            <v>9500</v>
          </cell>
          <cell r="L465">
            <v>4750.46</v>
          </cell>
          <cell r="P465">
            <v>718878026434</v>
          </cell>
          <cell r="Q465">
            <v>0</v>
          </cell>
          <cell r="R465">
            <v>22.64</v>
          </cell>
          <cell r="S465">
            <v>17.329999999999998</v>
          </cell>
          <cell r="T465">
            <v>15</v>
          </cell>
          <cell r="U465">
            <v>3.5</v>
          </cell>
          <cell r="V465" t="str">
            <v>CN</v>
          </cell>
          <cell r="W465" t="str">
            <v>Non Compliant</v>
          </cell>
          <cell r="X465" t="str">
            <v>https://www.amx.com/en-US/products/dvx-2265-4k</v>
          </cell>
          <cell r="Y465">
            <v>128</v>
          </cell>
        </row>
        <row r="466">
          <cell r="A466" t="str">
            <v>FG1906-0401</v>
          </cell>
          <cell r="B466" t="str">
            <v>AMX</v>
          </cell>
          <cell r="C466" t="str">
            <v>All-in-One Pres Switchers</v>
          </cell>
          <cell r="D466" t="str">
            <v>DVX-3266-4K</v>
          </cell>
          <cell r="E466" t="str">
            <v>AMX-ENV</v>
          </cell>
          <cell r="H466" t="str">
            <v>8x4+2 4K60 4:4:4 All-In-One Presentation Switcher</v>
          </cell>
          <cell r="I466" t="str">
            <v>8x4+2 4K60 4:4:4 Digital Video Presentation Switcher with HDR, HDCP 2.2, Video Scaling, Distance Transport, DSP, Advanced Feedback Suppression, 120W DriveCore Amplification, Integrated NX Controller</v>
          </cell>
          <cell r="J466">
            <v>12240</v>
          </cell>
          <cell r="K466">
            <v>12240</v>
          </cell>
          <cell r="L466">
            <v>6120.57</v>
          </cell>
          <cell r="P466">
            <v>718878026458</v>
          </cell>
          <cell r="Q466">
            <v>0</v>
          </cell>
          <cell r="R466">
            <v>26.24</v>
          </cell>
          <cell r="S466">
            <v>17.329999999999998</v>
          </cell>
          <cell r="T466">
            <v>15</v>
          </cell>
          <cell r="U466">
            <v>3.5</v>
          </cell>
          <cell r="V466" t="str">
            <v>CN</v>
          </cell>
          <cell r="W466" t="str">
            <v>Non Compliant</v>
          </cell>
          <cell r="X466" t="str">
            <v>https://www.amx.com/en-US/products/dvx-3266-4k</v>
          </cell>
          <cell r="Y466">
            <v>129</v>
          </cell>
        </row>
        <row r="467">
          <cell r="A467" t="str">
            <v>FG1906-12</v>
          </cell>
          <cell r="B467" t="str">
            <v>AMX</v>
          </cell>
          <cell r="C467" t="str">
            <v>All-in-One Pres Switchers</v>
          </cell>
          <cell r="D467" t="str">
            <v>DVX-2255HD-SP</v>
          </cell>
          <cell r="E467" t="str">
            <v>AMX-ENV</v>
          </cell>
          <cell r="G467" t="str">
            <v>Limited Quantity - REDUCED</v>
          </cell>
          <cell r="H467" t="str">
            <v>6x3 All-In-One Presentation Switcher with 8 Ohms amplifier</v>
          </cell>
          <cell r="I467" t="str">
            <v>6x3 All-In-One Presentation Switchers with NX Control (Multi-Format, HDMI and DXLink Inputs) - 2x25W 8-Ohm amplifier, includes integrated NX Controller and Multi-Format Matrix Switcher DXLink Output with InstaGate Pro, SmartScale, DSP Audio Processing</v>
          </cell>
          <cell r="J467">
            <v>6832</v>
          </cell>
          <cell r="K467">
            <v>6832</v>
          </cell>
          <cell r="L467">
            <v>2429.46</v>
          </cell>
          <cell r="P467">
            <v>718878024768</v>
          </cell>
          <cell r="Q467">
            <v>0</v>
          </cell>
          <cell r="R467">
            <v>18.2</v>
          </cell>
          <cell r="S467">
            <v>17</v>
          </cell>
          <cell r="T467">
            <v>14</v>
          </cell>
          <cell r="U467">
            <v>5.1875</v>
          </cell>
          <cell r="V467" t="str">
            <v>MX</v>
          </cell>
          <cell r="W467" t="str">
            <v>Compliant</v>
          </cell>
          <cell r="X467" t="str">
            <v>https://www.amx.com/en-US/products/dvx-2255hd</v>
          </cell>
          <cell r="Y467">
            <v>130</v>
          </cell>
        </row>
        <row r="468">
          <cell r="A468" t="str">
            <v>FG1906-14</v>
          </cell>
          <cell r="B468" t="str">
            <v>AMX</v>
          </cell>
          <cell r="C468" t="str">
            <v>All-in-One Pres Switchers</v>
          </cell>
          <cell r="D468" t="str">
            <v>DVX-2255HD-T</v>
          </cell>
          <cell r="E468" t="str">
            <v>AMX-ENV</v>
          </cell>
          <cell r="G468" t="str">
            <v>Limited Quantity - REDUCED</v>
          </cell>
          <cell r="H468" t="str">
            <v>6x3 All-In-One Presentation Switcher with  70/100V amplifier</v>
          </cell>
          <cell r="I468" t="str">
            <v>6x3 All-In-One Presentation Switchers with NX Control (Multi-Format, HDMI and DXLink Inputs) - 75W, 70/100V amplifier, includes integrated NX Controller and Multi-Format Matrix Switcher with DXLink Output InstaGate Pro, SmartScale, DSP Audio Processing</v>
          </cell>
          <cell r="J468">
            <v>6832</v>
          </cell>
          <cell r="K468">
            <v>6832</v>
          </cell>
          <cell r="L468">
            <v>2535.5500000000002</v>
          </cell>
          <cell r="P468">
            <v>718878247556</v>
          </cell>
          <cell r="Q468">
            <v>0</v>
          </cell>
          <cell r="R468">
            <v>18.2</v>
          </cell>
          <cell r="S468">
            <v>17</v>
          </cell>
          <cell r="T468">
            <v>14</v>
          </cell>
          <cell r="U468">
            <v>5.1875</v>
          </cell>
          <cell r="V468" t="str">
            <v>MX</v>
          </cell>
          <cell r="W468" t="str">
            <v>Compliant</v>
          </cell>
          <cell r="X468" t="str">
            <v>https://www.amx.com/en-US/products/dvx-2255hd</v>
          </cell>
          <cell r="Y468">
            <v>131</v>
          </cell>
        </row>
        <row r="469">
          <cell r="A469" t="str">
            <v>FG2100-23</v>
          </cell>
          <cell r="B469" t="str">
            <v>AMX</v>
          </cell>
          <cell r="C469" t="str">
            <v>Central Controllers</v>
          </cell>
          <cell r="D469" t="str">
            <v>EXB-IRS4</v>
          </cell>
          <cell r="E469" t="str">
            <v>AMX-DC</v>
          </cell>
          <cell r="G469" t="str">
            <v>Limited Quantity</v>
          </cell>
          <cell r="H469" t="str">
            <v>4 Infrared control port expansion over Ethernet</v>
          </cell>
          <cell r="I469" t="str">
            <v>ICSLan IR/S Interface, 4 IR/S and 4 Inputs</v>
          </cell>
          <cell r="J469">
            <v>887</v>
          </cell>
          <cell r="K469">
            <v>887</v>
          </cell>
          <cell r="L469">
            <v>443.46</v>
          </cell>
          <cell r="P469">
            <v>718878230220</v>
          </cell>
          <cell r="Q469">
            <v>0</v>
          </cell>
          <cell r="R469">
            <v>1</v>
          </cell>
          <cell r="S469">
            <v>4.38</v>
          </cell>
          <cell r="T469">
            <v>5.13</v>
          </cell>
          <cell r="U469">
            <v>1</v>
          </cell>
          <cell r="V469" t="str">
            <v>MX</v>
          </cell>
          <cell r="W469" t="str">
            <v>Compliant</v>
          </cell>
          <cell r="X469" t="str">
            <v>https://www.amx.com/en-US/products/exb-irs4</v>
          </cell>
          <cell r="Y469">
            <v>132</v>
          </cell>
        </row>
        <row r="470">
          <cell r="A470" t="str">
            <v>FG2102-06L-BL</v>
          </cell>
          <cell r="B470" t="str">
            <v>AMX</v>
          </cell>
          <cell r="C470" t="str">
            <v>Control Pads</v>
          </cell>
          <cell r="D470" t="str">
            <v>MCP-106L-BL</v>
          </cell>
          <cell r="E470" t="str">
            <v>AMX-DC</v>
          </cell>
          <cell r="H470" t="str">
            <v>Massio™ 6-Button ControlPad - Black - Landscape</v>
          </cell>
          <cell r="I470" t="str">
            <v>Massio 6-Button Ethernet ControlPad, Landscape Black - Fits into standard 1 gang US, UK or EU back box</v>
          </cell>
          <cell r="J470">
            <v>931</v>
          </cell>
          <cell r="K470">
            <v>931</v>
          </cell>
          <cell r="L470">
            <v>465.21</v>
          </cell>
          <cell r="P470">
            <v>718878024805</v>
          </cell>
          <cell r="Q470">
            <v>0</v>
          </cell>
          <cell r="R470">
            <v>0.25</v>
          </cell>
          <cell r="S470">
            <v>3.44</v>
          </cell>
          <cell r="T470">
            <v>4.6900000000000004</v>
          </cell>
          <cell r="U470">
            <v>0.56000000000000005</v>
          </cell>
          <cell r="V470" t="str">
            <v>MX</v>
          </cell>
          <cell r="W470" t="str">
            <v>Compliant</v>
          </cell>
          <cell r="X470" t="str">
            <v>https://www.amx.com/en-US/products/mcp-106</v>
          </cell>
          <cell r="Y470">
            <v>134</v>
          </cell>
        </row>
        <row r="471">
          <cell r="A471" t="str">
            <v>FG2102-06L-W</v>
          </cell>
          <cell r="B471" t="str">
            <v>AMX</v>
          </cell>
          <cell r="C471" t="str">
            <v>Control Pads</v>
          </cell>
          <cell r="D471" t="str">
            <v>MCP-106L-WH</v>
          </cell>
          <cell r="E471" t="str">
            <v>AMX-DC</v>
          </cell>
          <cell r="H471" t="str">
            <v>Massio™ 6-Button ControlPad - White - Landscape</v>
          </cell>
          <cell r="I471" t="str">
            <v>Massio 6-Button Ethernet ControlPad, Landscape Black - Fits into standard 1 gang US, UK or EU back box</v>
          </cell>
          <cell r="J471">
            <v>931</v>
          </cell>
          <cell r="K471">
            <v>931</v>
          </cell>
          <cell r="L471">
            <v>465.21</v>
          </cell>
          <cell r="P471">
            <v>718878022863</v>
          </cell>
          <cell r="Q471">
            <v>0</v>
          </cell>
          <cell r="R471">
            <v>0.25</v>
          </cell>
          <cell r="S471">
            <v>3.44</v>
          </cell>
          <cell r="T471">
            <v>4.6900000000000004</v>
          </cell>
          <cell r="U471">
            <v>0.56000000000000005</v>
          </cell>
          <cell r="V471" t="str">
            <v>MX</v>
          </cell>
          <cell r="W471" t="str">
            <v>Compliant</v>
          </cell>
          <cell r="X471" t="str">
            <v>https://www.amx.com/en-US/products/mcp-106</v>
          </cell>
          <cell r="Y471">
            <v>135</v>
          </cell>
        </row>
        <row r="472">
          <cell r="A472" t="str">
            <v>FG2102-06P-BL</v>
          </cell>
          <cell r="B472" t="str">
            <v>AMX</v>
          </cell>
          <cell r="C472" t="str">
            <v>Control Pads</v>
          </cell>
          <cell r="D472" t="str">
            <v>MCP-106P-BL</v>
          </cell>
          <cell r="E472" t="str">
            <v>AMX-DC</v>
          </cell>
          <cell r="H472" t="str">
            <v>Massio™ 6-Button ControlPad - Black - Portrait</v>
          </cell>
          <cell r="I472" t="str">
            <v>Massio 6-Button Ethernet ControlPad, Portrait, Black - Fits into standard 1 gang US, UK or EU back box</v>
          </cell>
          <cell r="J472">
            <v>931</v>
          </cell>
          <cell r="K472">
            <v>931</v>
          </cell>
          <cell r="L472">
            <v>465.21</v>
          </cell>
          <cell r="P472">
            <v>718878024812</v>
          </cell>
          <cell r="Q472">
            <v>0</v>
          </cell>
          <cell r="R472">
            <v>0.25</v>
          </cell>
          <cell r="S472">
            <v>3.44</v>
          </cell>
          <cell r="T472">
            <v>4.6900000000000004</v>
          </cell>
          <cell r="U472">
            <v>0.56000000000000005</v>
          </cell>
          <cell r="V472" t="str">
            <v>MX</v>
          </cell>
          <cell r="W472" t="str">
            <v>Compliant</v>
          </cell>
          <cell r="X472" t="str">
            <v>https://www.amx.com/en-US/products/mcp-106</v>
          </cell>
          <cell r="Y472">
            <v>136</v>
          </cell>
        </row>
        <row r="473">
          <cell r="A473" t="str">
            <v>FG2102-06P-W</v>
          </cell>
          <cell r="B473" t="str">
            <v>AMX</v>
          </cell>
          <cell r="C473" t="str">
            <v>Control Pads</v>
          </cell>
          <cell r="D473" t="str">
            <v>MCP-106P-WH</v>
          </cell>
          <cell r="E473" t="str">
            <v>AMX-DC</v>
          </cell>
          <cell r="H473" t="str">
            <v>Massio™ 6-Button ControlPad - White - Portrait</v>
          </cell>
          <cell r="I473" t="str">
            <v>Massio 6-Button Ethernet ControlPad, Portrait, White - Fits into standard 1 gang US, UK or EU back box</v>
          </cell>
          <cell r="J473">
            <v>931</v>
          </cell>
          <cell r="K473">
            <v>931</v>
          </cell>
          <cell r="L473">
            <v>465.21</v>
          </cell>
          <cell r="P473">
            <v>718878024829</v>
          </cell>
          <cell r="Q473">
            <v>0</v>
          </cell>
          <cell r="R473">
            <v>0.25</v>
          </cell>
          <cell r="S473">
            <v>4.6900000000000004</v>
          </cell>
          <cell r="T473">
            <v>3.44</v>
          </cell>
          <cell r="U473">
            <v>0.56000000000000005</v>
          </cell>
          <cell r="V473" t="str">
            <v>MX</v>
          </cell>
          <cell r="W473" t="str">
            <v>Compliant</v>
          </cell>
          <cell r="X473" t="str">
            <v>https://www.amx.com/en-US/products/mcp-106</v>
          </cell>
          <cell r="Y473">
            <v>137</v>
          </cell>
        </row>
        <row r="474">
          <cell r="A474" t="str">
            <v>FG2102-08-BL</v>
          </cell>
          <cell r="B474" t="str">
            <v>AMX</v>
          </cell>
          <cell r="C474" t="str">
            <v>Control Pads</v>
          </cell>
          <cell r="D474" t="str">
            <v>MCP-108-BL</v>
          </cell>
          <cell r="E474" t="str">
            <v>AMX-DC</v>
          </cell>
          <cell r="H474" t="str">
            <v>Massio™ 8-Button ControlPad - Black</v>
          </cell>
          <cell r="I474" t="str">
            <v>Massio 8-Button Ethernet ControlPad with Knob, Black - Fits into standard 2 gang US, UK or EU back box</v>
          </cell>
          <cell r="J474">
            <v>1202</v>
          </cell>
          <cell r="K474">
            <v>1202</v>
          </cell>
          <cell r="L474">
            <v>601.01</v>
          </cell>
          <cell r="P474">
            <v>718878024836</v>
          </cell>
          <cell r="Q474">
            <v>0</v>
          </cell>
          <cell r="R474">
            <v>0.41</v>
          </cell>
          <cell r="S474">
            <v>4.6900000000000004</v>
          </cell>
          <cell r="T474">
            <v>6</v>
          </cell>
          <cell r="U474">
            <v>1</v>
          </cell>
          <cell r="V474" t="str">
            <v>MX</v>
          </cell>
          <cell r="W474" t="str">
            <v>Compliant</v>
          </cell>
          <cell r="X474" t="str">
            <v>https://www.amx.com/en-US/products/mcp-108</v>
          </cell>
          <cell r="Y474">
            <v>138</v>
          </cell>
        </row>
        <row r="475">
          <cell r="A475" t="str">
            <v>FG2102-08-W</v>
          </cell>
          <cell r="B475" t="str">
            <v>AMX</v>
          </cell>
          <cell r="C475" t="str">
            <v>Control Pads</v>
          </cell>
          <cell r="D475" t="str">
            <v>MCP-108-WH</v>
          </cell>
          <cell r="E475" t="str">
            <v>AMX-DC</v>
          </cell>
          <cell r="H475" t="str">
            <v>Massio™ 8-Button ControlPad - White</v>
          </cell>
          <cell r="I475" t="str">
            <v>Massio 8-Button  Ethernet ControlPad with Knob, White - Fits into standard 2 gang US, UK or EU back box</v>
          </cell>
          <cell r="J475">
            <v>1202</v>
          </cell>
          <cell r="K475">
            <v>1202</v>
          </cell>
          <cell r="L475">
            <v>601.01</v>
          </cell>
          <cell r="P475">
            <v>718878024843</v>
          </cell>
          <cell r="Q475">
            <v>0</v>
          </cell>
          <cell r="R475">
            <v>0.41</v>
          </cell>
          <cell r="S475">
            <v>4.6900000000000004</v>
          </cell>
          <cell r="T475">
            <v>6</v>
          </cell>
          <cell r="U475">
            <v>1</v>
          </cell>
          <cell r="V475" t="str">
            <v>MX</v>
          </cell>
          <cell r="W475" t="str">
            <v>Compliant</v>
          </cell>
          <cell r="X475" t="str">
            <v>https://www.amx.com/en-US/products/mcp-108</v>
          </cell>
          <cell r="Y475">
            <v>139</v>
          </cell>
        </row>
        <row r="476">
          <cell r="A476" t="str">
            <v>FG2106-01</v>
          </cell>
          <cell r="B476" t="str">
            <v>AMX</v>
          </cell>
          <cell r="C476" t="str">
            <v>Central Controllers</v>
          </cell>
          <cell r="D476" t="str">
            <v>NX-1200</v>
          </cell>
          <cell r="E476" t="str">
            <v>AMX-DC</v>
          </cell>
          <cell r="H476" t="str">
            <v>NetLinx Integrated Controller - Compact form factor</v>
          </cell>
          <cell r="I476" t="str">
            <v>NX-1200 NetLinx NX Integrated Controller with 512 MB RAM, 1600 MIPS Processor, 4 UK of FLASH, 2 Serial Ports, 2 IR Ports, 4 I/O Ports, and IPv6</v>
          </cell>
          <cell r="J476">
            <v>1510</v>
          </cell>
          <cell r="K476">
            <v>1510</v>
          </cell>
          <cell r="L476">
            <v>754.84</v>
          </cell>
          <cell r="P476">
            <v>718878024287</v>
          </cell>
          <cell r="Q476">
            <v>0</v>
          </cell>
          <cell r="R476">
            <v>1.6</v>
          </cell>
          <cell r="S476">
            <v>5.81</v>
          </cell>
          <cell r="T476">
            <v>5.13</v>
          </cell>
          <cell r="U476">
            <v>1.69</v>
          </cell>
          <cell r="V476" t="str">
            <v>MX</v>
          </cell>
          <cell r="W476" t="str">
            <v>Compliant</v>
          </cell>
          <cell r="X476" t="str">
            <v>https://www.amx.com/en-US/products/nx-1200</v>
          </cell>
          <cell r="Y476">
            <v>140</v>
          </cell>
        </row>
        <row r="477">
          <cell r="A477" t="str">
            <v>FG2106-02</v>
          </cell>
          <cell r="B477" t="str">
            <v>AMX</v>
          </cell>
          <cell r="C477" t="str">
            <v>Central Controllers</v>
          </cell>
          <cell r="D477" t="str">
            <v>NX-2200</v>
          </cell>
          <cell r="E477" t="str">
            <v>AMX-DC</v>
          </cell>
          <cell r="H477" t="str">
            <v>NetLinx Integrated Controller - 1 RU</v>
          </cell>
          <cell r="I477" t="str">
            <v>NX-2200 NetLinx NX Integrated Controller with 512 MB RAM, 1600 MIPS Processor, 8 UK of FLASH, 4 Serial Ports, 4 IR Ports, 4 I/O Ports, 4 Relays, IPv6, and Dual NIC</v>
          </cell>
          <cell r="J477">
            <v>2790</v>
          </cell>
          <cell r="K477">
            <v>2790</v>
          </cell>
          <cell r="L477">
            <v>1395.08</v>
          </cell>
          <cell r="P477">
            <v>718878024294</v>
          </cell>
          <cell r="Q477">
            <v>0</v>
          </cell>
          <cell r="R477">
            <v>6</v>
          </cell>
          <cell r="S477">
            <v>17</v>
          </cell>
          <cell r="T477">
            <v>9.1300000000000008</v>
          </cell>
          <cell r="U477">
            <v>1.8</v>
          </cell>
          <cell r="V477" t="str">
            <v>MX</v>
          </cell>
          <cell r="W477" t="str">
            <v>Compliant</v>
          </cell>
          <cell r="X477" t="str">
            <v>https://www.amx.com/en-US/products/nx-2200</v>
          </cell>
          <cell r="Y477">
            <v>141</v>
          </cell>
        </row>
        <row r="478">
          <cell r="A478" t="str">
            <v>FG2106-03</v>
          </cell>
          <cell r="B478" t="str">
            <v>AMX</v>
          </cell>
          <cell r="C478" t="str">
            <v>Central Controllers</v>
          </cell>
          <cell r="D478" t="str">
            <v>NX-3200</v>
          </cell>
          <cell r="E478" t="str">
            <v>AMX-DC</v>
          </cell>
          <cell r="H478" t="str">
            <v>NetLinx Integrated Controller - 1RU - Dual LAN</v>
          </cell>
          <cell r="I478" t="str">
            <v>NX-3200 NetLinx NX Integrated Controller with 512 MB RAM, 1600 MIPS Processor, 8 UK of FLASH, 8 Serial Ports, 8 IR Ports, 8 I/O Ports, 8 Relays,  IPv6,  and Dual NIC</v>
          </cell>
          <cell r="J478">
            <v>4310</v>
          </cell>
          <cell r="K478">
            <v>4310</v>
          </cell>
          <cell r="L478">
            <v>2154.69</v>
          </cell>
          <cell r="P478">
            <v>718878024300</v>
          </cell>
          <cell r="Q478">
            <v>0</v>
          </cell>
          <cell r="R478">
            <v>6</v>
          </cell>
          <cell r="S478">
            <v>17</v>
          </cell>
          <cell r="T478">
            <v>9.1300000000000008</v>
          </cell>
          <cell r="U478">
            <v>1.8</v>
          </cell>
          <cell r="V478" t="str">
            <v>MX</v>
          </cell>
          <cell r="W478" t="str">
            <v>Compliant</v>
          </cell>
          <cell r="X478" t="str">
            <v>https://www.amx.com/en-US/products/nx-3200</v>
          </cell>
          <cell r="Y478">
            <v>142</v>
          </cell>
        </row>
        <row r="479">
          <cell r="A479" t="str">
            <v>FG2106-04</v>
          </cell>
          <cell r="B479" t="str">
            <v>AMX</v>
          </cell>
          <cell r="C479" t="str">
            <v>Central Controllers</v>
          </cell>
          <cell r="D479" t="str">
            <v>NX-4200</v>
          </cell>
          <cell r="E479" t="str">
            <v>AMX-DC</v>
          </cell>
          <cell r="H479" t="str">
            <v>NetLinx Integrated Controller - 1RU - LCD Display</v>
          </cell>
          <cell r="I479" t="str">
            <v>NX-4200 NetLinx NX Integrated Controller with 1 UK RAM, 1600 MIPS Processor, 8 UK of FLASH, 8 Serial Ports, 8 IR Ports, 8 I/O Ports, 8 Relays, IPv6,  and Dual NIC with 4 port PoE Switch</v>
          </cell>
          <cell r="J479">
            <v>5835</v>
          </cell>
          <cell r="K479">
            <v>5835</v>
          </cell>
          <cell r="L479">
            <v>2917.48</v>
          </cell>
          <cell r="P479">
            <v>718878247990</v>
          </cell>
          <cell r="Q479">
            <v>0</v>
          </cell>
          <cell r="R479">
            <v>7.6</v>
          </cell>
          <cell r="S479">
            <v>17</v>
          </cell>
          <cell r="T479">
            <v>9.1300000000000008</v>
          </cell>
          <cell r="U479">
            <v>1.8</v>
          </cell>
          <cell r="V479" t="str">
            <v>MX</v>
          </cell>
          <cell r="W479" t="str">
            <v>Compliant</v>
          </cell>
          <cell r="X479" t="str">
            <v>https://www.amx.com/en-US/products/nx-4200</v>
          </cell>
          <cell r="Y479">
            <v>143</v>
          </cell>
        </row>
        <row r="480">
          <cell r="A480" t="str">
            <v>FG2263-05-00</v>
          </cell>
          <cell r="B480" t="str">
            <v>AMX</v>
          </cell>
          <cell r="C480" t="str">
            <v>Integration Software</v>
          </cell>
          <cell r="D480" t="str">
            <v>TPC-ITOUCH-PHONE</v>
          </cell>
          <cell r="E480">
            <v>0</v>
          </cell>
          <cell r="G480" t="str">
            <v>Partner Product</v>
          </cell>
          <cell r="H480" t="str">
            <v>Touch Panel license for iPhone. Purchase through partner only - see link</v>
          </cell>
          <cell r="I480" t="str">
            <v>TPControl application license for one Apple iPhone or iPod Touch (non-standard discount)</v>
          </cell>
          <cell r="J480" t="str">
            <v>SEE LINK</v>
          </cell>
          <cell r="K480">
            <v>0</v>
          </cell>
          <cell r="L480" t="str">
            <v>SEE LINK</v>
          </cell>
          <cell r="P480">
            <v>718878034361</v>
          </cell>
          <cell r="Q480">
            <v>0</v>
          </cell>
          <cell r="V480" t="str">
            <v>IM</v>
          </cell>
          <cell r="X480" t="str">
            <v>https://store.touchpanelcontrol.com/</v>
          </cell>
          <cell r="Y480">
            <v>144</v>
          </cell>
        </row>
        <row r="481">
          <cell r="A481" t="str">
            <v>FG2263-06-00</v>
          </cell>
          <cell r="B481" t="str">
            <v>AMX</v>
          </cell>
          <cell r="C481" t="str">
            <v>Integration Software</v>
          </cell>
          <cell r="D481" t="str">
            <v>TPC-IPAD</v>
          </cell>
          <cell r="E481">
            <v>0</v>
          </cell>
          <cell r="G481" t="str">
            <v>Partner Product</v>
          </cell>
          <cell r="H481" t="str">
            <v>Touch Panel license for iPad. Purchase through partner only - see link</v>
          </cell>
          <cell r="I481" t="str">
            <v>TPControl application license for one Apple iPad (non-standard discount)</v>
          </cell>
          <cell r="J481" t="str">
            <v>SEE LINK</v>
          </cell>
          <cell r="K481">
            <v>0</v>
          </cell>
          <cell r="L481" t="str">
            <v>SEE LINK</v>
          </cell>
          <cell r="P481">
            <v>718878023549</v>
          </cell>
          <cell r="Q481">
            <v>0</v>
          </cell>
          <cell r="V481" t="str">
            <v>IM</v>
          </cell>
          <cell r="X481" t="str">
            <v>https://store.touchpanelcontrol.com/</v>
          </cell>
          <cell r="Y481">
            <v>145</v>
          </cell>
        </row>
        <row r="482">
          <cell r="A482" t="str">
            <v>FG2263-07-00</v>
          </cell>
          <cell r="B482" t="str">
            <v>AMX</v>
          </cell>
          <cell r="C482" t="str">
            <v>Integration Software</v>
          </cell>
          <cell r="D482" t="str">
            <v>TPC-ANDROID</v>
          </cell>
          <cell r="E482">
            <v>0</v>
          </cell>
          <cell r="G482" t="str">
            <v>Partner Product</v>
          </cell>
          <cell r="H482" t="str">
            <v>Touch Panel license for Android Phone. Purchase through partner only - see link</v>
          </cell>
          <cell r="I482" t="str">
            <v>TPControl application license for one Android Smartphone (non-standard discount)</v>
          </cell>
          <cell r="J482" t="str">
            <v>SEE LINK</v>
          </cell>
          <cell r="K482">
            <v>0</v>
          </cell>
          <cell r="L482" t="str">
            <v>SEE LINK</v>
          </cell>
          <cell r="P482">
            <v>718878023556</v>
          </cell>
          <cell r="Q482">
            <v>0</v>
          </cell>
          <cell r="V482" t="str">
            <v>IM</v>
          </cell>
          <cell r="X482" t="str">
            <v>https://store.touchpanelcontrol.com/</v>
          </cell>
          <cell r="Y482">
            <v>146</v>
          </cell>
        </row>
        <row r="483">
          <cell r="A483" t="str">
            <v>FG2263-08-00</v>
          </cell>
          <cell r="B483" t="str">
            <v>AMX</v>
          </cell>
          <cell r="C483" t="str">
            <v>Integration Software</v>
          </cell>
          <cell r="D483" t="str">
            <v>TPC-ANDROID TAB</v>
          </cell>
          <cell r="E483">
            <v>0</v>
          </cell>
          <cell r="G483" t="str">
            <v>Partner Product</v>
          </cell>
          <cell r="H483" t="str">
            <v>Touch Panel license for Android Tablet. Purchase through partner only - see link</v>
          </cell>
          <cell r="I483" t="str">
            <v>TPControl application license for one Android Tablet (non-standard discount)</v>
          </cell>
          <cell r="J483" t="str">
            <v>SEE LINK</v>
          </cell>
          <cell r="K483">
            <v>0</v>
          </cell>
          <cell r="L483" t="str">
            <v>SEE LINK</v>
          </cell>
          <cell r="P483">
            <v>718878023563</v>
          </cell>
          <cell r="Q483">
            <v>0</v>
          </cell>
          <cell r="V483" t="str">
            <v>IM</v>
          </cell>
          <cell r="X483" t="str">
            <v>https://store.touchpanelcontrol.com/</v>
          </cell>
          <cell r="Y483">
            <v>147</v>
          </cell>
        </row>
        <row r="484">
          <cell r="A484" t="str">
            <v>FG2263-14-00</v>
          </cell>
          <cell r="B484" t="str">
            <v>AMX</v>
          </cell>
          <cell r="C484" t="str">
            <v>Integration Software</v>
          </cell>
          <cell r="D484" t="str">
            <v>TPC-WIN8-TAB</v>
          </cell>
          <cell r="E484">
            <v>0</v>
          </cell>
          <cell r="G484" t="str">
            <v>Partner Product</v>
          </cell>
          <cell r="H484" t="str">
            <v>Touch Panel license for Win 8/10. Purchase through partner only - see link</v>
          </cell>
          <cell r="I484" t="str">
            <v>TPControl application license for one Windows 8® PC or Tablet device (non-standard discount)</v>
          </cell>
          <cell r="J484" t="str">
            <v>SEE LINK</v>
          </cell>
          <cell r="K484">
            <v>0</v>
          </cell>
          <cell r="L484" t="str">
            <v>SEE LINK</v>
          </cell>
          <cell r="P484">
            <v>718878249000</v>
          </cell>
          <cell r="Q484">
            <v>0</v>
          </cell>
          <cell r="V484" t="str">
            <v>US</v>
          </cell>
          <cell r="X484" t="str">
            <v>https://store.touchpanelcontrol.com/</v>
          </cell>
          <cell r="Y484">
            <v>148</v>
          </cell>
        </row>
        <row r="485">
          <cell r="A485" t="str">
            <v>FG2263-16-00</v>
          </cell>
          <cell r="B485" t="str">
            <v>AMX</v>
          </cell>
          <cell r="C485" t="str">
            <v>Integration Software</v>
          </cell>
          <cell r="D485" t="str">
            <v>TPC-TPI-PRO</v>
          </cell>
          <cell r="E485">
            <v>0</v>
          </cell>
          <cell r="G485" t="str">
            <v>Partner Product</v>
          </cell>
          <cell r="H485" t="str">
            <v>Presentation Interface License for Win 8/10. Purchase through partner only - see link</v>
          </cell>
          <cell r="I485" t="str">
            <v>PC Windowing &amp; Control App Software Application License</v>
          </cell>
          <cell r="J485" t="str">
            <v>SEE LINK</v>
          </cell>
          <cell r="K485">
            <v>0</v>
          </cell>
          <cell r="L485" t="str">
            <v>SEE LINK</v>
          </cell>
          <cell r="P485">
            <v>718878034385</v>
          </cell>
          <cell r="Q485">
            <v>0</v>
          </cell>
          <cell r="V485" t="str">
            <v>GB</v>
          </cell>
          <cell r="X485" t="str">
            <v>https://store.touchpanelcontrol.com/</v>
          </cell>
          <cell r="Y485">
            <v>149</v>
          </cell>
        </row>
        <row r="486">
          <cell r="A486" t="str">
            <v>FG2263-21-00</v>
          </cell>
          <cell r="B486" t="str">
            <v>AMX</v>
          </cell>
          <cell r="C486" t="str">
            <v>Integration Software</v>
          </cell>
          <cell r="D486" t="str">
            <v>TPC-BYOD</v>
          </cell>
          <cell r="E486">
            <v>0</v>
          </cell>
          <cell r="G486" t="str">
            <v>Partner Product</v>
          </cell>
          <cell r="H486" t="str">
            <v>NX Controller license for BYOD. Purchase through partner only - see link</v>
          </cell>
          <cell r="I486" t="str">
            <v>BYOD (Bring Your Own Device) for AMX control systems. BYOD License provides the ability to connect any number of TPControl devices to a BYOD Licensed AMX system, whether those devices are licensed or not (non-standard discount)</v>
          </cell>
          <cell r="J486" t="str">
            <v>SEE LINK</v>
          </cell>
          <cell r="K486">
            <v>0</v>
          </cell>
          <cell r="L486" t="str">
            <v>SEE LINK</v>
          </cell>
          <cell r="P486">
            <v>0</v>
          </cell>
          <cell r="Q486">
            <v>0</v>
          </cell>
          <cell r="V486" t="str">
            <v>MX</v>
          </cell>
          <cell r="X486" t="str">
            <v>https://store.touchpanelcontrol.com/</v>
          </cell>
          <cell r="Y486">
            <v>150</v>
          </cell>
        </row>
        <row r="487">
          <cell r="A487" t="str">
            <v>FG2265-06</v>
          </cell>
          <cell r="B487" t="str">
            <v>AMX</v>
          </cell>
          <cell r="C487" t="str">
            <v>Touch Panels</v>
          </cell>
          <cell r="D487" t="str">
            <v>MST-701</v>
          </cell>
          <cell r="E487" t="str">
            <v>AMX-UI</v>
          </cell>
          <cell r="G487" t="str">
            <v>Limited Quantity - REDUCED</v>
          </cell>
          <cell r="H487" t="str">
            <v>7" Modero S Tabletop Touch Panel</v>
          </cell>
          <cell r="I487" t="str">
            <v>7" Modero S Tabletop Touch Panel, features include: brilliant 24-bit color depth, PoE, VoIP, Bluetooth, USB and streaming video, 1080x600 touch panel resolution</v>
          </cell>
          <cell r="J487">
            <v>2530</v>
          </cell>
          <cell r="K487">
            <v>1890</v>
          </cell>
          <cell r="L487">
            <v>529.39</v>
          </cell>
          <cell r="P487">
            <v>718878248225</v>
          </cell>
          <cell r="Q487">
            <v>0</v>
          </cell>
          <cell r="R487">
            <v>1.4</v>
          </cell>
          <cell r="S487">
            <v>7.375</v>
          </cell>
          <cell r="T487">
            <v>4.5</v>
          </cell>
          <cell r="U487">
            <v>3.1875</v>
          </cell>
          <cell r="V487" t="str">
            <v>MX</v>
          </cell>
          <cell r="W487" t="str">
            <v>Compliant</v>
          </cell>
          <cell r="X487" t="str">
            <v>https://www.amx.com/en-US/products/mst-701</v>
          </cell>
          <cell r="Y487">
            <v>151</v>
          </cell>
        </row>
        <row r="488">
          <cell r="A488" t="str">
            <v>FG2265-08-00</v>
          </cell>
          <cell r="B488" t="str">
            <v>AMX</v>
          </cell>
          <cell r="C488" t="str">
            <v>User Interface Accessories</v>
          </cell>
          <cell r="D488" t="str">
            <v>CB-MSA-10</v>
          </cell>
          <cell r="E488" t="str">
            <v>AMX-UI</v>
          </cell>
          <cell r="H488" t="str">
            <v>Rough-in Box for 10" Touch Panels</v>
          </cell>
          <cell r="I488" t="str">
            <v>Rough-In Box &amp; Cover Plate for the 10.1" Wall-Mount Modero G5 &amp; Modero S Touch Panels.  Also fits 10.1” Acendo Book &amp; RoomBook.</v>
          </cell>
          <cell r="J488">
            <v>310</v>
          </cell>
          <cell r="K488">
            <v>310</v>
          </cell>
          <cell r="L488">
            <v>154.5</v>
          </cell>
          <cell r="P488">
            <v>718878022993</v>
          </cell>
          <cell r="Q488">
            <v>0</v>
          </cell>
          <cell r="R488">
            <v>1.95</v>
          </cell>
          <cell r="S488">
            <v>9.5299999999999994</v>
          </cell>
          <cell r="T488">
            <v>9.02</v>
          </cell>
          <cell r="U488">
            <v>2.2000000000000002</v>
          </cell>
          <cell r="V488" t="str">
            <v>US</v>
          </cell>
          <cell r="W488" t="str">
            <v>Compliant</v>
          </cell>
          <cell r="X488" t="str">
            <v>https://www.amx.com/en-US/products/mst-701</v>
          </cell>
          <cell r="Y488">
            <v>152</v>
          </cell>
        </row>
        <row r="489">
          <cell r="A489" t="str">
            <v>FG2265-16-00</v>
          </cell>
          <cell r="B489" t="str">
            <v>AMX</v>
          </cell>
          <cell r="C489" t="str">
            <v>User Interface Accessories</v>
          </cell>
          <cell r="D489" t="str">
            <v>MSA-STMK-10</v>
          </cell>
          <cell r="E489" t="str">
            <v>AMX-UI</v>
          </cell>
          <cell r="H489" t="str">
            <v>Secure Table Mount Kit for 10" Touch Panels</v>
          </cell>
          <cell r="I489" t="str">
            <v>Secure Table Mount Kit for the 10.1” Tabletop Modero G5 &amp; Modero S Series Touch Panels.  Securely mounts panel to a table top via a mounting plate and/or Kensington lock attachment.</v>
          </cell>
          <cell r="J489">
            <v>491</v>
          </cell>
          <cell r="K489">
            <v>491</v>
          </cell>
          <cell r="L489">
            <v>245.4</v>
          </cell>
          <cell r="P489">
            <v>718878023624</v>
          </cell>
          <cell r="Q489">
            <v>0</v>
          </cell>
          <cell r="R489">
            <v>1.65</v>
          </cell>
          <cell r="S489">
            <v>9.99</v>
          </cell>
          <cell r="T489">
            <v>4.03</v>
          </cell>
          <cell r="U489">
            <v>0.43</v>
          </cell>
          <cell r="V489" t="str">
            <v>CN</v>
          </cell>
          <cell r="W489" t="str">
            <v>Non Compliant</v>
          </cell>
          <cell r="X489" t="str">
            <v>https://www.amx.com/en-US/products/msa-stmk-10</v>
          </cell>
          <cell r="Y489">
            <v>153</v>
          </cell>
        </row>
        <row r="490">
          <cell r="A490" t="str">
            <v>FG2265-17-00</v>
          </cell>
          <cell r="B490" t="str">
            <v>AMX</v>
          </cell>
          <cell r="C490" t="str">
            <v>User Interface Accessories</v>
          </cell>
          <cell r="D490" t="str">
            <v>MSA-STMK-07</v>
          </cell>
          <cell r="E490" t="str">
            <v>AMX-UI</v>
          </cell>
          <cell r="H490" t="str">
            <v>Secure Table Mount Kit for 7" Touch Panels</v>
          </cell>
          <cell r="I490" t="str">
            <v>Secure Table Mount Kit for the 7” Tabletop Modero G5 &amp; Modero S Series Touch Panels.  Securely mounts panel to a table top via a mounting plate and/or Kensington lock attachment.</v>
          </cell>
          <cell r="J490">
            <v>480</v>
          </cell>
          <cell r="K490">
            <v>480</v>
          </cell>
          <cell r="L490">
            <v>238.96</v>
          </cell>
          <cell r="P490">
            <v>718878023631</v>
          </cell>
          <cell r="Q490">
            <v>0</v>
          </cell>
          <cell r="R490">
            <v>0.95</v>
          </cell>
          <cell r="S490">
            <v>7.34</v>
          </cell>
          <cell r="T490">
            <v>3.2</v>
          </cell>
          <cell r="U490">
            <v>0.43</v>
          </cell>
          <cell r="V490" t="str">
            <v>CN</v>
          </cell>
          <cell r="W490" t="str">
            <v>Non Compliant</v>
          </cell>
          <cell r="X490" t="str">
            <v>https://www.amx.com/en-US/products/msa-stmk-07</v>
          </cell>
          <cell r="Y490">
            <v>154</v>
          </cell>
        </row>
        <row r="491">
          <cell r="A491" t="str">
            <v>FG2265-21-00</v>
          </cell>
          <cell r="B491" t="str">
            <v>AMX</v>
          </cell>
          <cell r="C491" t="str">
            <v>User Interface Accessories</v>
          </cell>
          <cell r="D491" t="str">
            <v>MSA-MMK2-10</v>
          </cell>
          <cell r="E491" t="str">
            <v>AMX-UI</v>
          </cell>
          <cell r="G491" t="str">
            <v>REDUCED</v>
          </cell>
          <cell r="H491" t="str">
            <v>Multi-Mount Kit for 10" Touch Panels</v>
          </cell>
          <cell r="I491" t="str">
            <v>Multi Mount Kit for 10.1" Wall-Mount Modero G5 &amp; Modero S Series Touch Panels.  Mounts to any smooth surface including glass without drilling or cutting.</v>
          </cell>
          <cell r="J491">
            <v>475</v>
          </cell>
          <cell r="K491">
            <v>270</v>
          </cell>
          <cell r="L491">
            <v>132.72</v>
          </cell>
          <cell r="P491">
            <v>718878023648</v>
          </cell>
          <cell r="Q491">
            <v>0</v>
          </cell>
          <cell r="R491">
            <v>0.25</v>
          </cell>
          <cell r="S491">
            <v>10.039999999999999</v>
          </cell>
          <cell r="T491">
            <v>6.84</v>
          </cell>
          <cell r="U491">
            <v>0.95</v>
          </cell>
          <cell r="V491" t="str">
            <v>CN</v>
          </cell>
          <cell r="W491" t="str">
            <v>Non Compliant</v>
          </cell>
          <cell r="X491" t="str">
            <v>https://www.amx.com/en-US/products/msa-mmk2-10</v>
          </cell>
          <cell r="Y491">
            <v>155</v>
          </cell>
        </row>
        <row r="492">
          <cell r="A492" t="str">
            <v>FG2265-22-00</v>
          </cell>
          <cell r="B492" t="str">
            <v>AMX</v>
          </cell>
          <cell r="C492" t="str">
            <v>User Interface Accessories</v>
          </cell>
          <cell r="D492" t="str">
            <v>MSA-MMK2-07</v>
          </cell>
          <cell r="E492" t="str">
            <v>AMX-UI</v>
          </cell>
          <cell r="H492" t="str">
            <v>Multi-Mount Kit for 7" Touch Panels</v>
          </cell>
          <cell r="I492" t="str">
            <v>Multi Mount Kit for 7" Wall-Mount Modero G5 &amp; Modero S Series Touch Panels.  Mounts to any smooth surface including glass without drilling or cutting.</v>
          </cell>
          <cell r="J492">
            <v>281</v>
          </cell>
          <cell r="K492">
            <v>281</v>
          </cell>
          <cell r="L492">
            <v>140.38999999999999</v>
          </cell>
          <cell r="P492">
            <v>718878023006</v>
          </cell>
          <cell r="Q492">
            <v>0</v>
          </cell>
          <cell r="R492">
            <v>0.1</v>
          </cell>
          <cell r="S492">
            <v>7.38</v>
          </cell>
          <cell r="T492">
            <v>4.88</v>
          </cell>
          <cell r="U492">
            <v>0.91</v>
          </cell>
          <cell r="V492" t="str">
            <v>CN</v>
          </cell>
          <cell r="W492" t="str">
            <v>Non Compliant</v>
          </cell>
          <cell r="X492" t="str">
            <v>https://www.amx.com/en-US/products/msa-mmk2-07</v>
          </cell>
          <cell r="Y492">
            <v>156</v>
          </cell>
        </row>
        <row r="493">
          <cell r="A493" t="str">
            <v>FG2265-31</v>
          </cell>
          <cell r="B493" t="str">
            <v>AMX</v>
          </cell>
          <cell r="C493" t="str">
            <v>Touch Panels</v>
          </cell>
          <cell r="D493" t="str">
            <v>MSD-1001-L2</v>
          </cell>
          <cell r="E493" t="str">
            <v>AMX-UI</v>
          </cell>
          <cell r="G493" t="str">
            <v>Limited Quantity - REDUCED</v>
          </cell>
          <cell r="H493" t="str">
            <v>10" Modero S Wall-Mount Touch Panel</v>
          </cell>
          <cell r="I493" t="str">
            <v>10.1" Modero S Wall Landscape Mount Touch Panel, features include: room availability bar, brilliant 24-bit color depth, PoE, VoIP, Bluetooth, USB and streaming video, 1280x800 touch panel resolution</v>
          </cell>
          <cell r="J493">
            <v>3300</v>
          </cell>
          <cell r="K493">
            <v>1125</v>
          </cell>
          <cell r="L493">
            <v>741.57</v>
          </cell>
          <cell r="P493">
            <v>718878024188</v>
          </cell>
          <cell r="Q493">
            <v>0</v>
          </cell>
          <cell r="R493">
            <v>1.95</v>
          </cell>
          <cell r="S493">
            <v>10.0625</v>
          </cell>
          <cell r="T493">
            <v>6.8125</v>
          </cell>
          <cell r="U493">
            <v>2</v>
          </cell>
          <cell r="V493" t="str">
            <v>MX</v>
          </cell>
          <cell r="W493" t="str">
            <v>Compliant</v>
          </cell>
          <cell r="X493" t="str">
            <v>https://www.amx.com/en-US/products/msd-1001</v>
          </cell>
          <cell r="Y493">
            <v>157</v>
          </cell>
        </row>
        <row r="494">
          <cell r="A494" t="str">
            <v>FG2265-35-00</v>
          </cell>
          <cell r="B494" t="str">
            <v>AMX</v>
          </cell>
          <cell r="C494" t="str">
            <v>User Interface Accessories</v>
          </cell>
          <cell r="D494" t="str">
            <v>MSA-AMK2-07</v>
          </cell>
          <cell r="E494" t="str">
            <v>AMX-UI</v>
          </cell>
          <cell r="H494" t="str">
            <v>Any-Mount Kit for 7" Touch Panels</v>
          </cell>
          <cell r="I494" t="str">
            <v>Any Mount Kit for 7" Wall-Mount Modero G5 &amp; Modero S Touch Panels.  Mounts to standard sized single &amp; double gang boxes in the US, EU, UK and Australia.</v>
          </cell>
          <cell r="J494">
            <v>282</v>
          </cell>
          <cell r="K494">
            <v>282</v>
          </cell>
          <cell r="L494">
            <v>140.80000000000001</v>
          </cell>
          <cell r="P494">
            <v>718878023679</v>
          </cell>
          <cell r="Q494">
            <v>0</v>
          </cell>
          <cell r="R494">
            <v>0.1</v>
          </cell>
          <cell r="S494">
            <v>7.38</v>
          </cell>
          <cell r="T494">
            <v>4.88</v>
          </cell>
          <cell r="U494">
            <v>0.91</v>
          </cell>
          <cell r="V494" t="str">
            <v>CN</v>
          </cell>
          <cell r="W494" t="str">
            <v>Non Compliant</v>
          </cell>
          <cell r="X494" t="str">
            <v>https://www.amx.com/en-US/products/msa-amk2-07</v>
          </cell>
          <cell r="Y494">
            <v>158</v>
          </cell>
        </row>
        <row r="495">
          <cell r="A495" t="str">
            <v>FG2265-36-00</v>
          </cell>
          <cell r="B495" t="str">
            <v>AMX</v>
          </cell>
          <cell r="C495" t="str">
            <v>User Interface Accessories</v>
          </cell>
          <cell r="D495" t="str">
            <v>MSA-AMK2-10</v>
          </cell>
          <cell r="E495" t="str">
            <v>AMX-UI</v>
          </cell>
          <cell r="H495" t="str">
            <v>Any-Mount Kit for 10" Touch Panels</v>
          </cell>
          <cell r="I495" t="str">
            <v>The MSA-AMK-10 Any Mount Kit is designed to mount the 10.1" Modero S Wall Mount Touch Panel to standard sized single and double gang boxes in the US, EU, UK and Australia, compatible with MSD-1001-L2 (FG2265-31) and ACB-2110 (FG4221-10)</v>
          </cell>
          <cell r="J495">
            <v>253</v>
          </cell>
          <cell r="K495">
            <v>253</v>
          </cell>
          <cell r="L495">
            <v>126.18</v>
          </cell>
          <cell r="P495">
            <v>718878001400</v>
          </cell>
          <cell r="Q495">
            <v>0</v>
          </cell>
          <cell r="R495">
            <v>0.25</v>
          </cell>
          <cell r="S495">
            <v>9.76</v>
          </cell>
          <cell r="T495">
            <v>6.53</v>
          </cell>
          <cell r="U495">
            <v>0.98</v>
          </cell>
          <cell r="V495" t="str">
            <v>US</v>
          </cell>
          <cell r="W495" t="str">
            <v>Compliant</v>
          </cell>
          <cell r="X495" t="str">
            <v>https://www.amx.com/en-US/products/msa-amk2-10</v>
          </cell>
          <cell r="Y495">
            <v>159</v>
          </cell>
        </row>
        <row r="496">
          <cell r="A496" t="str">
            <v>FG3004-02</v>
          </cell>
          <cell r="B496" t="str">
            <v>AMX</v>
          </cell>
          <cell r="C496" t="str">
            <v>Integration Software</v>
          </cell>
          <cell r="D496" t="str">
            <v>RMS-ENT-SCH</v>
          </cell>
          <cell r="E496" t="str">
            <v>AMX-SFT</v>
          </cell>
          <cell r="H496" t="str">
            <v>RMS Enterprise Scheduling License</v>
          </cell>
          <cell r="I496" t="str">
            <v>RMS Enterprise Scheduler assists attendees in locating meeting rooms by displaying the scheduled appointments on a touch screen in the meeting room and adjacent room entrances, and it eliminates delays in meeting start times by allowing room technologies</v>
          </cell>
          <cell r="J496">
            <v>0</v>
          </cell>
          <cell r="K496">
            <v>0</v>
          </cell>
          <cell r="L496">
            <v>0.01</v>
          </cell>
          <cell r="P496">
            <v>718878026236</v>
          </cell>
          <cell r="Q496">
            <v>0</v>
          </cell>
          <cell r="V496" t="str">
            <v>US</v>
          </cell>
          <cell r="W496" t="str">
            <v>Compliant</v>
          </cell>
          <cell r="X496" t="str">
            <v>https://www.amx.com/en-US/products/rms-ent</v>
          </cell>
          <cell r="Y496">
            <v>160</v>
          </cell>
        </row>
        <row r="497">
          <cell r="A497" t="str">
            <v>FG3004-1000K</v>
          </cell>
          <cell r="B497" t="str">
            <v>AMX</v>
          </cell>
          <cell r="C497" t="str">
            <v>Integration Software</v>
          </cell>
          <cell r="D497" t="str">
            <v>RMS-ENT</v>
          </cell>
          <cell r="E497" t="str">
            <v>AMX-SFT</v>
          </cell>
          <cell r="H497" t="str">
            <v>RMS Enterprise 1000 Asset License</v>
          </cell>
          <cell r="I497" t="str">
            <v>RMS Enterprise 1000 Location Licenses, Server License not included (non-standard discount)</v>
          </cell>
          <cell r="J497">
            <v>9697</v>
          </cell>
          <cell r="K497">
            <v>9697</v>
          </cell>
          <cell r="L497">
            <v>7273.09</v>
          </cell>
          <cell r="P497">
            <v>718878024966</v>
          </cell>
          <cell r="Q497">
            <v>0</v>
          </cell>
          <cell r="V497" t="str">
            <v>US</v>
          </cell>
          <cell r="W497" t="str">
            <v>Compliant</v>
          </cell>
          <cell r="X497" t="str">
            <v>https://www.amx.com/en-US/products/rms-ent</v>
          </cell>
          <cell r="Y497">
            <v>161</v>
          </cell>
        </row>
        <row r="498">
          <cell r="A498" t="str">
            <v>FG3004-31</v>
          </cell>
          <cell r="B498" t="str">
            <v>AMX</v>
          </cell>
          <cell r="C498" t="str">
            <v>Integration Software</v>
          </cell>
          <cell r="D498" t="str">
            <v>RMS-SCH-EWS</v>
          </cell>
          <cell r="E498" t="str">
            <v>AMX-SFT</v>
          </cell>
          <cell r="H498" t="str">
            <v>Exchange/O365 Scheduling Plugin for RMS</v>
          </cell>
          <cell r="I498" t="str">
            <v>RMS Enterprise Interface for Microsoft Exchange Web Services (EWS), utilizes Microsoft’s Exchange Web Services API to communicate with Exchange 2010 servers, available for download in the AMX Tech Center on AMX.com</v>
          </cell>
          <cell r="J498">
            <v>0.01</v>
          </cell>
          <cell r="K498">
            <v>0.01</v>
          </cell>
          <cell r="L498">
            <v>0.01</v>
          </cell>
          <cell r="P498">
            <v>718878024973</v>
          </cell>
          <cell r="Q498">
            <v>0</v>
          </cell>
          <cell r="V498" t="str">
            <v>MX</v>
          </cell>
          <cell r="W498" t="str">
            <v>Compliant</v>
          </cell>
          <cell r="X498" t="str">
            <v>https://www.amx.com/en-US/products/rms-ent</v>
          </cell>
          <cell r="Y498">
            <v>162</v>
          </cell>
        </row>
        <row r="499">
          <cell r="A499" t="str">
            <v>FG3004-K</v>
          </cell>
          <cell r="B499" t="str">
            <v>AMX</v>
          </cell>
          <cell r="C499" t="str">
            <v>Integration Software</v>
          </cell>
          <cell r="D499" t="str">
            <v>RMS-ENT</v>
          </cell>
          <cell r="E499" t="str">
            <v>AMX-SFT</v>
          </cell>
          <cell r="H499" t="str">
            <v>RMS Enterprise Asset Monitoring Server</v>
          </cell>
          <cell r="I499" t="str">
            <v>RMS Enterprise Server, 1000 Location Licenses and 3 Year Maintenance (non-standard discount)</v>
          </cell>
          <cell r="J499">
            <v>9697</v>
          </cell>
          <cell r="K499">
            <v>9697</v>
          </cell>
          <cell r="L499">
            <v>7273.09</v>
          </cell>
          <cell r="P499">
            <v>718878243886</v>
          </cell>
          <cell r="Q499">
            <v>0</v>
          </cell>
          <cell r="V499" t="str">
            <v>US</v>
          </cell>
          <cell r="W499" t="str">
            <v>Compliant</v>
          </cell>
          <cell r="X499" t="str">
            <v>https://www.amx.com/en-US/products/rms-ent</v>
          </cell>
          <cell r="Y499">
            <v>163</v>
          </cell>
        </row>
        <row r="500">
          <cell r="A500" t="str">
            <v>FG3004-KE</v>
          </cell>
          <cell r="B500" t="str">
            <v>AMX</v>
          </cell>
          <cell r="C500" t="str">
            <v>Integration Software</v>
          </cell>
          <cell r="D500" t="str">
            <v>RMS-ENT-SMA</v>
          </cell>
          <cell r="E500" t="str">
            <v>AMX-SFT</v>
          </cell>
          <cell r="H500" t="str">
            <v>RMS Enterprise Software Maintenance Agreement</v>
          </cell>
          <cell r="I500" t="str">
            <v>RMS Software Maintenance Agreement Renewal</v>
          </cell>
          <cell r="J500">
            <v>3230</v>
          </cell>
          <cell r="K500">
            <v>3230</v>
          </cell>
          <cell r="L500">
            <v>2421.79</v>
          </cell>
          <cell r="P500">
            <v>718878024997</v>
          </cell>
          <cell r="Q500">
            <v>0</v>
          </cell>
          <cell r="V500" t="str">
            <v>US</v>
          </cell>
          <cell r="W500" t="str">
            <v>Compliant</v>
          </cell>
          <cell r="X500" t="str">
            <v>https://www.amx.com/en-US/products/rms-ent</v>
          </cell>
          <cell r="Y500">
            <v>164</v>
          </cell>
        </row>
        <row r="501">
          <cell r="A501" t="str">
            <v>FG3201-60-00</v>
          </cell>
          <cell r="B501" t="str">
            <v>AMX</v>
          </cell>
          <cell r="C501" t="str">
            <v>Networked AV</v>
          </cell>
          <cell r="D501" t="str">
            <v>NMX-VRK</v>
          </cell>
          <cell r="E501" t="str">
            <v>AMX-NM</v>
          </cell>
          <cell r="H501" t="str">
            <v>V Style Rack Mounting Shelf, 12" Depth</v>
          </cell>
          <cell r="I501" t="str">
            <v>NMX-VRK Rack Mount Shelf is designed for use with NMX-ENC H.264 Encoders with Record</v>
          </cell>
          <cell r="J501">
            <v>402</v>
          </cell>
          <cell r="K501">
            <v>402</v>
          </cell>
          <cell r="L501">
            <v>200.85</v>
          </cell>
          <cell r="P501">
            <v>718878023013</v>
          </cell>
          <cell r="Q501">
            <v>0</v>
          </cell>
          <cell r="R501">
            <v>2</v>
          </cell>
          <cell r="S501">
            <v>12</v>
          </cell>
          <cell r="T501">
            <v>19</v>
          </cell>
          <cell r="U501">
            <v>1.72</v>
          </cell>
          <cell r="V501" t="str">
            <v>US</v>
          </cell>
          <cell r="W501" t="str">
            <v>Compliant</v>
          </cell>
          <cell r="X501" t="str">
            <v>https://www.amx.com/en-US/products/nmx-vrk</v>
          </cell>
          <cell r="Y501">
            <v>165</v>
          </cell>
        </row>
        <row r="502">
          <cell r="A502" t="str">
            <v>FG4221-10</v>
          </cell>
          <cell r="B502" t="str">
            <v>AMX</v>
          </cell>
          <cell r="C502" t="str">
            <v xml:space="preserve">Scheduling Panels </v>
          </cell>
          <cell r="D502" t="str">
            <v>ACB-2110</v>
          </cell>
          <cell r="E502" t="str">
            <v>AMX-UI</v>
          </cell>
          <cell r="G502" t="str">
            <v>Limited Quantity - REDUCED</v>
          </cell>
          <cell r="H502" t="str">
            <v>10" Acendo Book scheduling touch panel</v>
          </cell>
          <cell r="I502" t="str">
            <v>The ACB-2110 AMX Acendo Book 10.1” Touch Panel is a standalone scheduling panel that integrates directly with room scheduling software like Microsoft Exchange, Office 365, Google Calendar and IBM/Lotus Notes</v>
          </cell>
          <cell r="J502">
            <v>3160</v>
          </cell>
          <cell r="K502">
            <v>1110</v>
          </cell>
          <cell r="L502">
            <v>667.31</v>
          </cell>
          <cell r="P502">
            <v>718878022832</v>
          </cell>
          <cell r="Q502">
            <v>0</v>
          </cell>
          <cell r="R502">
            <v>1.95</v>
          </cell>
          <cell r="S502">
            <v>10.0625</v>
          </cell>
          <cell r="T502">
            <v>6.8125</v>
          </cell>
          <cell r="U502">
            <v>2</v>
          </cell>
          <cell r="V502" t="str">
            <v>MX</v>
          </cell>
          <cell r="W502" t="str">
            <v>Compliant</v>
          </cell>
          <cell r="X502" t="str">
            <v>https://www.amx.com/en-US/products/acb-2110</v>
          </cell>
          <cell r="Y502">
            <v>166</v>
          </cell>
        </row>
        <row r="503">
          <cell r="A503" t="str">
            <v>FG423-30</v>
          </cell>
          <cell r="B503" t="str">
            <v>AMX</v>
          </cell>
          <cell r="C503" t="str">
            <v>Control System Accessories</v>
          </cell>
          <cell r="D503" t="str">
            <v>PS3.0</v>
          </cell>
          <cell r="E503" t="str">
            <v>AMX-DC</v>
          </cell>
          <cell r="H503" t="str">
            <v>Power Supply - 12VDC 3.0A 1.3mm Barrel Connector</v>
          </cell>
          <cell r="I503" t="str">
            <v>The PS3.0 power supply provides 3.0 A of DC power for the MVP-5200i Modero Touch Panel and other NetLinx devices. This is  a Class 1 power supply which is CE approved and UL listed. The PS3.0 comes with an 0.43-inch (11mm) 1.3 mm barrel-plug.</v>
          </cell>
          <cell r="J503">
            <v>213</v>
          </cell>
          <cell r="K503">
            <v>213</v>
          </cell>
          <cell r="L503">
            <v>106.09</v>
          </cell>
          <cell r="P503">
            <v>718878007532</v>
          </cell>
          <cell r="Q503">
            <v>0</v>
          </cell>
          <cell r="R503">
            <v>0.35</v>
          </cell>
          <cell r="S503">
            <v>3.88</v>
          </cell>
          <cell r="T503">
            <v>1.75</v>
          </cell>
          <cell r="U503">
            <v>1.25</v>
          </cell>
          <cell r="V503" t="str">
            <v>CN</v>
          </cell>
          <cell r="W503" t="str">
            <v>Non Compliant</v>
          </cell>
          <cell r="X503" t="str">
            <v>https://www.amx.com/en-US/products/ps3-0</v>
          </cell>
          <cell r="Y503">
            <v>167</v>
          </cell>
        </row>
        <row r="504">
          <cell r="A504" t="str">
            <v>FG423-48</v>
          </cell>
          <cell r="B504" t="str">
            <v>AMX</v>
          </cell>
          <cell r="C504" t="str">
            <v>Power Supply</v>
          </cell>
          <cell r="D504" t="str">
            <v>PSR5.4</v>
          </cell>
          <cell r="E504" t="str">
            <v>AMX-DC</v>
          </cell>
          <cell r="H504" t="str">
            <v>Power Supply - 12VDC 5.4A 1x 3.5mm Phoenix Connector, Retention Screws</v>
          </cell>
          <cell r="I504" t="str">
            <v>PSR5.4, Power Supply, 12 VDC, 5.4 A Power Supply with 3.5 mm Phoenix Connector with Retention Screws</v>
          </cell>
          <cell r="J504">
            <v>220</v>
          </cell>
          <cell r="K504">
            <v>220</v>
          </cell>
          <cell r="L504">
            <v>109.75</v>
          </cell>
          <cell r="P504">
            <v>718878022917</v>
          </cell>
          <cell r="Q504">
            <v>0</v>
          </cell>
          <cell r="R504">
            <v>1.1000000000000001</v>
          </cell>
          <cell r="S504">
            <v>4.5</v>
          </cell>
          <cell r="T504">
            <v>2</v>
          </cell>
          <cell r="U504">
            <v>1.25</v>
          </cell>
          <cell r="V504" t="str">
            <v>CN</v>
          </cell>
          <cell r="W504" t="str">
            <v>Non Compliant</v>
          </cell>
          <cell r="X504" t="str">
            <v>https://www.amx.com/en-US/products/psr5-4</v>
          </cell>
          <cell r="Y504">
            <v>168</v>
          </cell>
        </row>
        <row r="505">
          <cell r="A505" t="str">
            <v>FG423-49</v>
          </cell>
          <cell r="B505" t="str">
            <v>AMX</v>
          </cell>
          <cell r="C505" t="str">
            <v>Power Supply</v>
          </cell>
          <cell r="D505" t="str">
            <v>PSR7-V</v>
          </cell>
          <cell r="E505" t="str">
            <v>AMX-DC</v>
          </cell>
          <cell r="H505" t="str">
            <v>Power Supply - 12VDC 5.5A 3x 3.5mm Phoenix Connectors, Retention Screws</v>
          </cell>
          <cell r="I505" t="str">
            <v>PSR7-V 12 VDC, 5.5 A Power Supply</v>
          </cell>
          <cell r="J505">
            <v>720</v>
          </cell>
          <cell r="K505">
            <v>720</v>
          </cell>
          <cell r="L505">
            <v>359.57</v>
          </cell>
          <cell r="P505">
            <v>718878026298</v>
          </cell>
          <cell r="Q505">
            <v>0</v>
          </cell>
          <cell r="R505">
            <v>1.45</v>
          </cell>
          <cell r="S505">
            <v>5.63</v>
          </cell>
          <cell r="T505">
            <v>5.13</v>
          </cell>
          <cell r="U505">
            <v>1.63</v>
          </cell>
          <cell r="V505" t="str">
            <v>CN</v>
          </cell>
          <cell r="W505" t="str">
            <v>Non Compliant</v>
          </cell>
          <cell r="X505" t="str">
            <v>https://www.amx.com/en-US/products/psr7-v</v>
          </cell>
          <cell r="Y505">
            <v>169</v>
          </cell>
        </row>
        <row r="506">
          <cell r="A506" t="str">
            <v>FG423-83</v>
          </cell>
          <cell r="B506" t="str">
            <v>AMX</v>
          </cell>
          <cell r="C506" t="str">
            <v>Control System Accessories</v>
          </cell>
          <cell r="D506" t="str">
            <v>PS-POE-AF-TC</v>
          </cell>
          <cell r="E506" t="str">
            <v>AMX-UI</v>
          </cell>
          <cell r="H506" t="str">
            <v>PoE Injector - 802.3af</v>
          </cell>
          <cell r="I506" t="str">
            <v>PoE Injector transmits both power and data through a single cable to a remotely located Power-over-Ethernet enabled device</v>
          </cell>
          <cell r="J506">
            <v>180</v>
          </cell>
          <cell r="K506">
            <v>180</v>
          </cell>
          <cell r="L506">
            <v>89.46</v>
          </cell>
          <cell r="P506">
            <v>718878244333</v>
          </cell>
          <cell r="Q506">
            <v>0</v>
          </cell>
          <cell r="R506">
            <v>0.44</v>
          </cell>
          <cell r="S506">
            <v>5.25</v>
          </cell>
          <cell r="T506">
            <v>2.13</v>
          </cell>
          <cell r="U506">
            <v>1.44</v>
          </cell>
          <cell r="V506" t="str">
            <v>CN</v>
          </cell>
          <cell r="W506" t="str">
            <v>Non Compliant</v>
          </cell>
          <cell r="X506" t="str">
            <v>https://www.amx.com/en-US/products/ps-poe-af-tc</v>
          </cell>
          <cell r="Y506">
            <v>170</v>
          </cell>
        </row>
        <row r="507">
          <cell r="A507" t="str">
            <v>FG423-84</v>
          </cell>
          <cell r="B507" t="str">
            <v>AMX</v>
          </cell>
          <cell r="C507" t="str">
            <v>Control System Accessories</v>
          </cell>
          <cell r="D507" t="str">
            <v>PS-POE-AT-TC</v>
          </cell>
          <cell r="E507" t="str">
            <v>AMX-UI</v>
          </cell>
          <cell r="H507" t="str">
            <v>PoE Injector - 802.3at</v>
          </cell>
          <cell r="I507" t="str">
            <v>High Power PoE Injector for DXLink Twisted Pair TX/RX and MVP-9000i, 802.3AT Compliant</v>
          </cell>
          <cell r="J507">
            <v>282</v>
          </cell>
          <cell r="K507">
            <v>282</v>
          </cell>
          <cell r="L507">
            <v>140.54</v>
          </cell>
          <cell r="P507">
            <v>718878246665</v>
          </cell>
          <cell r="Q507">
            <v>0</v>
          </cell>
          <cell r="R507">
            <v>0.44</v>
          </cell>
          <cell r="S507">
            <v>5.25</v>
          </cell>
          <cell r="T507">
            <v>2.13</v>
          </cell>
          <cell r="U507">
            <v>1.44</v>
          </cell>
          <cell r="V507" t="str">
            <v>CN</v>
          </cell>
          <cell r="W507" t="str">
            <v>Non Compliant</v>
          </cell>
          <cell r="X507" t="str">
            <v>https://www.amx.com/en-US/products/ps-poe-at-tc</v>
          </cell>
          <cell r="Y507">
            <v>171</v>
          </cell>
        </row>
        <row r="508">
          <cell r="A508" t="str">
            <v>FG515</v>
          </cell>
          <cell r="B508" t="str">
            <v>AMX</v>
          </cell>
          <cell r="C508" t="str">
            <v>Central Controllers</v>
          </cell>
          <cell r="D508" t="str">
            <v>AC-RK</v>
          </cell>
          <cell r="E508" t="str">
            <v>AMX-DC</v>
          </cell>
          <cell r="H508" t="str">
            <v>Rack mount for AXB and NMS devices</v>
          </cell>
          <cell r="I508" t="str">
            <v>Accessory Rack Kit holds up to three NetLinx modules and measures only one rack unit in height</v>
          </cell>
          <cell r="J508">
            <v>110</v>
          </cell>
          <cell r="K508">
            <v>110</v>
          </cell>
          <cell r="L508">
            <v>54.08</v>
          </cell>
          <cell r="P508">
            <v>718878007617</v>
          </cell>
          <cell r="Q508">
            <v>0</v>
          </cell>
          <cell r="R508">
            <v>0.5</v>
          </cell>
          <cell r="S508">
            <v>1.75</v>
          </cell>
          <cell r="T508">
            <v>19</v>
          </cell>
          <cell r="U508">
            <v>0.5</v>
          </cell>
          <cell r="V508" t="str">
            <v>US</v>
          </cell>
          <cell r="W508" t="str">
            <v>Compliant</v>
          </cell>
          <cell r="X508" t="str">
            <v>https://www.amx.com/en-US/products/ac-rk</v>
          </cell>
          <cell r="Y508">
            <v>172</v>
          </cell>
        </row>
        <row r="509">
          <cell r="A509" t="str">
            <v>FG552-22</v>
          </cell>
          <cell r="B509" t="str">
            <v>AMX</v>
          </cell>
          <cell r="C509" t="str">
            <v>Architectural Connectivity</v>
          </cell>
          <cell r="D509" t="str">
            <v>HPX-AV102-DVI+A</v>
          </cell>
          <cell r="E509" t="str">
            <v>AMX-ENV</v>
          </cell>
          <cell r="G509" t="str">
            <v>Limited Quantity</v>
          </cell>
          <cell r="H509" t="str">
            <v>DVI module for Hydraport</v>
          </cell>
          <cell r="I509" t="str">
            <v>The HPX-AV102-DVI+A, DVI with Stereo Module with Integrated Cables, provides DVI video plus stereo audio connectivity to the Hydraport HPX-600,900,1200 and 1600 Connection Ports</v>
          </cell>
          <cell r="J509">
            <v>212</v>
          </cell>
          <cell r="K509">
            <v>212</v>
          </cell>
          <cell r="L509">
            <v>103.97</v>
          </cell>
          <cell r="P509">
            <v>718878244777</v>
          </cell>
          <cell r="Q509">
            <v>0</v>
          </cell>
          <cell r="R509">
            <v>0.35</v>
          </cell>
          <cell r="S509">
            <v>2.0499999999999998</v>
          </cell>
          <cell r="T509">
            <v>1</v>
          </cell>
          <cell r="U509">
            <v>78.75</v>
          </cell>
          <cell r="V509" t="str">
            <v>TW</v>
          </cell>
          <cell r="W509" t="str">
            <v>Compliant</v>
          </cell>
          <cell r="X509" t="str">
            <v>https://www.amx.com/en-US/products/hpx-av101-dvi-plusa</v>
          </cell>
          <cell r="Y509">
            <v>173</v>
          </cell>
        </row>
        <row r="510">
          <cell r="A510" t="str">
            <v>FG552-24</v>
          </cell>
          <cell r="B510" t="str">
            <v>AMX</v>
          </cell>
          <cell r="C510" t="str">
            <v>Architectural Connectivity</v>
          </cell>
          <cell r="D510" t="str">
            <v>HPX-AV101-HDMI</v>
          </cell>
          <cell r="E510" t="str">
            <v>AMX-ENV</v>
          </cell>
          <cell r="H510" t="str">
            <v>HDMI module for Hydraport</v>
          </cell>
          <cell r="I510" t="str">
            <v>HPX-AV101-HDMI, Single HDMI Module with Integrated Cable, provides an HDMI pass-through connection to Hydraport HPX-600,900,1200 and 1600 Connection Ports</v>
          </cell>
          <cell r="J510">
            <v>232</v>
          </cell>
          <cell r="K510">
            <v>232</v>
          </cell>
          <cell r="L510">
            <v>115.24</v>
          </cell>
          <cell r="P510">
            <v>718878007839</v>
          </cell>
          <cell r="Q510">
            <v>0</v>
          </cell>
          <cell r="R510">
            <v>0.35</v>
          </cell>
          <cell r="S510">
            <v>2.0499999999999998</v>
          </cell>
          <cell r="T510">
            <v>1</v>
          </cell>
          <cell r="U510">
            <v>78.75</v>
          </cell>
          <cell r="V510" t="str">
            <v>TW</v>
          </cell>
          <cell r="W510" t="str">
            <v>Compliant</v>
          </cell>
          <cell r="X510" t="str">
            <v>https://www.amx.com/en-US/products/hpx-av101-hdmi</v>
          </cell>
          <cell r="Y510">
            <v>174</v>
          </cell>
        </row>
        <row r="511">
          <cell r="A511" t="str">
            <v>FG552-25</v>
          </cell>
          <cell r="B511" t="str">
            <v>AMX</v>
          </cell>
          <cell r="C511" t="str">
            <v>Architectural Connectivity</v>
          </cell>
          <cell r="D511" t="str">
            <v>HPX-AV102-RGB+A</v>
          </cell>
          <cell r="E511" t="str">
            <v>AMX-ENV</v>
          </cell>
          <cell r="G511" t="str">
            <v>Limited Quantity</v>
          </cell>
          <cell r="H511" t="str">
            <v>VGA module for Hydraport</v>
          </cell>
          <cell r="I511" t="str">
            <v>HPX-AV102-RGB+A,VGA with Stereo Module with Integrated Cables, provides RUKHV Video with stereo audio pass-through connection to Hydraport HPX-600,900,1200 and 1600 Connection Ports</v>
          </cell>
          <cell r="J511">
            <v>176</v>
          </cell>
          <cell r="K511">
            <v>176</v>
          </cell>
          <cell r="L511">
            <v>87.55</v>
          </cell>
          <cell r="P511">
            <v>718878244883</v>
          </cell>
          <cell r="Q511">
            <v>0</v>
          </cell>
          <cell r="R511">
            <v>0.35</v>
          </cell>
          <cell r="S511">
            <v>2.0499999999999998</v>
          </cell>
          <cell r="T511">
            <v>1</v>
          </cell>
          <cell r="U511">
            <v>78.75</v>
          </cell>
          <cell r="V511" t="str">
            <v>US</v>
          </cell>
          <cell r="W511" t="str">
            <v>Compliant</v>
          </cell>
          <cell r="X511" t="str">
            <v>https://www.amx.com/en-US/products/hpx-av102-rgb-plusa</v>
          </cell>
          <cell r="Y511">
            <v>175</v>
          </cell>
        </row>
        <row r="512">
          <cell r="A512" t="str">
            <v>FG552-32</v>
          </cell>
          <cell r="B512" t="str">
            <v>AMX</v>
          </cell>
          <cell r="C512" t="str">
            <v>Architectural Connectivity</v>
          </cell>
          <cell r="D512" t="str">
            <v>HPX-AV102-HDMI-R</v>
          </cell>
          <cell r="E512" t="str">
            <v>AMX-ENV</v>
          </cell>
          <cell r="H512" t="str">
            <v>HDMI retractable cable module for Hydraport</v>
          </cell>
          <cell r="I512" t="str">
            <v>The HPX-AV102-HDMI-R 4K60 HDMI Module with Retractable MyTurn ready Cable delivers digital video in resolutions up to 4K @60hz with 5 feet available pullout from Hydraport HPX-600, 900 and 1200 Connection Ports or Touch Connection Ports</v>
          </cell>
          <cell r="J512">
            <v>397</v>
          </cell>
          <cell r="K512">
            <v>397</v>
          </cell>
          <cell r="L512">
            <v>198.28</v>
          </cell>
          <cell r="P512">
            <v>718878025116</v>
          </cell>
          <cell r="Q512">
            <v>0</v>
          </cell>
          <cell r="R512">
            <v>1</v>
          </cell>
          <cell r="S512">
            <v>8</v>
          </cell>
          <cell r="T512">
            <v>1.5</v>
          </cell>
          <cell r="U512">
            <v>11.2</v>
          </cell>
          <cell r="V512" t="str">
            <v>US</v>
          </cell>
          <cell r="W512" t="str">
            <v>Compliant</v>
          </cell>
          <cell r="X512" t="str">
            <v>https://www.amx.com/en-US/products/hpx-av102-hdmi-r</v>
          </cell>
          <cell r="Y512">
            <v>176</v>
          </cell>
        </row>
        <row r="513">
          <cell r="A513" t="str">
            <v>FG552-34</v>
          </cell>
          <cell r="B513" t="str">
            <v>AMX</v>
          </cell>
          <cell r="C513" t="str">
            <v>Architectural Connectivity</v>
          </cell>
          <cell r="D513" t="str">
            <v>HPX-N102-ETH-R</v>
          </cell>
          <cell r="E513" t="str">
            <v>AMX-ENV</v>
          </cell>
          <cell r="H513" t="str">
            <v>Ethernet retractable cable module for Hydraport</v>
          </cell>
          <cell r="I513" t="str">
            <v>The HPX-N102-ETH-R Cat6 Ethernet Module with Retractable MyTurn ready Cable provides a compact solution with 4 feet available pullout from Hydraport HPX-600, 900 and 1200 Connection Ports or Touch Connection Ports</v>
          </cell>
          <cell r="J513">
            <v>376</v>
          </cell>
          <cell r="K513">
            <v>376</v>
          </cell>
          <cell r="L513">
            <v>187.98</v>
          </cell>
          <cell r="P513">
            <v>718878025130</v>
          </cell>
          <cell r="Q513">
            <v>0</v>
          </cell>
          <cell r="R513">
            <v>1</v>
          </cell>
          <cell r="S513">
            <v>8</v>
          </cell>
          <cell r="T513">
            <v>1.5</v>
          </cell>
          <cell r="U513">
            <v>11.2</v>
          </cell>
          <cell r="V513" t="str">
            <v>US</v>
          </cell>
          <cell r="W513" t="str">
            <v>Compliant</v>
          </cell>
          <cell r="X513" t="str">
            <v>https://www.amx.com/en-US/products/hpx-n102-eth-r</v>
          </cell>
          <cell r="Y513">
            <v>177</v>
          </cell>
        </row>
        <row r="514">
          <cell r="A514" t="str">
            <v>FG552-35</v>
          </cell>
          <cell r="B514" t="str">
            <v>AMX</v>
          </cell>
          <cell r="C514" t="str">
            <v>Architectural Connectivity</v>
          </cell>
          <cell r="D514" t="str">
            <v>HPX-AV103-RGB+A-R</v>
          </cell>
          <cell r="E514" t="str">
            <v>AMX-ENV</v>
          </cell>
          <cell r="G514" t="str">
            <v>Limited Quantity - REDUCED</v>
          </cell>
          <cell r="H514" t="str">
            <v>VGA retractable cable module for Hydraport</v>
          </cell>
          <cell r="I514" t="str">
            <v>The HPX-AV103-RGB+A-R, VGA with Stereo Module with Retractable MyTurn ready Cable provides a compact solution with 5 feet available pullout from Hydraport HPX-600, 900 and 1200 Connection Ports or Touch Connection Ports</v>
          </cell>
          <cell r="J514">
            <v>165</v>
          </cell>
          <cell r="K514">
            <v>165</v>
          </cell>
          <cell r="L514">
            <v>74.16</v>
          </cell>
          <cell r="P514">
            <v>718878025147</v>
          </cell>
          <cell r="Q514">
            <v>0</v>
          </cell>
          <cell r="R514">
            <v>1</v>
          </cell>
          <cell r="S514">
            <v>8</v>
          </cell>
          <cell r="T514">
            <v>1.5</v>
          </cell>
          <cell r="U514">
            <v>11.2</v>
          </cell>
          <cell r="V514" t="str">
            <v>US</v>
          </cell>
          <cell r="W514" t="str">
            <v>Compliant</v>
          </cell>
          <cell r="X514" t="str">
            <v>https://www.amx.com/en-US/products/hpx-av103-rgb-plusa-r</v>
          </cell>
          <cell r="Y514">
            <v>178</v>
          </cell>
        </row>
        <row r="515">
          <cell r="A515" t="str">
            <v>FG552-37</v>
          </cell>
          <cell r="B515" t="str">
            <v>AMX</v>
          </cell>
          <cell r="C515" t="str">
            <v>Architectural Connectivity</v>
          </cell>
          <cell r="D515" t="str">
            <v>HPX-AV102-USB-R</v>
          </cell>
          <cell r="E515" t="str">
            <v>AMX-ENV</v>
          </cell>
          <cell r="H515" t="str">
            <v>USB 3.0 retractable cable module for Hydraport</v>
          </cell>
          <cell r="I515" t="str">
            <v>The HPX-AV102-USB-R USB 3.0 Module with Retractable MyTurn ready Cable provides a compact solution with 4 feet available pullout from Hydraport HPX-600, 900 and 1200 Connection Ports or Touch Connection Ports</v>
          </cell>
          <cell r="J515">
            <v>397</v>
          </cell>
          <cell r="K515">
            <v>397</v>
          </cell>
          <cell r="L515">
            <v>198.28</v>
          </cell>
          <cell r="P515">
            <v>718878025161</v>
          </cell>
          <cell r="Q515">
            <v>0</v>
          </cell>
          <cell r="R515">
            <v>1</v>
          </cell>
          <cell r="S515">
            <v>8</v>
          </cell>
          <cell r="T515">
            <v>1.5</v>
          </cell>
          <cell r="U515">
            <v>11.2</v>
          </cell>
          <cell r="V515" t="str">
            <v>US</v>
          </cell>
          <cell r="W515" t="str">
            <v>Compliant</v>
          </cell>
          <cell r="X515" t="str">
            <v>https://www.amx.com/en-US/products/hpx-av102-usb-r</v>
          </cell>
          <cell r="Y515">
            <v>179</v>
          </cell>
        </row>
        <row r="516">
          <cell r="A516" t="str">
            <v>FG552-38</v>
          </cell>
          <cell r="B516" t="str">
            <v>AMX</v>
          </cell>
          <cell r="C516" t="str">
            <v>Architectural Connectivity</v>
          </cell>
          <cell r="D516" t="str">
            <v>HPX-AV102A-DP-R</v>
          </cell>
          <cell r="E516" t="str">
            <v>AMX-ENV</v>
          </cell>
          <cell r="G516" t="str">
            <v>Limited Quantity - REDUCED</v>
          </cell>
          <cell r="H516" t="str">
            <v>DisplayPort retractable cable module for Hydraport</v>
          </cell>
          <cell r="I516" t="str">
            <v>The HPX-AV102A-DP-R 4K60 DisplayPort Module with Retractable MyTurn ready Cable provides a compact solution with 4 feet available pullout from Hydraport HPX-600, 900 and 1200 Connection Ports or Touch Connection Ports. This model replaces FG552-33 (HPX-AV102-DP-R). The new model provides a longer pigtail to simplify under table installation.</v>
          </cell>
          <cell r="J516">
            <v>170</v>
          </cell>
          <cell r="K516">
            <v>170</v>
          </cell>
          <cell r="L516">
            <v>93.47</v>
          </cell>
          <cell r="P516">
            <v>718878032930</v>
          </cell>
          <cell r="Q516">
            <v>0</v>
          </cell>
          <cell r="R516">
            <v>1</v>
          </cell>
          <cell r="S516">
            <v>8</v>
          </cell>
          <cell r="T516">
            <v>1.5</v>
          </cell>
          <cell r="U516">
            <v>11.2</v>
          </cell>
          <cell r="V516" t="str">
            <v>US</v>
          </cell>
          <cell r="W516" t="str">
            <v>Compliant</v>
          </cell>
          <cell r="X516" t="str">
            <v>https://www.amx.com/en-US/products/hpx-av102a-dp-r</v>
          </cell>
          <cell r="Y516">
            <v>180</v>
          </cell>
        </row>
        <row r="517">
          <cell r="A517" t="str">
            <v>FG552-39</v>
          </cell>
          <cell r="B517" t="str">
            <v>AMX</v>
          </cell>
          <cell r="C517" t="str">
            <v>Architectural Connectivity</v>
          </cell>
          <cell r="D517" t="str">
            <v>HPX-AV102A-MDP-R</v>
          </cell>
          <cell r="E517" t="str">
            <v>AMX-ENV</v>
          </cell>
          <cell r="G517" t="str">
            <v>Limited Quantity - REDUCED</v>
          </cell>
          <cell r="H517" t="str">
            <v>Mini-DisplayPort retractable cable module for Hydraport</v>
          </cell>
          <cell r="I517" t="str">
            <v>The HPX-AV102-MDP-R 4K60 Mini DisplayPort Module with Retractable MyTurn ready Cable provides a compact solution with 5 feet available pullout from Hydraport HPX-600, 900 and 1200 Connection Ports or Touch Connection Ports. This model replaces FG552-36 (HPX-AV102-MDP-R). The new model provides a longer pigtail to simplify under table installation.</v>
          </cell>
          <cell r="J517">
            <v>165</v>
          </cell>
          <cell r="K517">
            <v>165</v>
          </cell>
          <cell r="L517">
            <v>98.88</v>
          </cell>
          <cell r="P517">
            <v>718878022818</v>
          </cell>
          <cell r="Q517">
            <v>0</v>
          </cell>
          <cell r="R517">
            <v>1</v>
          </cell>
          <cell r="S517">
            <v>8</v>
          </cell>
          <cell r="T517">
            <v>1.5</v>
          </cell>
          <cell r="U517">
            <v>11.2</v>
          </cell>
          <cell r="V517" t="str">
            <v>US</v>
          </cell>
          <cell r="W517" t="str">
            <v>Compliant</v>
          </cell>
          <cell r="X517" t="str">
            <v>https://www.amx.com/en-US/products/hpx-av102a-mdp-r</v>
          </cell>
          <cell r="Y517">
            <v>181</v>
          </cell>
        </row>
        <row r="518">
          <cell r="A518" t="str">
            <v>FG553-01</v>
          </cell>
          <cell r="B518" t="str">
            <v>AMX</v>
          </cell>
          <cell r="C518" t="str">
            <v>Architectural Connectivity</v>
          </cell>
          <cell r="D518" t="str">
            <v>HPX-N100-RJ45</v>
          </cell>
          <cell r="E518" t="str">
            <v>AMX-ENV</v>
          </cell>
          <cell r="H518" t="str">
            <v>Single RJ-45 module for Hydraport</v>
          </cell>
          <cell r="I518" t="str">
            <v>The HPX-N100-RJ45, Single Ethernet Module, provides a single RJ-45 connection to the Hydraport HPX-600,900,1200 and 1600 Connection Ports</v>
          </cell>
          <cell r="J518">
            <v>73</v>
          </cell>
          <cell r="K518">
            <v>73</v>
          </cell>
          <cell r="L518">
            <v>36.049999999999997</v>
          </cell>
          <cell r="P518">
            <v>718878007877</v>
          </cell>
          <cell r="Q518">
            <v>0</v>
          </cell>
          <cell r="R518">
            <v>0.1</v>
          </cell>
          <cell r="S518">
            <v>2.0499999999999998</v>
          </cell>
          <cell r="T518">
            <v>1</v>
          </cell>
          <cell r="U518">
            <v>2</v>
          </cell>
          <cell r="V518" t="str">
            <v>US</v>
          </cell>
          <cell r="W518" t="str">
            <v>Compliant</v>
          </cell>
          <cell r="X518" t="str">
            <v>https://www.amx.com/en-US/products/hpx-n100-rj45</v>
          </cell>
          <cell r="Y518">
            <v>182</v>
          </cell>
        </row>
        <row r="519">
          <cell r="A519" t="str">
            <v>FG553-02</v>
          </cell>
          <cell r="B519" t="str">
            <v>AMX</v>
          </cell>
          <cell r="C519" t="str">
            <v>Architectural Connectivity</v>
          </cell>
          <cell r="D519" t="str">
            <v>HPX-N102-RJ45</v>
          </cell>
          <cell r="E519" t="str">
            <v>AMX-ENV</v>
          </cell>
          <cell r="H519" t="str">
            <v>Dual RJ-45 module for Hydraport</v>
          </cell>
          <cell r="I519" t="str">
            <v>The HPX-N102-RJ45, Dual Ethernet Module, provides two RJ-45 connections to the Hydraport HPX-600,900,1200 and 1600 Connection Ports</v>
          </cell>
          <cell r="J519">
            <v>105</v>
          </cell>
          <cell r="K519">
            <v>105</v>
          </cell>
          <cell r="L519">
            <v>51.5</v>
          </cell>
          <cell r="P519">
            <v>718878007884</v>
          </cell>
          <cell r="Q519">
            <v>0</v>
          </cell>
          <cell r="R519">
            <v>0.1</v>
          </cell>
          <cell r="S519">
            <v>2.0499999999999998</v>
          </cell>
          <cell r="T519">
            <v>1</v>
          </cell>
          <cell r="U519">
            <v>2</v>
          </cell>
          <cell r="V519" t="str">
            <v>US</v>
          </cell>
          <cell r="W519" t="str">
            <v>Compliant</v>
          </cell>
          <cell r="X519" t="str">
            <v>https://www.amx.com/en-US/products/hpx-n102-rj45</v>
          </cell>
          <cell r="Y519">
            <v>183</v>
          </cell>
        </row>
        <row r="520">
          <cell r="A520" t="str">
            <v>FG553-11</v>
          </cell>
          <cell r="B520" t="str">
            <v>AMX</v>
          </cell>
          <cell r="C520" t="str">
            <v>Architectural Connectivity</v>
          </cell>
          <cell r="D520" t="str">
            <v>HPX-N100-USB</v>
          </cell>
          <cell r="E520" t="str">
            <v>AMX-ENV</v>
          </cell>
          <cell r="H520" t="str">
            <v>Single USB Device  module for Hydraport</v>
          </cell>
          <cell r="I520" t="str">
            <v>The HPX-N100-USB, Single USB Module, provides a single USB connection to the Hydraport HPX-600,900,1200 and 1600 Connection Ports</v>
          </cell>
          <cell r="J520">
            <v>83</v>
          </cell>
          <cell r="K520">
            <v>83</v>
          </cell>
          <cell r="L520">
            <v>41.2</v>
          </cell>
          <cell r="P520">
            <v>718878007891</v>
          </cell>
          <cell r="Q520">
            <v>0</v>
          </cell>
          <cell r="R520">
            <v>0.25</v>
          </cell>
          <cell r="S520">
            <v>2.0499999999999998</v>
          </cell>
          <cell r="T520">
            <v>1</v>
          </cell>
          <cell r="U520">
            <v>72</v>
          </cell>
          <cell r="V520" t="str">
            <v>US</v>
          </cell>
          <cell r="W520" t="str">
            <v>Compliant</v>
          </cell>
          <cell r="X520" t="str">
            <v>https://www.amx.com/en-US/products/hpx-n100-usb</v>
          </cell>
          <cell r="Y520">
            <v>184</v>
          </cell>
        </row>
        <row r="521">
          <cell r="A521" t="str">
            <v>FG553-12</v>
          </cell>
          <cell r="B521" t="str">
            <v>AMX</v>
          </cell>
          <cell r="C521" t="str">
            <v>Architectural Connectivity</v>
          </cell>
          <cell r="D521" t="str">
            <v>HPX-N102-USB</v>
          </cell>
          <cell r="E521" t="str">
            <v>AMX-ENV</v>
          </cell>
          <cell r="H521" t="str">
            <v>Dual USB Device module for Hydraport</v>
          </cell>
          <cell r="I521" t="str">
            <v>The HPX-N102-USB, Dual USB Module with Printed USB Symbol provides a dual USB connection to the Hydraport HPX-600,900,1200 and 1600 Connection Ports</v>
          </cell>
          <cell r="J521">
            <v>130</v>
          </cell>
          <cell r="K521">
            <v>130</v>
          </cell>
          <cell r="L521">
            <v>64.38</v>
          </cell>
          <cell r="P521">
            <v>718878025178</v>
          </cell>
          <cell r="Q521">
            <v>0</v>
          </cell>
          <cell r="R521">
            <v>0.35</v>
          </cell>
          <cell r="S521">
            <v>2.0499999999999998</v>
          </cell>
          <cell r="T521">
            <v>1</v>
          </cell>
          <cell r="U521">
            <v>72</v>
          </cell>
          <cell r="V521" t="str">
            <v>US</v>
          </cell>
          <cell r="W521" t="str">
            <v>Compliant</v>
          </cell>
          <cell r="X521" t="str">
            <v>https://www.amx.com/en-US/products/hpx-n102-usb</v>
          </cell>
          <cell r="Y521">
            <v>185</v>
          </cell>
        </row>
        <row r="522">
          <cell r="A522" t="str">
            <v>FG553-13</v>
          </cell>
          <cell r="B522" t="str">
            <v>AMX</v>
          </cell>
          <cell r="C522" t="str">
            <v>Architectural Connectivity</v>
          </cell>
          <cell r="D522" t="str">
            <v>HPX-N102-USB-PC</v>
          </cell>
          <cell r="E522" t="str">
            <v>AMX-ENV</v>
          </cell>
          <cell r="H522" t="str">
            <v>Dual USB Charging module for Hydraport</v>
          </cell>
          <cell r="I522" t="str">
            <v>The HPX-N102-USB-PC, Dual USB Module with Printed Charging Symbol provides a dual USB connection to the Hydraport® chassis, it also allows the user to identify USB ports to be used for power charging, power source is included</v>
          </cell>
          <cell r="J522">
            <v>272</v>
          </cell>
          <cell r="K522">
            <v>272</v>
          </cell>
          <cell r="L522">
            <v>135.6</v>
          </cell>
          <cell r="P522">
            <v>718878249444</v>
          </cell>
          <cell r="Q522">
            <v>0</v>
          </cell>
          <cell r="R522">
            <v>0.6</v>
          </cell>
          <cell r="S522">
            <v>2.0499999999999998</v>
          </cell>
          <cell r="T522">
            <v>1</v>
          </cell>
          <cell r="U522">
            <v>72</v>
          </cell>
          <cell r="V522" t="str">
            <v>CN</v>
          </cell>
          <cell r="W522" t="str">
            <v>Non Compliant</v>
          </cell>
          <cell r="X522" t="str">
            <v>https://www.amx.com/en-US/products/hpx-n102-usb-pc</v>
          </cell>
          <cell r="Y522">
            <v>186</v>
          </cell>
        </row>
        <row r="523">
          <cell r="A523" t="str">
            <v>FG554-01</v>
          </cell>
          <cell r="B523" t="str">
            <v>AMX</v>
          </cell>
          <cell r="C523" t="str">
            <v>Architectural Connectivity</v>
          </cell>
          <cell r="D523" t="str">
            <v>HPX-U100-BTN</v>
          </cell>
          <cell r="E523" t="str">
            <v>AMX-ENV</v>
          </cell>
          <cell r="H523" t="str">
            <v>Single Button module for Hydraport</v>
          </cell>
          <cell r="I523" t="str">
            <v>Hydraport Single Button Module</v>
          </cell>
          <cell r="J523">
            <v>78</v>
          </cell>
          <cell r="K523">
            <v>78</v>
          </cell>
          <cell r="L523">
            <v>38.630000000000003</v>
          </cell>
          <cell r="P523">
            <v>718878007907</v>
          </cell>
          <cell r="Q523">
            <v>0</v>
          </cell>
          <cell r="R523">
            <v>0.1</v>
          </cell>
          <cell r="S523">
            <v>2.0499999999999998</v>
          </cell>
          <cell r="T523">
            <v>1</v>
          </cell>
          <cell r="U523">
            <v>1</v>
          </cell>
          <cell r="V523" t="str">
            <v>US</v>
          </cell>
          <cell r="W523" t="str">
            <v>Compliant</v>
          </cell>
          <cell r="X523" t="str">
            <v>https://www.amx.com/en-US/products/hpx-u100-btn</v>
          </cell>
          <cell r="Y523">
            <v>187</v>
          </cell>
        </row>
        <row r="524">
          <cell r="A524" t="str">
            <v>FG554-02</v>
          </cell>
          <cell r="B524" t="str">
            <v>AMX</v>
          </cell>
          <cell r="C524" t="str">
            <v>Architectural Connectivity</v>
          </cell>
          <cell r="D524" t="str">
            <v>HPX-U100-2BTN</v>
          </cell>
          <cell r="E524" t="str">
            <v>AMX-ENV</v>
          </cell>
          <cell r="H524" t="str">
            <v>Dual button module for Hydraport</v>
          </cell>
          <cell r="I524" t="str">
            <v>The HPX-U100-2BTN, 2-Button Keypad Module with LEDs is a Hydraport module with two buttons that enable users to switch to a specific device when pressed</v>
          </cell>
          <cell r="J524">
            <v>170</v>
          </cell>
          <cell r="K524">
            <v>170</v>
          </cell>
          <cell r="L524">
            <v>84.98</v>
          </cell>
          <cell r="P524">
            <v>718878025185</v>
          </cell>
          <cell r="Q524">
            <v>0</v>
          </cell>
          <cell r="R524">
            <v>0.1</v>
          </cell>
          <cell r="S524">
            <v>2.0499999999999998</v>
          </cell>
          <cell r="T524">
            <v>1</v>
          </cell>
          <cell r="U524">
            <v>1</v>
          </cell>
          <cell r="V524" t="str">
            <v>US</v>
          </cell>
          <cell r="W524" t="str">
            <v>Compliant</v>
          </cell>
          <cell r="X524" t="str">
            <v>https://www.amx.com/en-US/products/hpx-u100-2btn</v>
          </cell>
          <cell r="Y524">
            <v>188</v>
          </cell>
        </row>
        <row r="525">
          <cell r="A525" t="str">
            <v>FG558-01</v>
          </cell>
          <cell r="B525" t="str">
            <v>AMX</v>
          </cell>
          <cell r="C525" t="str">
            <v>Architectural Connectivity</v>
          </cell>
          <cell r="D525" t="str">
            <v>HPX-B050</v>
          </cell>
          <cell r="E525" t="str">
            <v>AMX-ENV</v>
          </cell>
          <cell r="H525" t="str">
            <v>1/2M Half Blank module for Hydraport</v>
          </cell>
          <cell r="I525" t="str">
            <v>1/2M high blank panel for filling unused slots in the Hydraport HPX-600,900,1200 and 1600 Connection Ports</v>
          </cell>
          <cell r="J525">
            <v>21</v>
          </cell>
          <cell r="K525">
            <v>21</v>
          </cell>
          <cell r="L525">
            <v>9.27</v>
          </cell>
          <cell r="P525">
            <v>718878007976</v>
          </cell>
          <cell r="Q525">
            <v>0</v>
          </cell>
          <cell r="R525">
            <v>0.1</v>
          </cell>
          <cell r="S525">
            <v>2.0499999999999998</v>
          </cell>
          <cell r="T525">
            <v>0.5</v>
          </cell>
          <cell r="U525">
            <v>0.5</v>
          </cell>
          <cell r="V525" t="str">
            <v>US</v>
          </cell>
          <cell r="W525" t="str">
            <v>Compliant</v>
          </cell>
          <cell r="X525" t="str">
            <v>https://www.amx.com/en-US/products/hpx-b050</v>
          </cell>
          <cell r="Y525">
            <v>189</v>
          </cell>
        </row>
        <row r="526">
          <cell r="A526" t="str">
            <v>FG558-02</v>
          </cell>
          <cell r="B526" t="str">
            <v>AMX</v>
          </cell>
          <cell r="C526" t="str">
            <v>Architectural Connectivity</v>
          </cell>
          <cell r="D526" t="str">
            <v>HPX-B100</v>
          </cell>
          <cell r="E526" t="str">
            <v>AMX-ENV</v>
          </cell>
          <cell r="H526" t="str">
            <v>1M Single Blank module for Hydraport</v>
          </cell>
          <cell r="I526" t="str">
            <v>1M high blank panel for filling unused slots in the Hydraport HPX-600,900,1200 and 1600 Connection Ports</v>
          </cell>
          <cell r="J526">
            <v>21</v>
          </cell>
          <cell r="K526">
            <v>21</v>
          </cell>
          <cell r="L526">
            <v>10.3</v>
          </cell>
          <cell r="P526">
            <v>718878007983</v>
          </cell>
          <cell r="Q526">
            <v>0</v>
          </cell>
          <cell r="R526">
            <v>0.1</v>
          </cell>
          <cell r="S526">
            <v>2.0499999999999998</v>
          </cell>
          <cell r="T526">
            <v>1</v>
          </cell>
          <cell r="U526">
            <v>0.5</v>
          </cell>
          <cell r="V526" t="str">
            <v>US</v>
          </cell>
          <cell r="W526" t="str">
            <v>Compliant</v>
          </cell>
          <cell r="X526" t="str">
            <v>https://www.amx.com/en-US/products/hpx-b100</v>
          </cell>
          <cell r="Y526">
            <v>190</v>
          </cell>
        </row>
        <row r="527">
          <cell r="A527" t="str">
            <v>FG559-92</v>
          </cell>
          <cell r="B527" t="str">
            <v>AMX</v>
          </cell>
          <cell r="C527" t="str">
            <v>Architectural Connectivity</v>
          </cell>
          <cell r="D527" t="str">
            <v>HPX-AC-TMPLT-600</v>
          </cell>
          <cell r="E527" t="str">
            <v>AMX-ENV</v>
          </cell>
          <cell r="H527" t="str">
            <v>Hydraport Cutout Template for HPX-600</v>
          </cell>
          <cell r="I527" t="str">
            <v>The Hydraport Installation Router Guide HPX-AC-TMPLT-600 is a sturdy, re-usable cutting template to simplify the installation of a 6-Module Hydraport chassis, HPX-600. Use this template for cutting the table or lectern, ensuring a correct fit every time</v>
          </cell>
          <cell r="J527">
            <v>402</v>
          </cell>
          <cell r="K527">
            <v>402</v>
          </cell>
          <cell r="L527">
            <v>200.85</v>
          </cell>
          <cell r="P527">
            <v>718878025246</v>
          </cell>
          <cell r="Q527">
            <v>0</v>
          </cell>
          <cell r="R527">
            <v>3.85</v>
          </cell>
          <cell r="S527">
            <v>18.899999999999999</v>
          </cell>
          <cell r="T527">
            <v>11.61</v>
          </cell>
          <cell r="U527">
            <v>0.25</v>
          </cell>
          <cell r="V527" t="str">
            <v>US</v>
          </cell>
          <cell r="W527" t="str">
            <v>Compliant</v>
          </cell>
          <cell r="X527" t="str">
            <v>https://www.amx.com/en-US/site_elements/quick-start-guide-hpx-ac-tmplt-hpx-600-900-1200-installation-router-guides</v>
          </cell>
          <cell r="Y527">
            <v>191</v>
          </cell>
        </row>
        <row r="528">
          <cell r="A528" t="str">
            <v>FG559-94</v>
          </cell>
          <cell r="B528" t="str">
            <v>AMX</v>
          </cell>
          <cell r="C528" t="str">
            <v>Architectural Connectivity</v>
          </cell>
          <cell r="D528" t="str">
            <v>HPX-AC-TMPLT-1200</v>
          </cell>
          <cell r="E528" t="str">
            <v>AMX-ENV</v>
          </cell>
          <cell r="H528" t="str">
            <v>Hydraport Cutout Template for HPX-1200</v>
          </cell>
          <cell r="I528" t="str">
            <v>The Hydraport Installation Router Guide HPX-AC-TMPLT-1200 is a sturdy, re-usable cutting template to simplify the installation of a 12-Module Hydraport chassis, HPX-1200. Use this template for cutting the table or lectern, ensuring a correct fit every time</v>
          </cell>
          <cell r="J528">
            <v>402</v>
          </cell>
          <cell r="K528">
            <v>402</v>
          </cell>
          <cell r="L528">
            <v>200.85</v>
          </cell>
          <cell r="P528">
            <v>718878025260</v>
          </cell>
          <cell r="Q528">
            <v>0</v>
          </cell>
          <cell r="R528">
            <v>4.5999999999999996</v>
          </cell>
          <cell r="S528">
            <v>18.899999999999999</v>
          </cell>
          <cell r="T528">
            <v>11.61</v>
          </cell>
          <cell r="U528">
            <v>0.25</v>
          </cell>
          <cell r="V528" t="str">
            <v>US</v>
          </cell>
          <cell r="W528" t="str">
            <v>Compliant</v>
          </cell>
          <cell r="X528" t="str">
            <v>https://www.amx.com/en-US/site_elements/quick-start-guide-hpx-ac-tmplt-hpx-600-900-1200-installation-router-guides</v>
          </cell>
          <cell r="Y528">
            <v>192</v>
          </cell>
        </row>
        <row r="529">
          <cell r="A529" t="str">
            <v>FG560-01-BL</v>
          </cell>
          <cell r="B529" t="str">
            <v>AMX</v>
          </cell>
          <cell r="C529" t="str">
            <v>Architectural Connectivity</v>
          </cell>
          <cell r="D529" t="str">
            <v>HPX-600BL</v>
          </cell>
          <cell r="E529" t="str">
            <v>AMX-ENV</v>
          </cell>
          <cell r="H529" t="str">
            <v>6-space Hydraport BLACK</v>
          </cell>
          <cell r="I529" t="str">
            <v>Hydraport 6 Module Connection Port - Black Model - Modular connectivity system accommodates the diverse needs of conference and meeting room visitors. Elegant flush-mount design conveniently opens in both directions</v>
          </cell>
          <cell r="J529">
            <v>450</v>
          </cell>
          <cell r="K529">
            <v>450</v>
          </cell>
          <cell r="L529">
            <v>224.03</v>
          </cell>
          <cell r="P529">
            <v>718878233221</v>
          </cell>
          <cell r="Q529">
            <v>0</v>
          </cell>
          <cell r="S529">
            <v>8.19</v>
          </cell>
          <cell r="T529">
            <v>5.43</v>
          </cell>
          <cell r="U529">
            <v>4.37</v>
          </cell>
          <cell r="V529" t="str">
            <v>US</v>
          </cell>
          <cell r="W529" t="str">
            <v>Compliant</v>
          </cell>
          <cell r="X529" t="str">
            <v>https://www.amx.com/en-US/products/hpx-600</v>
          </cell>
          <cell r="Y529">
            <v>193</v>
          </cell>
        </row>
        <row r="530">
          <cell r="A530" t="str">
            <v>FG560-01-SL</v>
          </cell>
          <cell r="B530" t="str">
            <v>AMX</v>
          </cell>
          <cell r="C530" t="str">
            <v>Architectural Connectivity</v>
          </cell>
          <cell r="D530" t="str">
            <v>HPX-600SL</v>
          </cell>
          <cell r="E530" t="str">
            <v>AMX-ENV</v>
          </cell>
          <cell r="H530" t="str">
            <v>6-space Hydraport SILVER</v>
          </cell>
          <cell r="I530" t="str">
            <v>Hydraport 6 Module Connection Port - Silver Model - Modular connectivity system accommodates the diverse needs of conference and meeting room visitors. Elegant flush-mount design conveniently opens in both directions</v>
          </cell>
          <cell r="J530">
            <v>450</v>
          </cell>
          <cell r="K530">
            <v>450</v>
          </cell>
          <cell r="L530">
            <v>224.03</v>
          </cell>
          <cell r="P530">
            <v>718878233337</v>
          </cell>
          <cell r="Q530">
            <v>0</v>
          </cell>
          <cell r="S530">
            <v>8.19</v>
          </cell>
          <cell r="T530">
            <v>5.43</v>
          </cell>
          <cell r="U530">
            <v>4.37</v>
          </cell>
          <cell r="V530" t="str">
            <v>US</v>
          </cell>
          <cell r="W530" t="str">
            <v>Compliant</v>
          </cell>
          <cell r="X530" t="str">
            <v>https://www.amx.com/en-US/products/hpx-600</v>
          </cell>
          <cell r="Y530">
            <v>194</v>
          </cell>
        </row>
        <row r="531">
          <cell r="A531" t="str">
            <v>FG560-02-BL</v>
          </cell>
          <cell r="B531" t="str">
            <v>AMX</v>
          </cell>
          <cell r="C531" t="str">
            <v>Architectural Connectivity</v>
          </cell>
          <cell r="D531" t="str">
            <v>HPX-900BL</v>
          </cell>
          <cell r="E531" t="str">
            <v>AMX-ENV</v>
          </cell>
          <cell r="H531" t="str">
            <v>9-space Hydraport BLACK</v>
          </cell>
          <cell r="I531" t="str">
            <v>Hydraport 9 Module Connection Port - Black Model - Modular connectivity system accommodates the diverse needs of conference and meeting room visitors. Elegant flush-mount design conveniently opens in both directions</v>
          </cell>
          <cell r="J531">
            <v>510</v>
          </cell>
          <cell r="K531">
            <v>510</v>
          </cell>
          <cell r="L531">
            <v>254.93</v>
          </cell>
          <cell r="P531">
            <v>718878233443</v>
          </cell>
          <cell r="Q531">
            <v>0</v>
          </cell>
          <cell r="S531">
            <v>11.14</v>
          </cell>
          <cell r="T531">
            <v>5.43</v>
          </cell>
          <cell r="U531">
            <v>4.37</v>
          </cell>
          <cell r="V531" t="str">
            <v>US</v>
          </cell>
          <cell r="W531" t="str">
            <v>Compliant</v>
          </cell>
          <cell r="X531" t="str">
            <v>https://www.amx.com/en-US/products/hpx-900</v>
          </cell>
          <cell r="Y531">
            <v>195</v>
          </cell>
        </row>
        <row r="532">
          <cell r="A532" t="str">
            <v>FG560-02-SL</v>
          </cell>
          <cell r="B532" t="str">
            <v>AMX</v>
          </cell>
          <cell r="C532" t="str">
            <v>Architectural Connectivity</v>
          </cell>
          <cell r="D532" t="str">
            <v>HPX-900SL</v>
          </cell>
          <cell r="E532" t="str">
            <v>AMX-ENV</v>
          </cell>
          <cell r="H532" t="str">
            <v>9-space Hydraport SILVER</v>
          </cell>
          <cell r="I532" t="str">
            <v>Hydraport 9 Module Connection Port - Silver Model - Modular connectivity system accommodates the diverse needs of conference and meeting room visitors. Elegant flush-mount design conveniently opens in both directions</v>
          </cell>
          <cell r="J532">
            <v>510</v>
          </cell>
          <cell r="K532">
            <v>510</v>
          </cell>
          <cell r="L532">
            <v>254.93</v>
          </cell>
          <cell r="P532">
            <v>718878233559</v>
          </cell>
          <cell r="Q532">
            <v>0</v>
          </cell>
          <cell r="S532">
            <v>11.14</v>
          </cell>
          <cell r="T532">
            <v>5.43</v>
          </cell>
          <cell r="U532">
            <v>4.37</v>
          </cell>
          <cell r="V532" t="str">
            <v>US</v>
          </cell>
          <cell r="W532" t="str">
            <v>Compliant</v>
          </cell>
          <cell r="X532" t="str">
            <v>https://www.amx.com/en-US/products/hpx-900</v>
          </cell>
          <cell r="Y532">
            <v>196</v>
          </cell>
        </row>
        <row r="533">
          <cell r="A533" t="str">
            <v>FG560-03-BL</v>
          </cell>
          <cell r="B533" t="str">
            <v>AMX</v>
          </cell>
          <cell r="C533" t="str">
            <v>Architectural Connectivity</v>
          </cell>
          <cell r="D533" t="str">
            <v>HPX-1200BL</v>
          </cell>
          <cell r="E533" t="str">
            <v>AMX-ENV</v>
          </cell>
          <cell r="H533" t="str">
            <v>12-space Hydraport BLACK</v>
          </cell>
          <cell r="I533" t="str">
            <v>Hydraport 12 Module Connection Port - Black Model - Modular connectivity system accommodates the diverse needs of conference and meeting room visitors. Elegant flush-mount design conveniently opens in both directions</v>
          </cell>
          <cell r="J533">
            <v>572</v>
          </cell>
          <cell r="K533">
            <v>572</v>
          </cell>
          <cell r="L533">
            <v>285.83</v>
          </cell>
          <cell r="P533">
            <v>718878233665</v>
          </cell>
          <cell r="Q533">
            <v>0</v>
          </cell>
          <cell r="S533">
            <v>14.09</v>
          </cell>
          <cell r="T533">
            <v>5.43</v>
          </cell>
          <cell r="U533">
            <v>4.37</v>
          </cell>
          <cell r="V533" t="str">
            <v>US</v>
          </cell>
          <cell r="W533" t="str">
            <v>Compliant</v>
          </cell>
          <cell r="X533" t="str">
            <v>https://www.amx.com/en-US/products/hpx-1200</v>
          </cell>
          <cell r="Y533">
            <v>197</v>
          </cell>
        </row>
        <row r="534">
          <cell r="A534" t="str">
            <v>FG560-03-SL</v>
          </cell>
          <cell r="B534" t="str">
            <v>AMX</v>
          </cell>
          <cell r="C534" t="str">
            <v>Architectural Connectivity</v>
          </cell>
          <cell r="D534" t="str">
            <v>HPX-1200SL</v>
          </cell>
          <cell r="E534" t="str">
            <v>AMX-ENV</v>
          </cell>
          <cell r="H534" t="str">
            <v>12-space Hydraport SILVER</v>
          </cell>
          <cell r="I534" t="str">
            <v>Hydraport 12 Module Connection Port - Silver Model - Modular connectivity system accommodates the diverse needs of conference and meeting room visitors. Elegant flush-mount design conveniently opens in both directions</v>
          </cell>
          <cell r="J534">
            <v>572</v>
          </cell>
          <cell r="K534">
            <v>572</v>
          </cell>
          <cell r="L534">
            <v>285.83</v>
          </cell>
          <cell r="P534">
            <v>718878233771</v>
          </cell>
          <cell r="Q534">
            <v>0</v>
          </cell>
          <cell r="S534">
            <v>14.09</v>
          </cell>
          <cell r="T534">
            <v>5.43</v>
          </cell>
          <cell r="U534">
            <v>4.37</v>
          </cell>
          <cell r="V534" t="str">
            <v>US</v>
          </cell>
          <cell r="W534" t="str">
            <v>Compliant</v>
          </cell>
          <cell r="X534" t="str">
            <v>https://www.amx.com/en-US/products/hpx-1200</v>
          </cell>
          <cell r="Y534">
            <v>198</v>
          </cell>
        </row>
        <row r="535">
          <cell r="A535" t="str">
            <v>FG561-01</v>
          </cell>
          <cell r="B535" t="str">
            <v>AMX</v>
          </cell>
          <cell r="C535" t="str">
            <v>Architectural Connectivity</v>
          </cell>
          <cell r="D535" t="str">
            <v>HPX-P200-PC-US</v>
          </cell>
          <cell r="E535" t="str">
            <v>AMX-ENV</v>
          </cell>
          <cell r="H535" t="str">
            <v>US Power Outlet (Type A/B) with cord for Hydraport</v>
          </cell>
          <cell r="I535" t="str">
            <v>The HPX-P200-PC-US, Power Outlet (US) Module with Cord, is a Hydraport Power Outlet Module for HPX-600/900/1200 - US</v>
          </cell>
          <cell r="J535">
            <v>253</v>
          </cell>
          <cell r="K535">
            <v>253</v>
          </cell>
          <cell r="L535">
            <v>125.19</v>
          </cell>
          <cell r="P535">
            <v>718878233887</v>
          </cell>
          <cell r="Q535">
            <v>0</v>
          </cell>
          <cell r="R535">
            <v>0.5</v>
          </cell>
          <cell r="S535">
            <v>2.0499999999999998</v>
          </cell>
          <cell r="T535">
            <v>2</v>
          </cell>
          <cell r="U535">
            <v>94.5</v>
          </cell>
          <cell r="V535" t="str">
            <v>TW</v>
          </cell>
          <cell r="W535" t="str">
            <v>Compliant</v>
          </cell>
          <cell r="X535" t="str">
            <v>https://www.amx.com/en-US/products/hpx-p200-pc-us</v>
          </cell>
          <cell r="Y535">
            <v>199</v>
          </cell>
        </row>
        <row r="536">
          <cell r="A536" t="str">
            <v>FG561-11</v>
          </cell>
          <cell r="B536" t="str">
            <v>AMX</v>
          </cell>
          <cell r="C536" t="str">
            <v>Architectural Connectivity</v>
          </cell>
          <cell r="D536" t="str">
            <v>HPX-P250-PC-UK</v>
          </cell>
          <cell r="E536" t="str">
            <v>AMX-ENV</v>
          </cell>
          <cell r="H536" t="str">
            <v>UK Power Outlet (Type G) for Hydraport</v>
          </cell>
          <cell r="I536" t="str">
            <v>The HPX-P250-PC-UK, Power Outlet (UK) Module, is a Hydraport Power Outlet Module for HPX-600/900/1200 - UK</v>
          </cell>
          <cell r="J536">
            <v>253</v>
          </cell>
          <cell r="K536">
            <v>253</v>
          </cell>
          <cell r="L536">
            <v>124.16</v>
          </cell>
          <cell r="P536">
            <v>718878233993</v>
          </cell>
          <cell r="Q536">
            <v>0</v>
          </cell>
          <cell r="R536">
            <v>0.15</v>
          </cell>
          <cell r="S536">
            <v>2.0499999999999998</v>
          </cell>
          <cell r="T536">
            <v>2.5</v>
          </cell>
          <cell r="U536">
            <v>2</v>
          </cell>
          <cell r="V536" t="str">
            <v>TW</v>
          </cell>
          <cell r="W536" t="str">
            <v>Compliant</v>
          </cell>
          <cell r="X536" t="str">
            <v>https://www.amx.com/en-US/products/hpx-p250-pc-uk</v>
          </cell>
          <cell r="Y536">
            <v>200</v>
          </cell>
        </row>
        <row r="537">
          <cell r="A537" t="str">
            <v>FG561-21</v>
          </cell>
          <cell r="B537" t="str">
            <v>AMX</v>
          </cell>
          <cell r="C537" t="str">
            <v>Architectural Connectivity</v>
          </cell>
          <cell r="D537" t="str">
            <v>HPX-P200-PC-EU</v>
          </cell>
          <cell r="E537" t="str">
            <v>AMX-ENV</v>
          </cell>
          <cell r="H537" t="str">
            <v>EU Power Outlet (Type F) for Hydraport</v>
          </cell>
          <cell r="I537" t="str">
            <v>The HPX-P200-PC-EU, Power Outlet (EU) Module, is a Hydraport Power Outlet Module for HPX-600/900/1200 - EU</v>
          </cell>
          <cell r="J537">
            <v>253</v>
          </cell>
          <cell r="K537">
            <v>253</v>
          </cell>
          <cell r="L537">
            <v>124.16</v>
          </cell>
          <cell r="P537">
            <v>718878234006</v>
          </cell>
          <cell r="Q537">
            <v>0</v>
          </cell>
          <cell r="R537">
            <v>0.15</v>
          </cell>
          <cell r="S537">
            <v>2.0499999999999998</v>
          </cell>
          <cell r="T537">
            <v>2</v>
          </cell>
          <cell r="U537">
            <v>2</v>
          </cell>
          <cell r="V537" t="str">
            <v>TW</v>
          </cell>
          <cell r="W537" t="str">
            <v>Compliant</v>
          </cell>
          <cell r="X537" t="str">
            <v>https://www.amx.com/en-US/products/hpx-p200-pc-eu</v>
          </cell>
          <cell r="Y537">
            <v>201</v>
          </cell>
        </row>
        <row r="538">
          <cell r="A538" t="str">
            <v>FG561-31</v>
          </cell>
          <cell r="B538" t="str">
            <v>AMX</v>
          </cell>
          <cell r="C538" t="str">
            <v>Architectural Connectivity</v>
          </cell>
          <cell r="D538" t="str">
            <v>HPX-P200-PC-AU</v>
          </cell>
          <cell r="E538" t="str">
            <v>AMX-ENV</v>
          </cell>
          <cell r="H538" t="str">
            <v>Australian Outlet (Type I) for Hydraport</v>
          </cell>
          <cell r="I538" t="str">
            <v>HPX-P200-PC-AU, Power Outlet (AU) Module, is a Hydraport Power Outlet Module for HPX-600/900/1200 - AU</v>
          </cell>
          <cell r="J538">
            <v>237</v>
          </cell>
          <cell r="K538">
            <v>237</v>
          </cell>
          <cell r="L538">
            <v>118.16</v>
          </cell>
          <cell r="P538">
            <v>718878234112</v>
          </cell>
          <cell r="Q538">
            <v>0</v>
          </cell>
          <cell r="R538">
            <v>0.15</v>
          </cell>
          <cell r="S538">
            <v>2.0499999999999998</v>
          </cell>
          <cell r="T538">
            <v>2</v>
          </cell>
          <cell r="U538">
            <v>2</v>
          </cell>
          <cell r="V538" t="str">
            <v>TW</v>
          </cell>
          <cell r="W538" t="str">
            <v>Compliant</v>
          </cell>
          <cell r="X538" t="str">
            <v>https://www.amx.com/en-US/products/hpx-p200-pc-au</v>
          </cell>
          <cell r="Y538">
            <v>202</v>
          </cell>
        </row>
        <row r="539">
          <cell r="A539" t="str">
            <v>FG561-41</v>
          </cell>
          <cell r="B539" t="str">
            <v>AMX</v>
          </cell>
          <cell r="C539" t="str">
            <v>Architectural Connectivity</v>
          </cell>
          <cell r="D539" t="str">
            <v>HPX-P250-PC-IN</v>
          </cell>
          <cell r="E539" t="str">
            <v>AMX-ENV</v>
          </cell>
          <cell r="H539" t="str">
            <v>India Power Outlet (Type D/M) for Hydraport</v>
          </cell>
          <cell r="I539" t="str">
            <v>The HPX-P250-PC-IN, Power Outlet (IN) Module, is a Hydraport Power Outlet Module for HPX-600/900/1200 - IN</v>
          </cell>
          <cell r="J539">
            <v>275</v>
          </cell>
          <cell r="K539">
            <v>275</v>
          </cell>
          <cell r="L539">
            <v>133.61000000000001</v>
          </cell>
          <cell r="P539">
            <v>718878234228</v>
          </cell>
          <cell r="Q539">
            <v>0</v>
          </cell>
          <cell r="R539">
            <v>0.15</v>
          </cell>
          <cell r="S539">
            <v>2.0499999999999998</v>
          </cell>
          <cell r="T539">
            <v>2.5</v>
          </cell>
          <cell r="U539">
            <v>2</v>
          </cell>
          <cell r="V539" t="str">
            <v>TW</v>
          </cell>
          <cell r="W539" t="str">
            <v>Compliant</v>
          </cell>
          <cell r="X539" t="str">
            <v>https://www.amx.com/en-US/products/hpx-p250-pc-in</v>
          </cell>
          <cell r="Y539">
            <v>203</v>
          </cell>
        </row>
        <row r="540">
          <cell r="A540" t="str">
            <v>FG561-61</v>
          </cell>
          <cell r="B540" t="str">
            <v>AMX</v>
          </cell>
          <cell r="C540" t="str">
            <v>Architectural Connectivity</v>
          </cell>
          <cell r="D540" t="str">
            <v>HPX-P200-PC-EU2</v>
          </cell>
          <cell r="E540" t="str">
            <v>AMX-ENV</v>
          </cell>
          <cell r="H540" t="str">
            <v>EU Power Outlet (Type E) for Hydraport</v>
          </cell>
          <cell r="I540" t="str">
            <v>The HPX-P200-PC-EU2, Power Outlet (EU) Module provides power connectivity for Eastern European (Type E with Ground Pin) plug types</v>
          </cell>
          <cell r="J540">
            <v>253</v>
          </cell>
          <cell r="K540">
            <v>253</v>
          </cell>
          <cell r="L540">
            <v>124.15</v>
          </cell>
          <cell r="P540">
            <v>718878025291</v>
          </cell>
          <cell r="Q540">
            <v>0</v>
          </cell>
          <cell r="R540">
            <v>0.15</v>
          </cell>
          <cell r="S540">
            <v>2.0499999999999998</v>
          </cell>
          <cell r="T540">
            <v>2</v>
          </cell>
          <cell r="U540">
            <v>2</v>
          </cell>
          <cell r="V540" t="str">
            <v>TW</v>
          </cell>
          <cell r="W540" t="str">
            <v>Compliant</v>
          </cell>
          <cell r="X540" t="str">
            <v>https://www.amx.com/en-US/products/hpx-p200-pc-eu2</v>
          </cell>
          <cell r="Y540">
            <v>204</v>
          </cell>
        </row>
        <row r="541">
          <cell r="A541" t="str">
            <v>FG562-41</v>
          </cell>
          <cell r="B541" t="str">
            <v>AMX</v>
          </cell>
          <cell r="C541" t="str">
            <v>Architectural Connectivity</v>
          </cell>
          <cell r="D541" t="str">
            <v>HPX-CPT200-W</v>
          </cell>
          <cell r="E541" t="str">
            <v>AMX-ENV</v>
          </cell>
          <cell r="H541" t="str">
            <v>Cable Passthru module for Hydraport</v>
          </cell>
          <cell r="I541" t="str">
            <v>The HPX-CPT200-W, Cable Pass-Thru Well Module, provides a convenient way to keep cables out of site in an HPX-600, 900 or 1200 chassis</v>
          </cell>
          <cell r="J541">
            <v>47</v>
          </cell>
          <cell r="K541">
            <v>47</v>
          </cell>
          <cell r="L541">
            <v>22.56</v>
          </cell>
          <cell r="P541">
            <v>718878234334</v>
          </cell>
          <cell r="Q541">
            <v>0</v>
          </cell>
          <cell r="R541">
            <v>0.05</v>
          </cell>
          <cell r="S541">
            <v>2.0499999999999998</v>
          </cell>
          <cell r="T541">
            <v>2</v>
          </cell>
          <cell r="U541">
            <v>1</v>
          </cell>
          <cell r="V541" t="str">
            <v>MY</v>
          </cell>
          <cell r="W541" t="str">
            <v>Compliant</v>
          </cell>
          <cell r="X541" t="str">
            <v>https://www.amx.com/en-US/products/hpx-cpt200-w</v>
          </cell>
          <cell r="Y541">
            <v>205</v>
          </cell>
        </row>
        <row r="542">
          <cell r="A542" t="str">
            <v>FG562-42</v>
          </cell>
          <cell r="B542" t="str">
            <v>AMX</v>
          </cell>
          <cell r="C542" t="str">
            <v>Architectural Connectivity</v>
          </cell>
          <cell r="D542" t="str">
            <v>HPX-CPTS100-W</v>
          </cell>
          <cell r="E542" t="str">
            <v>AMX-ENV</v>
          </cell>
          <cell r="H542" t="str">
            <v>Cable Passthru Spacer module for Hydraport</v>
          </cell>
          <cell r="I542" t="str">
            <v>The HPX-CPTS100-W when used in conjunction with the HPX-CPT200-W increases the number of cables that can be passed through from 2 to 4</v>
          </cell>
          <cell r="J542">
            <v>47</v>
          </cell>
          <cell r="K542">
            <v>47</v>
          </cell>
          <cell r="L542">
            <v>23.43</v>
          </cell>
          <cell r="P542">
            <v>718878025314</v>
          </cell>
          <cell r="Q542">
            <v>0</v>
          </cell>
          <cell r="R542">
            <v>0.05</v>
          </cell>
          <cell r="S542">
            <v>2.0499999999999998</v>
          </cell>
          <cell r="T542">
            <v>1</v>
          </cell>
          <cell r="U542">
            <v>1</v>
          </cell>
          <cell r="V542" t="str">
            <v>CN</v>
          </cell>
          <cell r="W542" t="str">
            <v>Non Compliant</v>
          </cell>
          <cell r="X542" t="str">
            <v>https://www.amx.com/en-US/products/hpx-cpts100-w</v>
          </cell>
          <cell r="Y542">
            <v>206</v>
          </cell>
        </row>
        <row r="543">
          <cell r="A543" t="str">
            <v>FG563-03</v>
          </cell>
          <cell r="B543" t="str">
            <v>AMX</v>
          </cell>
          <cell r="C543" t="str">
            <v>Architectural Connectivity</v>
          </cell>
          <cell r="D543" t="str">
            <v>HPX-N100-SRJ45</v>
          </cell>
          <cell r="E543" t="str">
            <v>AMX-ENV</v>
          </cell>
          <cell r="H543" t="str">
            <v>Single Shielded RJ-45 module for Hydraport</v>
          </cell>
          <cell r="I543" t="str">
            <v>The HPX-N100-SRJ45 module provides one Shielded RJ-45 connection to a Hydraport 600, 900 or 1200. Due to the extended depth of this module it is not recommended for use with the HPX-1600</v>
          </cell>
          <cell r="J543">
            <v>135</v>
          </cell>
          <cell r="K543">
            <v>135</v>
          </cell>
          <cell r="L543">
            <v>66.95</v>
          </cell>
          <cell r="P543">
            <v>718878025321</v>
          </cell>
          <cell r="Q543">
            <v>0</v>
          </cell>
          <cell r="R543">
            <v>0.1</v>
          </cell>
          <cell r="S543">
            <v>2.0499999999999998</v>
          </cell>
          <cell r="T543">
            <v>1</v>
          </cell>
          <cell r="U543">
            <v>2</v>
          </cell>
          <cell r="V543" t="str">
            <v>US</v>
          </cell>
          <cell r="W543" t="str">
            <v>Compliant</v>
          </cell>
          <cell r="X543" t="str">
            <v>https://www.amx.com/en-US/products/hpx-n100-srj45</v>
          </cell>
          <cell r="Y543">
            <v>207</v>
          </cell>
        </row>
        <row r="544">
          <cell r="A544" t="str">
            <v>FG563-04</v>
          </cell>
          <cell r="B544" t="str">
            <v>AMX</v>
          </cell>
          <cell r="C544" t="str">
            <v>Architectural Connectivity</v>
          </cell>
          <cell r="D544" t="str">
            <v>HPX-N102-SRJ45</v>
          </cell>
          <cell r="E544" t="str">
            <v>AMX-ENV</v>
          </cell>
          <cell r="H544" t="str">
            <v>Dual Shielded RJ-45 module for Hydraport</v>
          </cell>
          <cell r="I544" t="str">
            <v>The HPX-N102-SRJ45 module provides two Shielded RJ-45 connections to the Hydraport 600, 900 or 1200. Due to the extended depth of this module it is not recommended for use with the HPX-1600</v>
          </cell>
          <cell r="J544">
            <v>170</v>
          </cell>
          <cell r="K544">
            <v>170</v>
          </cell>
          <cell r="L544">
            <v>84.98</v>
          </cell>
          <cell r="P544">
            <v>718878025338</v>
          </cell>
          <cell r="Q544">
            <v>0</v>
          </cell>
          <cell r="R544">
            <v>0.1</v>
          </cell>
          <cell r="S544">
            <v>2.0499999999999998</v>
          </cell>
          <cell r="T544">
            <v>1</v>
          </cell>
          <cell r="U544">
            <v>2</v>
          </cell>
          <cell r="V544" t="str">
            <v>US</v>
          </cell>
          <cell r="W544" t="str">
            <v>Compliant</v>
          </cell>
          <cell r="X544" t="str">
            <v>https://www.amx.com/en-US/products/hpx-n102-srj45</v>
          </cell>
          <cell r="Y544">
            <v>208</v>
          </cell>
        </row>
        <row r="545">
          <cell r="A545" t="str">
            <v>FG565-11-BL-00</v>
          </cell>
          <cell r="B545" t="str">
            <v>AMX</v>
          </cell>
          <cell r="C545" t="str">
            <v>Architectural Connectivity</v>
          </cell>
          <cell r="D545" t="str">
            <v>HPX-U400-R-MET-6NE</v>
          </cell>
          <cell r="E545" t="str">
            <v>AMX-ENV</v>
          </cell>
          <cell r="G545" t="str">
            <v>Limited Quantity</v>
          </cell>
          <cell r="H545" t="str">
            <v>Metreau Keypad module for Hydraport</v>
          </cell>
          <cell r="I545" t="str">
            <v>The HPX-U400-R-MET-6NE, Metreau 6-Button Ethernet Keypad Ramp Mount Kit, is a Metreau 6-Button Ethernet Keypad in a carrier that allows it to be installed into the Hydraport HPX-600,900 and 1200 Connection Ports</v>
          </cell>
          <cell r="J545">
            <v>567</v>
          </cell>
          <cell r="K545">
            <v>567</v>
          </cell>
          <cell r="L545">
            <v>283.25</v>
          </cell>
          <cell r="P545">
            <v>718878023884</v>
          </cell>
          <cell r="Q545">
            <v>0</v>
          </cell>
          <cell r="R545">
            <v>0.4</v>
          </cell>
          <cell r="S545">
            <v>2.0499999999999998</v>
          </cell>
          <cell r="T545">
            <v>4</v>
          </cell>
          <cell r="U545">
            <v>1</v>
          </cell>
          <cell r="V545" t="str">
            <v>US</v>
          </cell>
          <cell r="W545" t="str">
            <v>Compliant</v>
          </cell>
          <cell r="X545" t="str">
            <v>https://www.amx.com/en-US/products/hpx-u400-r-met-6ne</v>
          </cell>
          <cell r="Y545">
            <v>209</v>
          </cell>
        </row>
        <row r="546">
          <cell r="A546" t="str">
            <v>FG565-12-BL-00</v>
          </cell>
          <cell r="B546" t="str">
            <v>AMX</v>
          </cell>
          <cell r="C546" t="str">
            <v>Architectural Connectivity</v>
          </cell>
          <cell r="D546" t="str">
            <v>HPX-U400-R-MET-13E</v>
          </cell>
          <cell r="E546" t="str">
            <v>AMX-ENV</v>
          </cell>
          <cell r="G546" t="str">
            <v>Limited Quantity</v>
          </cell>
          <cell r="H546" t="str">
            <v>Metreau Keypad module for Hydraport</v>
          </cell>
          <cell r="I546" t="str">
            <v>The HPX-U400-R-MET-13E, Metreau 13-Button Ethernet Keypad Ramp Mount Kit, is a Metreau 13-Button Ethernet Keypad in a carrier that allows it to be installed into the Hydraport HPX-600,900 and 1200 Connection Ports</v>
          </cell>
          <cell r="J546">
            <v>531</v>
          </cell>
          <cell r="K546">
            <v>531</v>
          </cell>
          <cell r="L546">
            <v>265.23</v>
          </cell>
          <cell r="P546">
            <v>718878001431</v>
          </cell>
          <cell r="Q546">
            <v>0</v>
          </cell>
          <cell r="R546">
            <v>0.4</v>
          </cell>
          <cell r="S546">
            <v>2.0499999999999998</v>
          </cell>
          <cell r="T546">
            <v>4</v>
          </cell>
          <cell r="U546">
            <v>1</v>
          </cell>
          <cell r="V546" t="str">
            <v>US</v>
          </cell>
          <cell r="W546" t="str">
            <v>Compliant</v>
          </cell>
          <cell r="X546" t="str">
            <v>https://www.amx.com/en-US/products/hpx-u400-r-met-13e</v>
          </cell>
          <cell r="Y546">
            <v>210</v>
          </cell>
        </row>
        <row r="547">
          <cell r="A547" t="str">
            <v>FG565-13-BL-00</v>
          </cell>
          <cell r="B547" t="str">
            <v>AMX</v>
          </cell>
          <cell r="C547" t="str">
            <v>Architectural Connectivity</v>
          </cell>
          <cell r="D547" t="str">
            <v>HPX-U400-R-MET-7E</v>
          </cell>
          <cell r="E547" t="str">
            <v>AMX-ENV</v>
          </cell>
          <cell r="H547" t="str">
            <v>Metreau Keypad module for Hydraport</v>
          </cell>
          <cell r="I547" t="str">
            <v>The HPX-U400-R-MET-7E, Metreau 7-Button Ethernet Keypad Ramp Mount Kit, is a Metreau 7-Button Ethernet Keypad in a carrier that allows it to be installed into the Hydraport HPX-600,900 and 1200 Connection Ports</v>
          </cell>
          <cell r="J547">
            <v>531</v>
          </cell>
          <cell r="K547">
            <v>531</v>
          </cell>
          <cell r="L547">
            <v>265.23</v>
          </cell>
          <cell r="P547">
            <v>0</v>
          </cell>
          <cell r="Q547">
            <v>0</v>
          </cell>
          <cell r="R547">
            <v>0.4</v>
          </cell>
          <cell r="S547">
            <v>2.0499999999999998</v>
          </cell>
          <cell r="T547">
            <v>4</v>
          </cell>
          <cell r="U547">
            <v>1</v>
          </cell>
          <cell r="V547" t="str">
            <v>US</v>
          </cell>
          <cell r="W547" t="str">
            <v>Compliant</v>
          </cell>
          <cell r="X547" t="str">
            <v>https://www.amx.com/en-US/products/hpx-u400-r-met-7e</v>
          </cell>
          <cell r="Y547">
            <v>211</v>
          </cell>
        </row>
        <row r="548">
          <cell r="A548" t="str">
            <v>FG570-01-10K-00</v>
          </cell>
          <cell r="B548" t="str">
            <v>AMX</v>
          </cell>
          <cell r="C548" t="str">
            <v>Architectural Connectivity</v>
          </cell>
          <cell r="D548" t="str">
            <v>HPG-10-10K</v>
          </cell>
          <cell r="E548" t="str">
            <v>AMX-ENV</v>
          </cell>
          <cell r="H548" t="str">
            <v>Hydraport Mini Grommet 10-pack</v>
          </cell>
          <cell r="I548" t="str">
            <v>Hydraport 3/4" Mini-Grommet, 10-Pack</v>
          </cell>
          <cell r="J548">
            <v>196</v>
          </cell>
          <cell r="K548">
            <v>196</v>
          </cell>
          <cell r="L548">
            <v>97.44</v>
          </cell>
          <cell r="P548">
            <v>718878034583</v>
          </cell>
          <cell r="Q548">
            <v>0</v>
          </cell>
          <cell r="R548">
            <v>0.5</v>
          </cell>
          <cell r="S548">
            <v>2.75</v>
          </cell>
          <cell r="T548">
            <v>2.75</v>
          </cell>
          <cell r="U548">
            <v>1.75</v>
          </cell>
          <cell r="V548" t="str">
            <v>MY</v>
          </cell>
          <cell r="W548" t="str">
            <v>Compliant</v>
          </cell>
          <cell r="X548" t="str">
            <v>https://www.amx.com/en-US/products/hpg-10</v>
          </cell>
          <cell r="Y548">
            <v>212</v>
          </cell>
        </row>
        <row r="549">
          <cell r="A549" t="str">
            <v>FG570-02B-GB</v>
          </cell>
          <cell r="B549" t="str">
            <v>AMX</v>
          </cell>
          <cell r="C549" t="str">
            <v>Architectural Connectivity</v>
          </cell>
          <cell r="D549" t="str">
            <v>HPG-20B-GB</v>
          </cell>
          <cell r="E549" t="str">
            <v>AMX-ENV</v>
          </cell>
          <cell r="G549" t="str">
            <v>Limited Quantity</v>
          </cell>
          <cell r="H549" t="str">
            <v>Hydraport Grommet 2-inch</v>
          </cell>
          <cell r="I549" t="str">
            <v>Hydraport 2" Grommet, Gloss Black in Black Anodized Aluminum</v>
          </cell>
          <cell r="J549">
            <v>135</v>
          </cell>
          <cell r="K549">
            <v>135</v>
          </cell>
          <cell r="L549">
            <v>66.95</v>
          </cell>
          <cell r="P549">
            <v>718878235225</v>
          </cell>
          <cell r="Q549">
            <v>0</v>
          </cell>
          <cell r="R549">
            <v>0.5</v>
          </cell>
          <cell r="S549">
            <v>2.75</v>
          </cell>
          <cell r="T549">
            <v>2.75</v>
          </cell>
          <cell r="U549">
            <v>1.75</v>
          </cell>
          <cell r="V549" t="str">
            <v>US</v>
          </cell>
          <cell r="W549" t="str">
            <v>Compliant</v>
          </cell>
          <cell r="X549" t="str">
            <v>https://www.amx.com/en-US/products/hpg-20</v>
          </cell>
          <cell r="Y549">
            <v>213</v>
          </cell>
        </row>
        <row r="550">
          <cell r="A550" t="str">
            <v>FG570-02B-MB</v>
          </cell>
          <cell r="B550" t="str">
            <v>AMX</v>
          </cell>
          <cell r="C550" t="str">
            <v>Architectural Connectivity</v>
          </cell>
          <cell r="D550" t="str">
            <v>HPG-20B-MB</v>
          </cell>
          <cell r="E550" t="str">
            <v>AMX-ENV</v>
          </cell>
          <cell r="G550" t="str">
            <v>Limited Quantity</v>
          </cell>
          <cell r="H550" t="str">
            <v>Hydraport Grommet 2-inch</v>
          </cell>
          <cell r="I550" t="str">
            <v>Hydraport 2" Grommet, Matte Black in Black Anodized Aluminum</v>
          </cell>
          <cell r="J550">
            <v>135</v>
          </cell>
          <cell r="K550">
            <v>135</v>
          </cell>
          <cell r="L550">
            <v>66.95</v>
          </cell>
          <cell r="P550">
            <v>718878235331</v>
          </cell>
          <cell r="Q550">
            <v>0</v>
          </cell>
          <cell r="R550">
            <v>0.5</v>
          </cell>
          <cell r="S550">
            <v>2.75</v>
          </cell>
          <cell r="T550">
            <v>2.75</v>
          </cell>
          <cell r="U550">
            <v>1.75</v>
          </cell>
          <cell r="V550" t="str">
            <v>US</v>
          </cell>
          <cell r="W550" t="str">
            <v>Compliant</v>
          </cell>
          <cell r="X550" t="str">
            <v>https://www.amx.com/en-US/products/hpg-20</v>
          </cell>
          <cell r="Y550">
            <v>214</v>
          </cell>
        </row>
        <row r="551">
          <cell r="A551" t="str">
            <v>FG570-02S-FG</v>
          </cell>
          <cell r="B551" t="str">
            <v>AMX</v>
          </cell>
          <cell r="C551" t="str">
            <v>Architectural Connectivity</v>
          </cell>
          <cell r="D551" t="str">
            <v>HPG-20S-FG</v>
          </cell>
          <cell r="E551" t="str">
            <v>AMX-ENV</v>
          </cell>
          <cell r="G551" t="str">
            <v>Limited Quantity</v>
          </cell>
          <cell r="H551" t="str">
            <v>Hydraport Grommet 2-inch</v>
          </cell>
          <cell r="I551" t="str">
            <v>Hydraport 2" Grommet, Frosted in Silver Anodized Aluminum</v>
          </cell>
          <cell r="J551">
            <v>135</v>
          </cell>
          <cell r="K551">
            <v>135</v>
          </cell>
          <cell r="L551">
            <v>66.95</v>
          </cell>
          <cell r="P551">
            <v>718878235447</v>
          </cell>
          <cell r="Q551">
            <v>0</v>
          </cell>
          <cell r="R551">
            <v>0.5</v>
          </cell>
          <cell r="S551">
            <v>2.75</v>
          </cell>
          <cell r="T551">
            <v>2.75</v>
          </cell>
          <cell r="U551">
            <v>1.75</v>
          </cell>
          <cell r="V551" t="str">
            <v>US</v>
          </cell>
          <cell r="W551" t="str">
            <v>Compliant</v>
          </cell>
          <cell r="X551" t="str">
            <v>https://www.amx.com/en-US/products/hpg-20</v>
          </cell>
          <cell r="Y551">
            <v>215</v>
          </cell>
        </row>
        <row r="552">
          <cell r="A552" t="str">
            <v>FG570-02S-GS</v>
          </cell>
          <cell r="B552" t="str">
            <v>AMX</v>
          </cell>
          <cell r="C552" t="str">
            <v>Architectural Connectivity</v>
          </cell>
          <cell r="D552" t="str">
            <v>HPG-20S-GS</v>
          </cell>
          <cell r="E552" t="str">
            <v>AMX-ENV</v>
          </cell>
          <cell r="G552" t="str">
            <v>Limited Quantity</v>
          </cell>
          <cell r="H552" t="str">
            <v>Hydraport Grommet 2-inch</v>
          </cell>
          <cell r="I552" t="str">
            <v>Hydraport 2" Grommet, Gloss Silver in Silver Anodized Aluminum</v>
          </cell>
          <cell r="J552">
            <v>135</v>
          </cell>
          <cell r="K552">
            <v>135</v>
          </cell>
          <cell r="L552">
            <v>66.95</v>
          </cell>
          <cell r="P552">
            <v>718878228661</v>
          </cell>
          <cell r="Q552">
            <v>0</v>
          </cell>
          <cell r="R552">
            <v>0.5</v>
          </cell>
          <cell r="S552">
            <v>2.75</v>
          </cell>
          <cell r="T552">
            <v>2.75</v>
          </cell>
          <cell r="U552">
            <v>1.75</v>
          </cell>
          <cell r="V552" t="str">
            <v>US</v>
          </cell>
          <cell r="W552" t="str">
            <v>Compliant</v>
          </cell>
          <cell r="X552" t="str">
            <v>https://www.amx.com/en-US/products/hpg-20</v>
          </cell>
          <cell r="Y552">
            <v>216</v>
          </cell>
        </row>
        <row r="553">
          <cell r="A553" t="str">
            <v>FG571-07</v>
          </cell>
          <cell r="B553" t="str">
            <v>AMX</v>
          </cell>
          <cell r="C553" t="str">
            <v>Architectural Connectivity</v>
          </cell>
          <cell r="D553" t="str">
            <v>HPX-MSP-7-BL</v>
          </cell>
          <cell r="E553" t="str">
            <v>AMX-ENV</v>
          </cell>
          <cell r="G553" t="str">
            <v>Limited Quantity - REDUCED</v>
          </cell>
          <cell r="H553" t="str">
            <v>Hydraport with 7" touch panel BLACK</v>
          </cell>
          <cell r="I553" t="str">
            <v>Hydraport Touch Connection Port with 7" Panel, Black; 8 module connection port with Modero S Series Touch Panel built into the cover</v>
          </cell>
          <cell r="J553">
            <v>3185</v>
          </cell>
          <cell r="K553">
            <v>1385</v>
          </cell>
          <cell r="L553">
            <v>593.04</v>
          </cell>
          <cell r="P553">
            <v>718878025345</v>
          </cell>
          <cell r="Q553">
            <v>0</v>
          </cell>
          <cell r="R553">
            <v>3.58</v>
          </cell>
          <cell r="S553">
            <v>10.571</v>
          </cell>
          <cell r="T553">
            <v>6.5259999999999998</v>
          </cell>
          <cell r="U553">
            <v>4.5670000000000002</v>
          </cell>
          <cell r="V553" t="str">
            <v>MX</v>
          </cell>
          <cell r="W553" t="str">
            <v>Compliant</v>
          </cell>
          <cell r="X553" t="str">
            <v>https://www.amx.com/en-US/products/hpx-msp-7</v>
          </cell>
          <cell r="Y553">
            <v>217</v>
          </cell>
        </row>
        <row r="554">
          <cell r="A554" t="str">
            <v>FG571-08</v>
          </cell>
          <cell r="B554" t="str">
            <v>AMX</v>
          </cell>
          <cell r="C554" t="str">
            <v>Architectural Connectivity</v>
          </cell>
          <cell r="D554" t="str">
            <v>HPX-MSP-7-SL</v>
          </cell>
          <cell r="E554" t="str">
            <v>AMX-ENV</v>
          </cell>
          <cell r="G554" t="str">
            <v>Limited Quantity - REDUCED</v>
          </cell>
          <cell r="H554" t="str">
            <v>Hydraport with 7" touch panel SILVER</v>
          </cell>
          <cell r="I554" t="str">
            <v>Hydraport Touch Connection Port with 7" Panel, Silver; 8 module connection port with Modero S Series Touch Panel built into the cover</v>
          </cell>
          <cell r="J554">
            <v>3185</v>
          </cell>
          <cell r="K554">
            <v>1385</v>
          </cell>
          <cell r="L554">
            <v>402.08</v>
          </cell>
          <cell r="P554">
            <v>718878025352</v>
          </cell>
          <cell r="Q554">
            <v>0</v>
          </cell>
          <cell r="R554">
            <v>3.58</v>
          </cell>
          <cell r="S554">
            <v>10.571</v>
          </cell>
          <cell r="T554">
            <v>6.5259999999999998</v>
          </cell>
          <cell r="U554">
            <v>4.5670000000000002</v>
          </cell>
          <cell r="V554" t="str">
            <v>MX</v>
          </cell>
          <cell r="W554" t="str">
            <v>Compliant</v>
          </cell>
          <cell r="X554" t="str">
            <v>https://www.amx.com/en-US/products/hpx-msp-7</v>
          </cell>
          <cell r="Y554">
            <v>218</v>
          </cell>
        </row>
        <row r="555">
          <cell r="A555" t="str">
            <v>FG571-09</v>
          </cell>
          <cell r="B555" t="str">
            <v>AMX</v>
          </cell>
          <cell r="C555" t="str">
            <v>Architectural Connectivity</v>
          </cell>
          <cell r="D555" t="str">
            <v>HPX-MSP-10-SL</v>
          </cell>
          <cell r="E555" t="str">
            <v>AMX-ENV</v>
          </cell>
          <cell r="G555" t="str">
            <v>Limited Quantity - REDUCED</v>
          </cell>
          <cell r="H555" t="str">
            <v>Hydraport with 10" touch panel SILVER</v>
          </cell>
          <cell r="I555" t="str">
            <v>Hydraport Touch Connection Port with 10" Panel, Silver; 10 module connection port with Modero S Series Touch Panel built into the cover</v>
          </cell>
          <cell r="J555">
            <v>4457</v>
          </cell>
          <cell r="K555">
            <v>4457</v>
          </cell>
          <cell r="L555">
            <v>1298.1300000000001</v>
          </cell>
          <cell r="P555">
            <v>718878025369</v>
          </cell>
          <cell r="Q555">
            <v>0</v>
          </cell>
          <cell r="R555">
            <v>5.75</v>
          </cell>
          <cell r="S555">
            <v>13.221</v>
          </cell>
          <cell r="T555">
            <v>8.4879999999999995</v>
          </cell>
          <cell r="U555">
            <v>4.5670000000000002</v>
          </cell>
          <cell r="V555" t="str">
            <v>MX</v>
          </cell>
          <cell r="W555" t="str">
            <v>Compliant</v>
          </cell>
          <cell r="X555" t="str">
            <v>https://www.amx.com/en-US/products/hpx-msp-10</v>
          </cell>
          <cell r="Y555">
            <v>219</v>
          </cell>
        </row>
        <row r="556">
          <cell r="A556" t="str">
            <v>FG571-10</v>
          </cell>
          <cell r="B556" t="str">
            <v>AMX</v>
          </cell>
          <cell r="C556" t="str">
            <v>Architectural Connectivity</v>
          </cell>
          <cell r="D556" t="str">
            <v>HPX-MSP-10-BL</v>
          </cell>
          <cell r="E556" t="str">
            <v>AMX-ENV</v>
          </cell>
          <cell r="G556" t="str">
            <v>Limited Quantity - REDUCED</v>
          </cell>
          <cell r="H556" t="str">
            <v>Hydraport with 10" touch panel BLACK</v>
          </cell>
          <cell r="I556" t="str">
            <v>Hydraport Touch Connection Port with 10" Panel, Black; 10 module connection port with Modero S Series Touch Panel built into the cover</v>
          </cell>
          <cell r="J556">
            <v>4455</v>
          </cell>
          <cell r="K556">
            <v>1940</v>
          </cell>
          <cell r="L556">
            <v>508.17</v>
          </cell>
          <cell r="P556">
            <v>718878025376</v>
          </cell>
          <cell r="Q556">
            <v>0</v>
          </cell>
          <cell r="R556">
            <v>5.75</v>
          </cell>
          <cell r="S556">
            <v>13.221</v>
          </cell>
          <cell r="T556">
            <v>8.4879999999999995</v>
          </cell>
          <cell r="U556">
            <v>4.5670000000000002</v>
          </cell>
          <cell r="V556" t="str">
            <v>MX</v>
          </cell>
          <cell r="W556" t="str">
            <v>Compliant</v>
          </cell>
          <cell r="X556" t="str">
            <v>https://www.amx.com/en-US/products/hpx-msp-10</v>
          </cell>
          <cell r="Y556">
            <v>220</v>
          </cell>
        </row>
        <row r="557">
          <cell r="A557" t="str">
            <v>FG5793-01-BL</v>
          </cell>
          <cell r="B557" t="str">
            <v>AMX</v>
          </cell>
          <cell r="C557" t="str">
            <v>Keypads</v>
          </cell>
          <cell r="D557" t="str">
            <v>MET-6NE-BL</v>
          </cell>
          <cell r="E557" t="str">
            <v>AMX-UI</v>
          </cell>
          <cell r="H557" t="str">
            <v>Metreau Keypad 6-button nav wheel BLACK</v>
          </cell>
          <cell r="I557" t="str">
            <v>Metreau 6-Button Ethernet Keypad with Navigation, Install in Decora-style wallplates, Black</v>
          </cell>
          <cell r="J557">
            <v>505</v>
          </cell>
          <cell r="K557">
            <v>505</v>
          </cell>
          <cell r="L557">
            <v>251.97</v>
          </cell>
          <cell r="P557">
            <v>718878025383</v>
          </cell>
          <cell r="Q557">
            <v>0</v>
          </cell>
          <cell r="R557">
            <v>0.35</v>
          </cell>
          <cell r="S557">
            <v>4</v>
          </cell>
          <cell r="T557">
            <v>1.75</v>
          </cell>
          <cell r="U557">
            <v>1</v>
          </cell>
          <cell r="V557" t="str">
            <v>MX</v>
          </cell>
          <cell r="W557" t="str">
            <v>Compliant</v>
          </cell>
          <cell r="X557" t="str">
            <v>https://www.amx.com/en-US/products/met-6ne</v>
          </cell>
          <cell r="Y557">
            <v>221</v>
          </cell>
        </row>
        <row r="558">
          <cell r="A558" t="str">
            <v>FG5793-01-WH</v>
          </cell>
          <cell r="B558" t="str">
            <v>AMX</v>
          </cell>
          <cell r="C558" t="str">
            <v>Keypads</v>
          </cell>
          <cell r="D558" t="str">
            <v>MET-6NE-WH</v>
          </cell>
          <cell r="E558" t="str">
            <v>AMX-UI</v>
          </cell>
          <cell r="H558" t="str">
            <v>Metreau Keypad 6-button nav wheel WHITE</v>
          </cell>
          <cell r="I558" t="str">
            <v>Metreau 6-Button Ethernet Keypad with Navigation, Install in Decora-style wallplates, White</v>
          </cell>
          <cell r="J558">
            <v>505</v>
          </cell>
          <cell r="K558">
            <v>505</v>
          </cell>
          <cell r="L558">
            <v>251.97</v>
          </cell>
          <cell r="P558">
            <v>718878025390</v>
          </cell>
          <cell r="Q558">
            <v>0</v>
          </cell>
          <cell r="R558">
            <v>0.35</v>
          </cell>
          <cell r="S558">
            <v>4</v>
          </cell>
          <cell r="T558">
            <v>1.75</v>
          </cell>
          <cell r="U558">
            <v>1</v>
          </cell>
          <cell r="V558" t="str">
            <v>MX</v>
          </cell>
          <cell r="W558" t="str">
            <v>Compliant</v>
          </cell>
          <cell r="X558" t="str">
            <v>https://www.amx.com/en-US/products/met-6ne</v>
          </cell>
          <cell r="Y558">
            <v>222</v>
          </cell>
        </row>
        <row r="559">
          <cell r="A559" t="str">
            <v>FG5793-02-BL</v>
          </cell>
          <cell r="B559" t="str">
            <v>AMX</v>
          </cell>
          <cell r="C559" t="str">
            <v>Keypads</v>
          </cell>
          <cell r="D559" t="str">
            <v>MET-13E-BL</v>
          </cell>
          <cell r="E559" t="str">
            <v>AMX-UI</v>
          </cell>
          <cell r="H559" t="str">
            <v>Metreau Keypad 13-button BLACK</v>
          </cell>
          <cell r="I559" t="str">
            <v>Metreau 13-Button Ethernet Keypad, Install in Decora-style wallplates, Black</v>
          </cell>
          <cell r="J559">
            <v>480</v>
          </cell>
          <cell r="K559">
            <v>480</v>
          </cell>
          <cell r="L559">
            <v>239.24</v>
          </cell>
          <cell r="P559">
            <v>718878025406</v>
          </cell>
          <cell r="Q559">
            <v>0</v>
          </cell>
          <cell r="R559">
            <v>0.35</v>
          </cell>
          <cell r="S559">
            <v>4</v>
          </cell>
          <cell r="T559">
            <v>1.75</v>
          </cell>
          <cell r="U559">
            <v>1</v>
          </cell>
          <cell r="V559" t="str">
            <v>MX</v>
          </cell>
          <cell r="W559" t="str">
            <v>Compliant</v>
          </cell>
          <cell r="X559" t="str">
            <v>https://www.amx.com/en-US/products/met-13e</v>
          </cell>
          <cell r="Y559">
            <v>223</v>
          </cell>
        </row>
        <row r="560">
          <cell r="A560" t="str">
            <v>FG5793-02-WH</v>
          </cell>
          <cell r="B560" t="str">
            <v>AMX</v>
          </cell>
          <cell r="C560" t="str">
            <v>Keypads</v>
          </cell>
          <cell r="D560" t="str">
            <v>MET-13E-WH</v>
          </cell>
          <cell r="E560" t="str">
            <v>AMX-UI</v>
          </cell>
          <cell r="H560" t="str">
            <v>Metreau Keypad 13-button WHITE</v>
          </cell>
          <cell r="I560" t="str">
            <v>Metreau 13-Button Ethernet Keypad, Install in Decora-style wallplates, White</v>
          </cell>
          <cell r="J560">
            <v>480</v>
          </cell>
          <cell r="K560">
            <v>480</v>
          </cell>
          <cell r="L560">
            <v>239.24</v>
          </cell>
          <cell r="P560">
            <v>718878022764</v>
          </cell>
          <cell r="Q560">
            <v>0</v>
          </cell>
          <cell r="R560">
            <v>0.35</v>
          </cell>
          <cell r="S560">
            <v>4</v>
          </cell>
          <cell r="T560">
            <v>1.75</v>
          </cell>
          <cell r="U560">
            <v>1</v>
          </cell>
          <cell r="V560" t="str">
            <v>MX</v>
          </cell>
          <cell r="W560" t="str">
            <v>Compliant</v>
          </cell>
          <cell r="X560" t="str">
            <v>https://www.amx.com/en-US/products/met-13e</v>
          </cell>
          <cell r="Y560">
            <v>224</v>
          </cell>
        </row>
        <row r="561">
          <cell r="A561" t="str">
            <v>FG5793-03-BL</v>
          </cell>
          <cell r="B561" t="str">
            <v>AMX</v>
          </cell>
          <cell r="C561" t="str">
            <v>Keypads</v>
          </cell>
          <cell r="D561" t="str">
            <v>MET-7E-BL</v>
          </cell>
          <cell r="E561" t="str">
            <v>AMX-UI</v>
          </cell>
          <cell r="H561" t="str">
            <v>Metreau Keypad 7-button BLACK</v>
          </cell>
          <cell r="I561" t="str">
            <v>Metreau 7-Button Ethernet Keypad, Install in Decora-style wallplates, Black</v>
          </cell>
          <cell r="J561">
            <v>480</v>
          </cell>
          <cell r="K561">
            <v>480</v>
          </cell>
          <cell r="L561">
            <v>239.24</v>
          </cell>
          <cell r="P561">
            <v>718878025413</v>
          </cell>
          <cell r="Q561">
            <v>0</v>
          </cell>
          <cell r="R561">
            <v>0.35</v>
          </cell>
          <cell r="S561">
            <v>4</v>
          </cell>
          <cell r="T561">
            <v>1.75</v>
          </cell>
          <cell r="U561">
            <v>1</v>
          </cell>
          <cell r="V561" t="str">
            <v>MX</v>
          </cell>
          <cell r="W561" t="str">
            <v>Compliant</v>
          </cell>
          <cell r="X561" t="str">
            <v>https://www.amx.com/en-US/products/met-7e</v>
          </cell>
          <cell r="Y561">
            <v>225</v>
          </cell>
        </row>
        <row r="562">
          <cell r="A562" t="str">
            <v>FG5793-03-WH</v>
          </cell>
          <cell r="B562" t="str">
            <v>AMX</v>
          </cell>
          <cell r="C562" t="str">
            <v>Keypads</v>
          </cell>
          <cell r="D562" t="str">
            <v>MET-7E-WH</v>
          </cell>
          <cell r="E562" t="str">
            <v>AMX-UI</v>
          </cell>
          <cell r="G562" t="str">
            <v>REDUCED</v>
          </cell>
          <cell r="H562" t="str">
            <v>Metreau Keypad 7-button WHITE</v>
          </cell>
          <cell r="I562" t="str">
            <v>Metreau 7-Button Ethernet Keypad, Install in Decora-style wallplates, White</v>
          </cell>
          <cell r="J562">
            <v>480</v>
          </cell>
          <cell r="K562">
            <v>480</v>
          </cell>
          <cell r="L562">
            <v>239.24</v>
          </cell>
          <cell r="P562">
            <v>718878025420</v>
          </cell>
          <cell r="Q562">
            <v>0</v>
          </cell>
          <cell r="R562">
            <v>0.35</v>
          </cell>
          <cell r="S562">
            <v>4</v>
          </cell>
          <cell r="T562">
            <v>1.75</v>
          </cell>
          <cell r="U562">
            <v>1</v>
          </cell>
          <cell r="V562" t="str">
            <v>MX</v>
          </cell>
          <cell r="W562" t="str">
            <v>Compliant</v>
          </cell>
          <cell r="X562" t="str">
            <v>https://www.amx.com/en-US/products/met-7e</v>
          </cell>
          <cell r="Y562">
            <v>226</v>
          </cell>
        </row>
        <row r="563">
          <cell r="A563" t="str">
            <v>FG5793-06L-BL</v>
          </cell>
          <cell r="B563" t="str">
            <v>AMX</v>
          </cell>
          <cell r="C563" t="str">
            <v>Keypads</v>
          </cell>
          <cell r="D563" t="str">
            <v>MKP-106L-BL</v>
          </cell>
          <cell r="E563" t="str">
            <v>AMX-UI</v>
          </cell>
          <cell r="H563" t="str">
            <v>Massio Keypad 6-button landscape BLACK</v>
          </cell>
          <cell r="I563" t="str">
            <v>Massio 6-Button Ethernet Keypad, Landscape, Black - Fits into standard 1 gang US, UK, or EU back box. Use in conjunction with NetLinx control or as a secondary UI with Massio ControlPads</v>
          </cell>
          <cell r="J563">
            <v>610</v>
          </cell>
          <cell r="K563">
            <v>610</v>
          </cell>
          <cell r="L563">
            <v>301.83</v>
          </cell>
          <cell r="P563">
            <v>718878025437</v>
          </cell>
          <cell r="Q563">
            <v>0</v>
          </cell>
          <cell r="R563">
            <v>0.25</v>
          </cell>
          <cell r="S563">
            <v>3.4375</v>
          </cell>
          <cell r="T563">
            <v>4.6875</v>
          </cell>
          <cell r="U563">
            <v>0.5625</v>
          </cell>
          <cell r="V563" t="str">
            <v>MX</v>
          </cell>
          <cell r="W563" t="str">
            <v>Compliant</v>
          </cell>
          <cell r="X563" t="str">
            <v>https://www.amx.com/en-US/products/mkp-106</v>
          </cell>
          <cell r="Y563">
            <v>227</v>
          </cell>
        </row>
        <row r="564">
          <cell r="A564" t="str">
            <v>FG5793-06L-W</v>
          </cell>
          <cell r="B564" t="str">
            <v>AMX</v>
          </cell>
          <cell r="C564" t="str">
            <v>Keypads</v>
          </cell>
          <cell r="D564" t="str">
            <v>MKP-106L-WH</v>
          </cell>
          <cell r="E564" t="str">
            <v>AMX-UI</v>
          </cell>
          <cell r="G564" t="str">
            <v>REDUCED</v>
          </cell>
          <cell r="H564" t="str">
            <v>Massio Keypad 6-button landscape WHITE</v>
          </cell>
          <cell r="I564" t="str">
            <v>Massio 6-Button Ethernet Keypad, Landscape, White - Fits into standard 1 gang US, UK, or EU back box. Use in conjunction with NetLinx control or as a secondary UI with Massio ControlPads</v>
          </cell>
          <cell r="J564">
            <v>610</v>
          </cell>
          <cell r="K564">
            <v>610</v>
          </cell>
          <cell r="L564">
            <v>301.83</v>
          </cell>
          <cell r="P564">
            <v>718878025444</v>
          </cell>
          <cell r="Q564">
            <v>0</v>
          </cell>
          <cell r="R564">
            <v>0.25</v>
          </cell>
          <cell r="S564">
            <v>3.4375</v>
          </cell>
          <cell r="T564">
            <v>4.6875</v>
          </cell>
          <cell r="U564">
            <v>0.5625</v>
          </cell>
          <cell r="V564" t="str">
            <v>MX</v>
          </cell>
          <cell r="W564" t="str">
            <v>Compliant</v>
          </cell>
          <cell r="X564" t="str">
            <v>https://www.amx.com/en-US/products/mkp-106</v>
          </cell>
          <cell r="Y564">
            <v>228</v>
          </cell>
        </row>
        <row r="565">
          <cell r="A565" t="str">
            <v>FG5793-06P-BL</v>
          </cell>
          <cell r="B565" t="str">
            <v>AMX</v>
          </cell>
          <cell r="C565" t="str">
            <v>Keypads</v>
          </cell>
          <cell r="D565" t="str">
            <v>MKP-106P-BL</v>
          </cell>
          <cell r="E565" t="str">
            <v>AMX-UI</v>
          </cell>
          <cell r="H565" t="str">
            <v>Massio Keypad 6-button portrait BLACK</v>
          </cell>
          <cell r="I565" t="str">
            <v>Massio 6-Button Ethernet Keypad, Portrait, Black - Fits into standard 1 gang US, UK, or EU back box. Use in conjunction with NetLinx control or as a secondary UI with Massio ControlPads</v>
          </cell>
          <cell r="J565">
            <v>605</v>
          </cell>
          <cell r="K565">
            <v>605</v>
          </cell>
          <cell r="L565">
            <v>301.83</v>
          </cell>
          <cell r="P565">
            <v>718878025451</v>
          </cell>
          <cell r="Q565">
            <v>0</v>
          </cell>
          <cell r="R565">
            <v>0.25</v>
          </cell>
          <cell r="S565">
            <v>4.6875</v>
          </cell>
          <cell r="T565">
            <v>3.4375</v>
          </cell>
          <cell r="U565">
            <v>0.5625</v>
          </cell>
          <cell r="V565" t="str">
            <v>MX</v>
          </cell>
          <cell r="W565" t="str">
            <v>Compliant</v>
          </cell>
          <cell r="X565" t="str">
            <v>https://www.amx.com/en-US/products/mkp-106</v>
          </cell>
          <cell r="Y565">
            <v>229</v>
          </cell>
        </row>
        <row r="566">
          <cell r="A566" t="str">
            <v>FG5793-06P-W</v>
          </cell>
          <cell r="B566" t="str">
            <v>AMX</v>
          </cell>
          <cell r="C566" t="str">
            <v>Keypads</v>
          </cell>
          <cell r="D566" t="str">
            <v>MKP-106P-WH</v>
          </cell>
          <cell r="E566" t="str">
            <v>AMX-UI</v>
          </cell>
          <cell r="H566" t="str">
            <v>Massio Keypad 6-button portrait WHITE</v>
          </cell>
          <cell r="I566" t="str">
            <v>Massio 6-Button Ethernet Keypad, Portrait, White - Fits into standard 1 gang US, UK, or EU back box. Use in conjunction with NetLinx control or as a secondary UI with Massio ControlPads</v>
          </cell>
          <cell r="J566">
            <v>605</v>
          </cell>
          <cell r="K566">
            <v>605</v>
          </cell>
          <cell r="L566">
            <v>301.83</v>
          </cell>
          <cell r="P566">
            <v>718878025468</v>
          </cell>
          <cell r="Q566">
            <v>0</v>
          </cell>
          <cell r="R566">
            <v>0.25</v>
          </cell>
          <cell r="S566">
            <v>4.6875</v>
          </cell>
          <cell r="T566">
            <v>3.4375</v>
          </cell>
          <cell r="U566">
            <v>0.5625</v>
          </cell>
          <cell r="V566" t="str">
            <v>MX</v>
          </cell>
          <cell r="W566" t="str">
            <v>Compliant</v>
          </cell>
          <cell r="X566" t="str">
            <v>https://www.amx.com/en-US/products/mkp-106</v>
          </cell>
          <cell r="Y566">
            <v>230</v>
          </cell>
        </row>
        <row r="567">
          <cell r="A567" t="str">
            <v>FG5793-08L-BL</v>
          </cell>
          <cell r="B567" t="str">
            <v>AMX</v>
          </cell>
          <cell r="C567" t="str">
            <v>Keypads</v>
          </cell>
          <cell r="D567" t="str">
            <v>MKP-108L-BL</v>
          </cell>
          <cell r="E567" t="str">
            <v>AMX-UI</v>
          </cell>
          <cell r="H567" t="str">
            <v>Massio Keypad 8-button BLACK</v>
          </cell>
          <cell r="I567" t="str">
            <v>Massio 8-Button Ethernet Keypad, Landscape, Black - Fits into standard 2 gang US, UK, or EU back box. Use in conjunction with NetLinx control or as a secondary UI with Massio ControlPads</v>
          </cell>
          <cell r="J567">
            <v>727</v>
          </cell>
          <cell r="K567">
            <v>727</v>
          </cell>
          <cell r="L567">
            <v>363.36</v>
          </cell>
          <cell r="P567">
            <v>718878025475</v>
          </cell>
          <cell r="Q567">
            <v>0</v>
          </cell>
          <cell r="R567">
            <v>0.41</v>
          </cell>
          <cell r="S567">
            <v>4.6875</v>
          </cell>
          <cell r="T567">
            <v>6</v>
          </cell>
          <cell r="U567">
            <v>1</v>
          </cell>
          <cell r="V567" t="str">
            <v>MX</v>
          </cell>
          <cell r="W567" t="str">
            <v>Compliant</v>
          </cell>
          <cell r="X567" t="str">
            <v>https://www.amx.com/en-US/products/mkp-108</v>
          </cell>
          <cell r="Y567">
            <v>231</v>
          </cell>
        </row>
        <row r="568">
          <cell r="A568" t="str">
            <v>FG5793-08L-W</v>
          </cell>
          <cell r="B568" t="str">
            <v>AMX</v>
          </cell>
          <cell r="C568" t="str">
            <v>Keypads</v>
          </cell>
          <cell r="D568" t="str">
            <v>MKP-108L-WH</v>
          </cell>
          <cell r="E568" t="str">
            <v>AMX-UI</v>
          </cell>
          <cell r="H568" t="str">
            <v>Massio Keypad 8-button WHITE</v>
          </cell>
          <cell r="I568" t="str">
            <v>Massio 8-Button Ethernet Keypad, Landscape, White - Fits into standard 2 gang US, UK, or EU back box. Use in conjunction with NetLinx control or as a secondary UI with Massio ControlPads</v>
          </cell>
          <cell r="J568">
            <v>727</v>
          </cell>
          <cell r="K568">
            <v>727</v>
          </cell>
          <cell r="L568">
            <v>363.36</v>
          </cell>
          <cell r="P568">
            <v>718878025482</v>
          </cell>
          <cell r="Q568">
            <v>0</v>
          </cell>
          <cell r="R568">
            <v>0.41</v>
          </cell>
          <cell r="S568">
            <v>4.6875</v>
          </cell>
          <cell r="T568">
            <v>6</v>
          </cell>
          <cell r="U568">
            <v>1</v>
          </cell>
          <cell r="V568" t="str">
            <v>MX</v>
          </cell>
          <cell r="W568" t="str">
            <v>Compliant</v>
          </cell>
          <cell r="X568" t="str">
            <v>https://www.amx.com/en-US/products/mkp-108</v>
          </cell>
          <cell r="Y568">
            <v>232</v>
          </cell>
        </row>
        <row r="569">
          <cell r="A569" t="str">
            <v>FG5968-10</v>
          </cell>
          <cell r="B569" t="str">
            <v>AMX</v>
          </cell>
          <cell r="C569" t="str">
            <v>User Interface Accessories</v>
          </cell>
          <cell r="D569" t="str">
            <v>MXA-MPL</v>
          </cell>
          <cell r="E569" t="str">
            <v>AMX-UI</v>
          </cell>
          <cell r="H569" t="str">
            <v>Multi Preview Live Video Accessory for Touch Panels</v>
          </cell>
          <cell r="I569" t="str">
            <v>Modero Series Multi Preview Live.  Displays HD digital video streams on Modero Series Touch Panels when used in conjunction with an Enova DVX or Enova DGX.  It can also be used to display up to 10 preview images.</v>
          </cell>
          <cell r="J569">
            <v>3162</v>
          </cell>
          <cell r="K569">
            <v>3162</v>
          </cell>
          <cell r="L569">
            <v>1581.05</v>
          </cell>
          <cell r="P569">
            <v>718878236772</v>
          </cell>
          <cell r="Q569">
            <v>0</v>
          </cell>
          <cell r="R569">
            <v>2.8</v>
          </cell>
          <cell r="S569">
            <v>8.25</v>
          </cell>
          <cell r="T569">
            <v>7.1875</v>
          </cell>
          <cell r="U569">
            <v>1.5625</v>
          </cell>
          <cell r="V569" t="str">
            <v>US</v>
          </cell>
          <cell r="W569" t="str">
            <v>Compliant</v>
          </cell>
          <cell r="X569" t="str">
            <v>https://www.amx.com/en-US/products/mxa-mpl</v>
          </cell>
          <cell r="Y569">
            <v>233</v>
          </cell>
        </row>
        <row r="570">
          <cell r="A570" t="str">
            <v>FG5968-16</v>
          </cell>
          <cell r="B570" t="str">
            <v>AMX</v>
          </cell>
          <cell r="C570" t="str">
            <v>User Interface Accessories</v>
          </cell>
          <cell r="D570" t="str">
            <v>MXA-CLK</v>
          </cell>
          <cell r="E570" t="str">
            <v>AMX-UI</v>
          </cell>
          <cell r="H570" t="str">
            <v>Touch Panel Screen Cleaning Kit</v>
          </cell>
          <cell r="I570" t="str">
            <v>Screen Cleaning Kit, Modero X/S Series</v>
          </cell>
          <cell r="J570">
            <v>32</v>
          </cell>
          <cell r="K570">
            <v>32</v>
          </cell>
          <cell r="L570">
            <v>15.86</v>
          </cell>
          <cell r="P570">
            <v>718878243442</v>
          </cell>
          <cell r="Q570">
            <v>0</v>
          </cell>
          <cell r="R570">
            <v>0.2</v>
          </cell>
          <cell r="S570">
            <v>2</v>
          </cell>
          <cell r="T570">
            <v>2</v>
          </cell>
          <cell r="U570">
            <v>0.5</v>
          </cell>
          <cell r="V570" t="str">
            <v>CN</v>
          </cell>
          <cell r="W570" t="str">
            <v>Non Compliant</v>
          </cell>
          <cell r="X570" t="str">
            <v>https://www.amx.com/en-US/products/mxa-clk</v>
          </cell>
          <cell r="Y570">
            <v>234</v>
          </cell>
        </row>
        <row r="571">
          <cell r="A571" t="str">
            <v>FG5968-30-00</v>
          </cell>
          <cell r="B571" t="str">
            <v>AMX</v>
          </cell>
          <cell r="C571" t="str">
            <v>User Interface Accessories</v>
          </cell>
          <cell r="D571" t="str">
            <v>MPA-VRK</v>
          </cell>
          <cell r="E571" t="str">
            <v>AMX-UI</v>
          </cell>
          <cell r="H571" t="str">
            <v>Rack Mount Shelf</v>
          </cell>
          <cell r="I571" t="str">
            <v>Rack Mounting Tray for MXA-MPL and MXA-MP</v>
          </cell>
          <cell r="J571">
            <v>345</v>
          </cell>
          <cell r="K571">
            <v>345</v>
          </cell>
          <cell r="L571">
            <v>171.34</v>
          </cell>
          <cell r="P571">
            <v>0</v>
          </cell>
          <cell r="Q571">
            <v>0</v>
          </cell>
          <cell r="R571">
            <v>1</v>
          </cell>
          <cell r="S571">
            <v>19</v>
          </cell>
          <cell r="T571">
            <v>7.75</v>
          </cell>
          <cell r="U571">
            <v>1.75</v>
          </cell>
          <cell r="V571" t="str">
            <v>MX</v>
          </cell>
          <cell r="W571" t="str">
            <v>Compliant</v>
          </cell>
          <cell r="X571" t="str">
            <v>https://www.amx.com/en-US/products/mpa-vrk</v>
          </cell>
          <cell r="Y571">
            <v>235</v>
          </cell>
        </row>
        <row r="572">
          <cell r="A572" t="str">
            <v>FG5968-48</v>
          </cell>
          <cell r="B572" t="str">
            <v>AMX</v>
          </cell>
          <cell r="C572" t="str">
            <v>Touch Panels</v>
          </cell>
          <cell r="D572" t="str">
            <v>MXD-1001-P</v>
          </cell>
          <cell r="E572" t="str">
            <v>AMX-UI</v>
          </cell>
          <cell r="G572" t="str">
            <v>Limited Quantity - REDUCED</v>
          </cell>
          <cell r="H572" t="str">
            <v>10" Modero X G5 Wall-mount TP, portrait</v>
          </cell>
          <cell r="I572" t="str">
            <v>10.1" Modero X Series G5 Widescreen Portrait Wall Mount Touch Panel, features: G5 graphics engine, quad core processor, capacitive multi-touch screen, mic, intercom, speakers, NFC support, LED backlight &amp; 800x1280 resolution</v>
          </cell>
          <cell r="J572">
            <v>6950</v>
          </cell>
          <cell r="K572">
            <v>1125</v>
          </cell>
          <cell r="L572">
            <v>741.57</v>
          </cell>
          <cell r="P572">
            <v>718878247006</v>
          </cell>
          <cell r="Q572">
            <v>0</v>
          </cell>
          <cell r="R572">
            <v>2</v>
          </cell>
          <cell r="S572">
            <v>6.6875</v>
          </cell>
          <cell r="T572">
            <v>9.875</v>
          </cell>
          <cell r="U572">
            <v>2.625</v>
          </cell>
          <cell r="V572" t="str">
            <v>MX</v>
          </cell>
          <cell r="W572" t="str">
            <v>Compliant</v>
          </cell>
          <cell r="X572" t="str">
            <v>https://www.amx.com/en-US/products/mxd-1001</v>
          </cell>
          <cell r="Y572">
            <v>236</v>
          </cell>
        </row>
        <row r="573">
          <cell r="A573" t="str">
            <v>FG5968-54</v>
          </cell>
          <cell r="B573" t="str">
            <v>AMX</v>
          </cell>
          <cell r="C573" t="str">
            <v>Touch Panels</v>
          </cell>
          <cell r="D573" t="str">
            <v>MXD-701-P</v>
          </cell>
          <cell r="E573" t="str">
            <v>AMX-UI</v>
          </cell>
          <cell r="G573" t="str">
            <v>Limited Quantity - REDUCED</v>
          </cell>
          <cell r="H573" t="str">
            <v>7" Modero X G5 Wall-mount TP, portrait</v>
          </cell>
          <cell r="I573" t="str">
            <v>7" Modero X Series G5 Widescreen Portrait Wall Touch Panel, features: G5 graphics engine, quad core processor, capacitive multi-touch screen, mic, intercom, speakers, NFC support, LED backlight &amp; 600x1024 resolution</v>
          </cell>
          <cell r="J573">
            <v>4665</v>
          </cell>
          <cell r="K573">
            <v>4665</v>
          </cell>
          <cell r="L573">
            <v>537.30999999999995</v>
          </cell>
          <cell r="P573">
            <v>718878024164</v>
          </cell>
          <cell r="Q573">
            <v>0</v>
          </cell>
          <cell r="R573">
            <v>1.4</v>
          </cell>
          <cell r="S573">
            <v>4.8125</v>
          </cell>
          <cell r="T573">
            <v>7.3125</v>
          </cell>
          <cell r="U573">
            <v>2.625</v>
          </cell>
          <cell r="V573" t="str">
            <v>MX</v>
          </cell>
          <cell r="W573" t="str">
            <v>Compliant</v>
          </cell>
          <cell r="X573" t="str">
            <v>https://www.amx.com/en-US/products/mxd-701</v>
          </cell>
          <cell r="Y573">
            <v>237</v>
          </cell>
        </row>
        <row r="574">
          <cell r="A574" t="str">
            <v>FG5968-56</v>
          </cell>
          <cell r="B574" t="str">
            <v>AMX</v>
          </cell>
          <cell r="C574" t="str">
            <v>Touch Panels</v>
          </cell>
          <cell r="D574" t="str">
            <v>MXR-1001-BL</v>
          </cell>
          <cell r="E574" t="str">
            <v>AMX-UI</v>
          </cell>
          <cell r="G574" t="str">
            <v>Limited Quantity - REDUCED</v>
          </cell>
          <cell r="H574" t="str">
            <v>10" Modero X G5 Retractable TP, black</v>
          </cell>
          <cell r="I574" t="str">
            <v>10.1" Modero X Series G5 Retractable Touch Panel, Black; the motorized mount raises and retracts the panel with the press of a button or via NetLinx control</v>
          </cell>
          <cell r="J574">
            <v>9505</v>
          </cell>
          <cell r="K574">
            <v>9505</v>
          </cell>
          <cell r="L574">
            <v>752.72</v>
          </cell>
          <cell r="P574">
            <v>718878025581</v>
          </cell>
          <cell r="Q574">
            <v>0</v>
          </cell>
          <cell r="R574">
            <v>18.850000000000001</v>
          </cell>
          <cell r="S574">
            <v>15.324999999999999</v>
          </cell>
          <cell r="T574">
            <v>11.01</v>
          </cell>
          <cell r="U574">
            <v>6.7530000000000001</v>
          </cell>
          <cell r="V574" t="str">
            <v>MX</v>
          </cell>
          <cell r="W574" t="str">
            <v>Compliant</v>
          </cell>
          <cell r="X574" t="str">
            <v>https://www.amx.com/en-US/products/mxr-1001</v>
          </cell>
          <cell r="Y574">
            <v>238</v>
          </cell>
        </row>
        <row r="575">
          <cell r="A575" t="str">
            <v>FG5968-57</v>
          </cell>
          <cell r="B575" t="str">
            <v>AMX</v>
          </cell>
          <cell r="C575" t="str">
            <v>Touch Panels</v>
          </cell>
          <cell r="D575" t="str">
            <v>MXR-1001-SL</v>
          </cell>
          <cell r="E575" t="str">
            <v>AMX-UI</v>
          </cell>
          <cell r="G575" t="str">
            <v>Limited Quantity - REDUCED</v>
          </cell>
          <cell r="H575" t="str">
            <v>10" Modero X G5 Retractable TP, silver</v>
          </cell>
          <cell r="I575" t="str">
            <v>10.1" Modero X Series G5 Retractable Touch Panel, Silver; the motorized mount raises and retracts the panel with the press of a button or via NetLinx control</v>
          </cell>
          <cell r="J575">
            <v>9505</v>
          </cell>
          <cell r="K575">
            <v>9505</v>
          </cell>
          <cell r="L575">
            <v>752.72</v>
          </cell>
          <cell r="P575">
            <v>718878022771</v>
          </cell>
          <cell r="Q575">
            <v>0</v>
          </cell>
          <cell r="R575">
            <v>18.850000000000001</v>
          </cell>
          <cell r="S575">
            <v>15.324999999999999</v>
          </cell>
          <cell r="T575">
            <v>11.01</v>
          </cell>
          <cell r="U575">
            <v>6.7530000000000001</v>
          </cell>
          <cell r="V575" t="str">
            <v>MX</v>
          </cell>
          <cell r="W575" t="str">
            <v>Compliant</v>
          </cell>
          <cell r="X575" t="str">
            <v>https://www.amx.com/en-US/products/mxr-1001</v>
          </cell>
          <cell r="Y575">
            <v>239</v>
          </cell>
        </row>
        <row r="576">
          <cell r="A576" t="str">
            <v>FG5968-66-00</v>
          </cell>
          <cell r="B576" t="str">
            <v>AMX</v>
          </cell>
          <cell r="C576" t="str">
            <v>User Interface Accessories</v>
          </cell>
          <cell r="D576" t="str">
            <v>MXA-STMK-10</v>
          </cell>
          <cell r="E576" t="str">
            <v>AMX-UI</v>
          </cell>
          <cell r="G576" t="str">
            <v>Limited Quantity</v>
          </cell>
          <cell r="H576" t="str">
            <v>Secure Table Mount for 10" Modero X</v>
          </cell>
          <cell r="I576" t="str">
            <v>Secure Table Mount Kit for the 10.1” Modero X Series Tabletop Touch Panel securely mounts panel to a table top via a mounting plate and/or Kensington lock attachment: Compatible with MXT-1001 (FG5968-47), MXT-1000 (FG5968-03) and MXT-1000-NC (FG5968-24)</v>
          </cell>
          <cell r="J576">
            <v>482</v>
          </cell>
          <cell r="K576">
            <v>482</v>
          </cell>
          <cell r="L576">
            <v>240.87</v>
          </cell>
          <cell r="P576">
            <v>718878034354</v>
          </cell>
          <cell r="Q576">
            <v>0</v>
          </cell>
          <cell r="R576">
            <v>1.9</v>
          </cell>
          <cell r="S576">
            <v>9.92</v>
          </cell>
          <cell r="T576">
            <v>5.88</v>
          </cell>
          <cell r="U576">
            <v>0.49</v>
          </cell>
          <cell r="V576" t="str">
            <v>CN</v>
          </cell>
          <cell r="W576" t="str">
            <v>Non Compliant</v>
          </cell>
          <cell r="X576" t="str">
            <v>https://www.amx.com/en-US/products/mxa-stmk-10</v>
          </cell>
          <cell r="Y576">
            <v>240</v>
          </cell>
        </row>
        <row r="577">
          <cell r="A577" t="str">
            <v>FG5968-67-00</v>
          </cell>
          <cell r="B577" t="str">
            <v>AMX</v>
          </cell>
          <cell r="C577" t="str">
            <v>User Interface Accessories</v>
          </cell>
          <cell r="D577" t="str">
            <v>MXA-STMK-07</v>
          </cell>
          <cell r="E577" t="str">
            <v>AMX-UI</v>
          </cell>
          <cell r="G577" t="str">
            <v>Limited Quantity</v>
          </cell>
          <cell r="H577" t="str">
            <v>Secure Table Mount for 7" Modero X</v>
          </cell>
          <cell r="I577" t="str">
            <v>Secure Table Mount Kit for the 7” Modero X Series Tabletop Touch Panel securely mounts panel to a table top via a mounting plate and/or Kensington lock attachment: Compatible with MXT-701 (FG5968-53), MXT-700 (FG5968-04) and MXT-700-NC (FG5968-27)</v>
          </cell>
          <cell r="J577">
            <v>425</v>
          </cell>
          <cell r="K577">
            <v>425</v>
          </cell>
          <cell r="L577">
            <v>211.25</v>
          </cell>
          <cell r="P577">
            <v>0</v>
          </cell>
          <cell r="Q577">
            <v>0</v>
          </cell>
          <cell r="R577">
            <v>1.2</v>
          </cell>
          <cell r="S577">
            <v>7.31</v>
          </cell>
          <cell r="T577">
            <v>4.13</v>
          </cell>
          <cell r="U577">
            <v>0.49</v>
          </cell>
          <cell r="V577" t="str">
            <v>CN</v>
          </cell>
          <cell r="W577" t="str">
            <v>Non Compliant</v>
          </cell>
          <cell r="X577" t="str">
            <v>https://www.amx.com/en-US/products/mxa-stmk-07</v>
          </cell>
          <cell r="Y577">
            <v>241</v>
          </cell>
        </row>
        <row r="578">
          <cell r="A578" t="str">
            <v>FG5968-70-00</v>
          </cell>
          <cell r="B578" t="str">
            <v>AMX</v>
          </cell>
          <cell r="C578" t="str">
            <v>User Interface Accessories</v>
          </cell>
          <cell r="D578" t="str">
            <v>MXA-FMK-10</v>
          </cell>
          <cell r="E578" t="str">
            <v>AMX-UI</v>
          </cell>
          <cell r="G578" t="str">
            <v>Limited Quantity</v>
          </cell>
          <cell r="H578" t="str">
            <v>Flush Mount for 10" Modero X</v>
          </cell>
          <cell r="I578" t="str">
            <v>Flush Mount Kit for 10.1" Modero X Series Wall Mount Touch Panels provides totally flush installation, compatible with MXD-1001-P (FG5968-48), MXD-1001-L (FG5968-49), MXD-1000-P (FG5968-07), MXD-1000-L (FG5968-13), MXD-1000-P-NC (FG5968-25), and MXD-1000-</v>
          </cell>
          <cell r="J578">
            <v>676</v>
          </cell>
          <cell r="K578">
            <v>676</v>
          </cell>
          <cell r="L578">
            <v>337.58</v>
          </cell>
          <cell r="P578">
            <v>718878024003</v>
          </cell>
          <cell r="Q578">
            <v>0</v>
          </cell>
          <cell r="R578">
            <v>1.35</v>
          </cell>
          <cell r="S578">
            <v>10.63</v>
          </cell>
          <cell r="T578">
            <v>7.43</v>
          </cell>
          <cell r="U578">
            <v>3.64</v>
          </cell>
          <cell r="V578" t="str">
            <v>CN</v>
          </cell>
          <cell r="W578" t="str">
            <v>Non Compliant</v>
          </cell>
          <cell r="X578" t="str">
            <v>https://www.amx.com/en-US/products/mxa-fmk-10</v>
          </cell>
          <cell r="Y578">
            <v>242</v>
          </cell>
        </row>
        <row r="579">
          <cell r="A579" t="str">
            <v>FG5968-71-00</v>
          </cell>
          <cell r="B579" t="str">
            <v>AMX</v>
          </cell>
          <cell r="C579" t="str">
            <v>User Interface Accessories</v>
          </cell>
          <cell r="D579" t="str">
            <v>MXA-FMK-07</v>
          </cell>
          <cell r="E579" t="str">
            <v>AMX-UI</v>
          </cell>
          <cell r="G579" t="str">
            <v>Limited Quantity</v>
          </cell>
          <cell r="H579" t="str">
            <v>Flush Mount for 7" Modero X</v>
          </cell>
          <cell r="I579" t="str">
            <v>Flush Mount Kit for 7" X Series Wall Mount Touch Panels provides totally flush installation, compatible with MXD-701-P (FG5968-54), MXD-701-L (FG5968-55), MXD-700-P (FG5968-08), MXD-700-L (FG5968-14), MXD-700-P-NC (FG5968-28) and MXD-700-L-NC (FG5968-29)</v>
          </cell>
          <cell r="J579">
            <v>675</v>
          </cell>
          <cell r="K579">
            <v>675</v>
          </cell>
          <cell r="L579">
            <v>336.66</v>
          </cell>
          <cell r="P579">
            <v>718878024010</v>
          </cell>
          <cell r="Q579">
            <v>0</v>
          </cell>
          <cell r="R579">
            <v>1</v>
          </cell>
          <cell r="S579">
            <v>8.01</v>
          </cell>
          <cell r="T579">
            <v>5.5</v>
          </cell>
          <cell r="U579">
            <v>3.48</v>
          </cell>
          <cell r="V579" t="str">
            <v>CN</v>
          </cell>
          <cell r="W579" t="str">
            <v>Non Compliant</v>
          </cell>
          <cell r="X579" t="str">
            <v>https://www.amx.com/en-US/products/mxa-fmk-07</v>
          </cell>
          <cell r="Y579">
            <v>243</v>
          </cell>
        </row>
        <row r="580">
          <cell r="A580" t="str">
            <v>FG5968-83</v>
          </cell>
          <cell r="B580" t="str">
            <v>AMX</v>
          </cell>
          <cell r="C580" t="str">
            <v>User Interface Accessories</v>
          </cell>
          <cell r="D580" t="str">
            <v>CB-MXP-07-F</v>
          </cell>
          <cell r="E580" t="str">
            <v>AMX-UI</v>
          </cell>
          <cell r="G580" t="str">
            <v>Limited Quantity</v>
          </cell>
          <cell r="H580" t="str">
            <v>Rough-in Box for 7" Modero X</v>
          </cell>
          <cell r="I580" t="str">
            <v>Flush Mount Rough-In Box and Cover Plate, for use with MXA-FMK-07 Flush Mount Kit for 7" Modero X Series Wall Mount Touch Panels</v>
          </cell>
          <cell r="J580">
            <v>310</v>
          </cell>
          <cell r="K580">
            <v>310</v>
          </cell>
          <cell r="L580">
            <v>154.5</v>
          </cell>
          <cell r="P580">
            <v>718878025635</v>
          </cell>
          <cell r="Q580">
            <v>0</v>
          </cell>
          <cell r="R580">
            <v>1.8</v>
          </cell>
          <cell r="S580">
            <v>8.19</v>
          </cell>
          <cell r="T580">
            <v>7.68</v>
          </cell>
          <cell r="U580">
            <v>3.47</v>
          </cell>
          <cell r="V580" t="str">
            <v>US</v>
          </cell>
          <cell r="W580" t="str">
            <v>Compliant</v>
          </cell>
          <cell r="X580" t="str">
            <v>https://www.amx.com/en-US/products/cb-mxp-07-f</v>
          </cell>
          <cell r="Y580">
            <v>244</v>
          </cell>
        </row>
        <row r="581">
          <cell r="A581" t="str">
            <v>FG5969-49BL</v>
          </cell>
          <cell r="B581" t="str">
            <v>AMX</v>
          </cell>
          <cell r="C581" t="str">
            <v>Touch Panels</v>
          </cell>
          <cell r="D581" t="str">
            <v>MD-1002</v>
          </cell>
          <cell r="E581" t="str">
            <v>AMX-UI</v>
          </cell>
          <cell r="H581" t="str">
            <v>10" Modero G5 Wall-mount Touch Panel</v>
          </cell>
          <cell r="I581" t="str">
            <v>MD-1002-BL, 10.1" Modero G5 Wall-Mount Touch Panel, Black</v>
          </cell>
          <cell r="J581">
            <v>2535</v>
          </cell>
          <cell r="K581">
            <v>2535</v>
          </cell>
          <cell r="L581">
            <v>1266.71</v>
          </cell>
          <cell r="P581">
            <v>718878004258</v>
          </cell>
          <cell r="Q581">
            <v>0</v>
          </cell>
          <cell r="R581">
            <v>1.95</v>
          </cell>
          <cell r="S581">
            <v>10.0625</v>
          </cell>
          <cell r="T581">
            <v>6.8125</v>
          </cell>
          <cell r="U581">
            <v>2</v>
          </cell>
          <cell r="V581" t="str">
            <v>MX</v>
          </cell>
          <cell r="W581" t="str">
            <v>Compliant</v>
          </cell>
          <cell r="X581" t="str">
            <v>https://www.amx.com/en-US/products/md-1002</v>
          </cell>
          <cell r="Y581">
            <v>245</v>
          </cell>
        </row>
        <row r="582">
          <cell r="A582" t="str">
            <v>FG5969-53</v>
          </cell>
          <cell r="B582" t="str">
            <v>AMX</v>
          </cell>
          <cell r="C582" t="str">
            <v>Touch Panels</v>
          </cell>
          <cell r="D582" t="str">
            <v>MT-702</v>
          </cell>
          <cell r="E582" t="str">
            <v>AMX-UI</v>
          </cell>
          <cell r="H582" t="str">
            <v>7" Modero G5 Tabletop Touch Panel</v>
          </cell>
          <cell r="I582" t="str">
            <v>MT-702, 7" Modero G5 Tabletop Touch Panel</v>
          </cell>
          <cell r="J582">
            <v>2135</v>
          </cell>
          <cell r="K582">
            <v>2135</v>
          </cell>
          <cell r="L582">
            <v>1066.74</v>
          </cell>
          <cell r="P582">
            <v>718878004241</v>
          </cell>
          <cell r="Q582">
            <v>0</v>
          </cell>
          <cell r="R582">
            <v>1.4</v>
          </cell>
          <cell r="S582">
            <v>7.375</v>
          </cell>
          <cell r="T582">
            <v>4.5</v>
          </cell>
          <cell r="U582">
            <v>3.1875</v>
          </cell>
          <cell r="V582" t="str">
            <v>MX</v>
          </cell>
          <cell r="W582" t="str">
            <v>Compliant</v>
          </cell>
          <cell r="X582" t="str">
            <v>https://www.amx.com/en-US/products/mt-702</v>
          </cell>
          <cell r="Y582">
            <v>246</v>
          </cell>
        </row>
        <row r="583">
          <cell r="A583" t="str">
            <v>FG5969-55BL</v>
          </cell>
          <cell r="B583" t="str">
            <v>AMX</v>
          </cell>
          <cell r="C583" t="str">
            <v>Touch Panels</v>
          </cell>
          <cell r="D583" t="str">
            <v>MD-702</v>
          </cell>
          <cell r="E583" t="str">
            <v>AMX-UI</v>
          </cell>
          <cell r="H583" t="str">
            <v>7" Modero G5 Wall-mount Touch Panel</v>
          </cell>
          <cell r="I583" t="str">
            <v>MD-702-BL, 7" Modero G5 Wall-Mount Touch Panel, Black</v>
          </cell>
          <cell r="J583">
            <v>1862</v>
          </cell>
          <cell r="K583">
            <v>1862</v>
          </cell>
          <cell r="L583">
            <v>930.94</v>
          </cell>
          <cell r="P583">
            <v>718878004210</v>
          </cell>
          <cell r="Q583">
            <v>0</v>
          </cell>
          <cell r="R583">
            <v>1.05</v>
          </cell>
          <cell r="S583">
            <v>7.375</v>
          </cell>
          <cell r="T583">
            <v>4.875</v>
          </cell>
          <cell r="U583">
            <v>2.25</v>
          </cell>
          <cell r="V583" t="str">
            <v>MX</v>
          </cell>
          <cell r="W583" t="str">
            <v>Compliant</v>
          </cell>
          <cell r="X583" t="str">
            <v>https://www.amx.com/en-US/products/md-702</v>
          </cell>
          <cell r="Y583">
            <v>247</v>
          </cell>
        </row>
        <row r="584">
          <cell r="A584" t="str">
            <v>FG670</v>
          </cell>
          <cell r="B584" t="str">
            <v>AMX</v>
          </cell>
          <cell r="C584" t="str">
            <v>Control System Accessories</v>
          </cell>
          <cell r="D584" t="str">
            <v>PC1</v>
          </cell>
          <cell r="E584" t="str">
            <v>AMX-DC</v>
          </cell>
          <cell r="H584" t="str">
            <v>1 Switched Outlet, contact closure input</v>
          </cell>
          <cell r="I584" t="str">
            <v>Power Controller, 10 A (110 VAC only)</v>
          </cell>
          <cell r="J584">
            <v>635</v>
          </cell>
          <cell r="K584">
            <v>635</v>
          </cell>
          <cell r="L584">
            <v>316.73</v>
          </cell>
          <cell r="P584">
            <v>718878009611</v>
          </cell>
          <cell r="Q584">
            <v>0</v>
          </cell>
          <cell r="R584">
            <v>2</v>
          </cell>
          <cell r="S584">
            <v>8.5</v>
          </cell>
          <cell r="T584">
            <v>6</v>
          </cell>
          <cell r="U584">
            <v>2</v>
          </cell>
          <cell r="V584" t="str">
            <v>US</v>
          </cell>
          <cell r="W584" t="str">
            <v>Compliant</v>
          </cell>
          <cell r="X584" t="str">
            <v>https://www.amx.com/en-US/products/pc1</v>
          </cell>
          <cell r="Y584">
            <v>248</v>
          </cell>
        </row>
        <row r="585">
          <cell r="A585" t="str">
            <v>FG960</v>
          </cell>
          <cell r="B585" t="str">
            <v>AMX</v>
          </cell>
          <cell r="C585" t="str">
            <v>Control System Accessories</v>
          </cell>
          <cell r="D585" t="str">
            <v>ABS</v>
          </cell>
          <cell r="E585" t="str">
            <v>AMX-DC</v>
          </cell>
          <cell r="G585" t="str">
            <v>Limited Quantity</v>
          </cell>
          <cell r="H585" t="str">
            <v>AxLink Bus Strip</v>
          </cell>
          <cell r="I585" t="str">
            <v>AxLink Power and data distribution with power indicator</v>
          </cell>
          <cell r="J585">
            <v>201</v>
          </cell>
          <cell r="K585">
            <v>201</v>
          </cell>
          <cell r="L585">
            <v>100.43</v>
          </cell>
          <cell r="P585">
            <v>718878009826</v>
          </cell>
          <cell r="Q585">
            <v>0</v>
          </cell>
          <cell r="R585">
            <v>1</v>
          </cell>
          <cell r="S585">
            <v>12.5</v>
          </cell>
          <cell r="T585">
            <v>1.5</v>
          </cell>
          <cell r="U585">
            <v>1.5</v>
          </cell>
          <cell r="V585" t="str">
            <v>US</v>
          </cell>
          <cell r="W585" t="str">
            <v>Compliant</v>
          </cell>
          <cell r="X585">
            <v>0</v>
          </cell>
          <cell r="Y585">
            <v>249</v>
          </cell>
        </row>
        <row r="586">
          <cell r="A586" t="str">
            <v>FGN1115-WP-BL</v>
          </cell>
          <cell r="B586" t="str">
            <v>AMX</v>
          </cell>
          <cell r="C586" t="str">
            <v>Networked AV</v>
          </cell>
          <cell r="D586" t="str">
            <v>NMX-ENC-N1115-WP-BL</v>
          </cell>
          <cell r="E586" t="str">
            <v>AMX-NM</v>
          </cell>
          <cell r="H586" t="str">
            <v>N1000 Series AV Over IP Decor Style Wallplate Encoder with KVM in Black</v>
          </cell>
          <cell r="I586" t="str">
            <v>SVSI Decor Style Wallplate Minimal Compression Video over IP Encoder with Ethernet port, KVM-over-IP keyboard and mouse operation, serial, audio, VGA, and HDMI video connections, black</v>
          </cell>
          <cell r="J586">
            <v>2427</v>
          </cell>
          <cell r="K586">
            <v>2427</v>
          </cell>
          <cell r="L586">
            <v>1213.55</v>
          </cell>
          <cell r="P586">
            <v>718878025697</v>
          </cell>
          <cell r="Q586">
            <v>0</v>
          </cell>
          <cell r="R586">
            <v>0.75</v>
          </cell>
          <cell r="S586">
            <v>3.5</v>
          </cell>
          <cell r="T586">
            <v>2.25</v>
          </cell>
          <cell r="U586">
            <v>4.0599999999999996</v>
          </cell>
          <cell r="V586" t="str">
            <v>CN</v>
          </cell>
          <cell r="W586" t="str">
            <v>Non Compliant</v>
          </cell>
          <cell r="X586" t="str">
            <v>https://www.amx.com/en-US/products/nmx-enc-n1115-wp-wallplate-encoder</v>
          </cell>
          <cell r="Y586">
            <v>250</v>
          </cell>
        </row>
        <row r="587">
          <cell r="A587" t="str">
            <v>FGN1115-WP-WH</v>
          </cell>
          <cell r="B587" t="str">
            <v>AMX</v>
          </cell>
          <cell r="C587" t="str">
            <v>Networked AV</v>
          </cell>
          <cell r="D587" t="str">
            <v>NMX-ENC-N1115-WP-WH</v>
          </cell>
          <cell r="E587" t="str">
            <v>AMX-NM</v>
          </cell>
          <cell r="H587" t="str">
            <v>N1000 Series AV Over IP Decor Style Wallplate Encoder with KVM in White</v>
          </cell>
          <cell r="I587" t="str">
            <v>SVSI Decor Style Wallplate Minimal Compression Video over IP Encoder with Ethernet port, KVM-over-IP keyboard and mouse operation, serial, audio, VGA, and HDMI video connections, white</v>
          </cell>
          <cell r="J587">
            <v>2425</v>
          </cell>
          <cell r="K587">
            <v>2425</v>
          </cell>
          <cell r="L587">
            <v>1211.8499999999999</v>
          </cell>
          <cell r="P587">
            <v>718878025703</v>
          </cell>
          <cell r="Q587">
            <v>0</v>
          </cell>
          <cell r="R587">
            <v>0.75</v>
          </cell>
          <cell r="S587">
            <v>3.5</v>
          </cell>
          <cell r="T587">
            <v>2.25</v>
          </cell>
          <cell r="U587">
            <v>4.0599999999999996</v>
          </cell>
          <cell r="V587" t="str">
            <v>CN</v>
          </cell>
          <cell r="W587" t="str">
            <v>Non Compliant</v>
          </cell>
          <cell r="X587" t="str">
            <v>https://www.amx.com/en-US/products/nmx-enc-n1115-wp-wallplate-encoder</v>
          </cell>
          <cell r="Y587">
            <v>251</v>
          </cell>
        </row>
        <row r="588">
          <cell r="A588" t="str">
            <v>FGN1122A-CD</v>
          </cell>
          <cell r="B588" t="str">
            <v>AMX</v>
          </cell>
          <cell r="C588" t="str">
            <v>Networked AV</v>
          </cell>
          <cell r="D588" t="str">
            <v>NMX-ENC-N1122A-C</v>
          </cell>
          <cell r="E588" t="str">
            <v>AMX-NM</v>
          </cell>
          <cell r="H588" t="str">
            <v>N1000 Series AV Over IP Decoder with AES67 Support, Card</v>
          </cell>
          <cell r="I588" t="str">
            <v>SVSI Minimal Compression Video over IP Encoder Card with two RJ45 network ports (one POE), IR, serial, balanced audio, VGA, and HDMI video connections - must be used in conjunction with NMX-ACC-N9206 Rack Mount Cage</v>
          </cell>
          <cell r="J588">
            <v>1600</v>
          </cell>
          <cell r="K588">
            <v>1600</v>
          </cell>
          <cell r="L588">
            <v>798.86</v>
          </cell>
          <cell r="P588">
            <v>718878024331</v>
          </cell>
          <cell r="Q588">
            <v>0</v>
          </cell>
          <cell r="R588">
            <v>1.55</v>
          </cell>
          <cell r="S588">
            <v>7.88</v>
          </cell>
          <cell r="T588">
            <v>5.5</v>
          </cell>
          <cell r="U588">
            <v>1.05</v>
          </cell>
          <cell r="V588" t="str">
            <v>MX</v>
          </cell>
          <cell r="W588" t="str">
            <v>Compliant</v>
          </cell>
          <cell r="X588" t="str">
            <v>https://www.amx.com/en-US/products/nmx-enc-n1122a-c-encoder-card</v>
          </cell>
          <cell r="Y588">
            <v>252</v>
          </cell>
        </row>
        <row r="589">
          <cell r="A589" t="str">
            <v>FGN1122A-SA</v>
          </cell>
          <cell r="B589" t="str">
            <v>AMX</v>
          </cell>
          <cell r="C589" t="str">
            <v>Networked AV</v>
          </cell>
          <cell r="D589" t="str">
            <v>NMX-ENC-N1122A</v>
          </cell>
          <cell r="E589" t="str">
            <v>AMX-NM</v>
          </cell>
          <cell r="H589" t="str">
            <v>N1000 Series AV Over IP Encoder with PoE, AES67 Support, Stand-alone</v>
          </cell>
          <cell r="I589" t="str">
            <v>SVSI Stand-alone Minimal Compression Video over IP Encoder with two RJ45 network ports (one POE), IR, serial, balanced audio, VGA, and HDMI video connections</v>
          </cell>
          <cell r="J589">
            <v>1650</v>
          </cell>
          <cell r="K589">
            <v>1650</v>
          </cell>
          <cell r="L589">
            <v>824.85</v>
          </cell>
          <cell r="P589">
            <v>718878033456</v>
          </cell>
          <cell r="Q589">
            <v>0</v>
          </cell>
          <cell r="R589">
            <v>1.55</v>
          </cell>
          <cell r="S589">
            <v>7.88</v>
          </cell>
          <cell r="T589">
            <v>5.5</v>
          </cell>
          <cell r="U589">
            <v>1.05</v>
          </cell>
          <cell r="V589" t="str">
            <v>MX</v>
          </cell>
          <cell r="W589" t="str">
            <v>Compliant</v>
          </cell>
          <cell r="X589" t="str">
            <v>https://www.amx.com/en-US/products/nmx-enc-n1122a-encoder</v>
          </cell>
          <cell r="Y589">
            <v>253</v>
          </cell>
        </row>
        <row r="590">
          <cell r="A590" t="str">
            <v>FGN1133A-CD</v>
          </cell>
          <cell r="B590" t="str">
            <v>AMX</v>
          </cell>
          <cell r="C590" t="str">
            <v>Networked AV</v>
          </cell>
          <cell r="D590" t="str">
            <v>NMX-ENC-N1133A-C</v>
          </cell>
          <cell r="E590" t="str">
            <v>AMX-NM</v>
          </cell>
          <cell r="G590" t="str">
            <v>Limited Quantity - REDUCED</v>
          </cell>
          <cell r="H590" t="str">
            <v>N1000 Series AV Over IP Encoder with KVM, AES67 Support, Card</v>
          </cell>
          <cell r="I590" t="str">
            <v>SVSI Minimal Compression Video over IP Decoder Card  with one SFP fiber/RJ45 copper network port cage and one RJ45 (with PoE) port, IR, KVM-over-IP keyboard and mouse operation, serial, balanced audio, and HDMI video out, AES67 compatible (SFP module not included) - must be used in conjunction with NMX-ACC-N9206 Rack Mount Cage</v>
          </cell>
          <cell r="J590">
            <v>1966</v>
          </cell>
          <cell r="K590">
            <v>1966</v>
          </cell>
          <cell r="L590">
            <v>465.74</v>
          </cell>
          <cell r="P590">
            <v>718878033463</v>
          </cell>
          <cell r="Q590">
            <v>0</v>
          </cell>
          <cell r="R590">
            <v>1.55</v>
          </cell>
          <cell r="S590">
            <v>7.88</v>
          </cell>
          <cell r="T590">
            <v>5.5</v>
          </cell>
          <cell r="U590">
            <v>1.05</v>
          </cell>
          <cell r="V590" t="str">
            <v>MX</v>
          </cell>
          <cell r="W590" t="str">
            <v>Compliant</v>
          </cell>
          <cell r="X590" t="str">
            <v>https://www.amx.com/en-US/products/nmx-enc-n1133a-c-encoder-card</v>
          </cell>
          <cell r="Y590">
            <v>254</v>
          </cell>
        </row>
        <row r="591">
          <cell r="A591" t="str">
            <v>FGN1133A-SA</v>
          </cell>
          <cell r="B591" t="str">
            <v>AMX</v>
          </cell>
          <cell r="C591" t="str">
            <v>Networked AV</v>
          </cell>
          <cell r="D591" t="str">
            <v>NMX-ENC-N1133A</v>
          </cell>
          <cell r="E591" t="str">
            <v>AMX-NM</v>
          </cell>
          <cell r="G591" t="str">
            <v>Limited Quantity - REDUCED</v>
          </cell>
          <cell r="H591" t="str">
            <v>N1000 Series AV Over IP Encoder with KVM, AES67 Support, Stand-alone</v>
          </cell>
          <cell r="I591" t="str">
            <v>SVSI Stand-alone Minimal Compression Video over IP Encoder with one SFP fiber/RJ45 copper network port cage and one RJ45 (with PoE) port, IR, KVM-over-IP keyboard and mouse operation, serial, balanced audio, VGA, and HDMI video connections, AES67 compatible (SFP module not included)</v>
          </cell>
          <cell r="J591">
            <v>2032</v>
          </cell>
          <cell r="K591">
            <v>2032</v>
          </cell>
          <cell r="L591">
            <v>529.39</v>
          </cell>
          <cell r="P591">
            <v>718878033470</v>
          </cell>
          <cell r="Q591">
            <v>0</v>
          </cell>
          <cell r="R591">
            <v>1.55</v>
          </cell>
          <cell r="S591">
            <v>7.88</v>
          </cell>
          <cell r="T591">
            <v>5.5</v>
          </cell>
          <cell r="U591">
            <v>1.05</v>
          </cell>
          <cell r="V591" t="str">
            <v>MX</v>
          </cell>
          <cell r="W591" t="str">
            <v>Compliant</v>
          </cell>
          <cell r="X591" t="str">
            <v>https://www.amx.com/en-US/products/nmx-enc-n1133a-encoder</v>
          </cell>
          <cell r="Y591">
            <v>255</v>
          </cell>
        </row>
        <row r="592">
          <cell r="A592" t="str">
            <v>FGN1134A-SA</v>
          </cell>
          <cell r="B592" t="str">
            <v>AMX</v>
          </cell>
          <cell r="C592" t="str">
            <v>Networked AV</v>
          </cell>
          <cell r="D592" t="str">
            <v>NMX-ENC-N1134A</v>
          </cell>
          <cell r="E592" t="str">
            <v>AMX-NM</v>
          </cell>
          <cell r="H592" t="str">
            <v>N1000 Series HD-SDI AV over IP Encoder, Stand-alone</v>
          </cell>
          <cell r="I592" t="str">
            <v>SVSi Stand-alone Minimal Compression Video over IP featuring SDI input</v>
          </cell>
          <cell r="J592">
            <v>2155</v>
          </cell>
          <cell r="K592">
            <v>2155</v>
          </cell>
          <cell r="L592">
            <v>1077.3499999999999</v>
          </cell>
          <cell r="P592">
            <v>718878033487</v>
          </cell>
          <cell r="Q592">
            <v>0</v>
          </cell>
          <cell r="R592">
            <v>1.55</v>
          </cell>
          <cell r="S592">
            <v>7.88</v>
          </cell>
          <cell r="T592">
            <v>5.5</v>
          </cell>
          <cell r="U592">
            <v>1.05</v>
          </cell>
          <cell r="V592" t="str">
            <v>MX</v>
          </cell>
          <cell r="W592" t="str">
            <v>Compliant</v>
          </cell>
          <cell r="X592" t="str">
            <v>https://www.amx.com/en-US/products/nmx-enc-n1134a-encoder</v>
          </cell>
          <cell r="Y592">
            <v>256</v>
          </cell>
        </row>
        <row r="593">
          <cell r="A593" t="str">
            <v>FGN1222A-CD</v>
          </cell>
          <cell r="B593" t="str">
            <v>AMX</v>
          </cell>
          <cell r="C593" t="str">
            <v>Networked AV</v>
          </cell>
          <cell r="D593" t="str">
            <v>NMX-DEC-N1222A-C</v>
          </cell>
          <cell r="E593" t="str">
            <v>AMX-NM</v>
          </cell>
          <cell r="H593" t="str">
            <v>N1000 Series AV Over IP Decoder with AES67 Support, Card</v>
          </cell>
          <cell r="I593" t="str">
            <v>SVSI Minimal Compression Video over IP Decoder Card with two RJ45 network ports (one POE), IR, serial, balanced audio, and HDMI video out - must be used in conjunction with NMX-ACC-N9206 Rack Mount Cage</v>
          </cell>
          <cell r="J593">
            <v>1600</v>
          </cell>
          <cell r="K593">
            <v>1600</v>
          </cell>
          <cell r="L593">
            <v>798.86</v>
          </cell>
          <cell r="P593">
            <v>718878026311</v>
          </cell>
          <cell r="Q593">
            <v>0</v>
          </cell>
          <cell r="R593">
            <v>1.55</v>
          </cell>
          <cell r="S593">
            <v>7.88</v>
          </cell>
          <cell r="T593">
            <v>5.5</v>
          </cell>
          <cell r="U593">
            <v>1.05</v>
          </cell>
          <cell r="V593" t="str">
            <v>MX</v>
          </cell>
          <cell r="W593" t="str">
            <v>Compliant</v>
          </cell>
          <cell r="X593" t="str">
            <v>https://www.amx.com/en-US/products/nmx-dec-n1222a-c-decoder-card</v>
          </cell>
          <cell r="Y593">
            <v>257</v>
          </cell>
        </row>
        <row r="594">
          <cell r="A594" t="str">
            <v>FGN1222A-SA</v>
          </cell>
          <cell r="B594" t="str">
            <v>AMX</v>
          </cell>
          <cell r="C594" t="str">
            <v>Networked AV</v>
          </cell>
          <cell r="D594" t="str">
            <v>NMX-DEC-N1222A</v>
          </cell>
          <cell r="E594" t="str">
            <v>AMX-NM</v>
          </cell>
          <cell r="H594" t="str">
            <v>N1000 Series AV Over IP Decoder with PoE, AES67 Support, Stand-alone</v>
          </cell>
          <cell r="I594" t="str">
            <v>SVSI Stand-alone Minimal Compression Video over IP Decoder with two RJ45 network ports (one POE), IR, serial, balanced audio, and HDMI video out, AES67 compatible</v>
          </cell>
          <cell r="J594">
            <v>1650</v>
          </cell>
          <cell r="K594">
            <v>1650</v>
          </cell>
          <cell r="L594">
            <v>824.85</v>
          </cell>
          <cell r="P594">
            <v>718878022757</v>
          </cell>
          <cell r="Q594">
            <v>0</v>
          </cell>
          <cell r="R594">
            <v>1.55</v>
          </cell>
          <cell r="S594">
            <v>7.88</v>
          </cell>
          <cell r="T594">
            <v>5.5</v>
          </cell>
          <cell r="U594">
            <v>1.05</v>
          </cell>
          <cell r="V594" t="str">
            <v>MX</v>
          </cell>
          <cell r="W594" t="str">
            <v>Compliant</v>
          </cell>
          <cell r="X594" t="str">
            <v>https://www.amx.com/en-US/products/nmx-dec-n1222a-decoder</v>
          </cell>
          <cell r="Y594">
            <v>258</v>
          </cell>
        </row>
        <row r="595">
          <cell r="A595" t="str">
            <v>FGN2122A-SA</v>
          </cell>
          <cell r="B595" t="str">
            <v>AMX</v>
          </cell>
          <cell r="C595" t="str">
            <v>Networked AV</v>
          </cell>
          <cell r="D595" t="str">
            <v>NMX-ENC-N2122A</v>
          </cell>
          <cell r="E595" t="str">
            <v>AMX-NM</v>
          </cell>
          <cell r="G595" t="str">
            <v>Limited Quantity</v>
          </cell>
          <cell r="H595" t="str">
            <v>JPEG 2000 Digital Cinema Grade AV over IP Encoder, PoE, HDMI, AES67 Support, Stand-alone</v>
          </cell>
          <cell r="I595" t="str">
            <v>SVSI PEG2000 Encoder Card with ultra-low latency for 1080p/60hz, RJ45 (with PoE), IR, serial, balanced audio, VGA, and HDMI connectors (power supply not included)</v>
          </cell>
          <cell r="J595">
            <v>3492</v>
          </cell>
          <cell r="K595">
            <v>3492</v>
          </cell>
          <cell r="L595">
            <v>1745.85</v>
          </cell>
          <cell r="P595">
            <v>718878025710</v>
          </cell>
          <cell r="Q595">
            <v>0</v>
          </cell>
          <cell r="R595">
            <v>1.55</v>
          </cell>
          <cell r="S595">
            <v>7.88</v>
          </cell>
          <cell r="T595">
            <v>5.5</v>
          </cell>
          <cell r="U595">
            <v>1.05</v>
          </cell>
          <cell r="V595" t="str">
            <v>US</v>
          </cell>
          <cell r="W595" t="str">
            <v>Compliant</v>
          </cell>
          <cell r="X595" t="str">
            <v>https://www.amx.com/en-US/products/nmx-enc-n2122a-encoder</v>
          </cell>
          <cell r="Y595">
            <v>259</v>
          </cell>
        </row>
        <row r="596">
          <cell r="A596" t="str">
            <v>FGN2135A-CD</v>
          </cell>
          <cell r="B596" t="str">
            <v>AMX</v>
          </cell>
          <cell r="C596" t="str">
            <v>Networked AV</v>
          </cell>
          <cell r="D596" t="str">
            <v>NMX-ENC-N2135A-C</v>
          </cell>
          <cell r="E596" t="str">
            <v>AMX-NM</v>
          </cell>
          <cell r="G596" t="str">
            <v>Limited Quantity - REDUCED</v>
          </cell>
          <cell r="H596" t="str">
            <v>JPEG 2000 1080p Low Latency AV over IP Encoder with KVM, PoE, SFP, HDMI, AES67 Support, Card</v>
          </cell>
          <cell r="I596" t="str">
            <v>SVSI Stand-alone JPEG2000 Encoder with ultra-low latency for 1080p/60hz, KVM control, one SFP fiber/RJ45 copper network port cage, and one RJ45 (with PoE), IR, serial, KVM-over-IP keyboard and mouse operation, balanced audio, VGA, and HDMI connectors, AES67 compatible (SFP module not included, power supply not included)</v>
          </cell>
          <cell r="J596">
            <v>3830</v>
          </cell>
          <cell r="K596">
            <v>3830</v>
          </cell>
          <cell r="L596">
            <v>537.32000000000005</v>
          </cell>
          <cell r="P596">
            <v>0</v>
          </cell>
          <cell r="Q596">
            <v>0</v>
          </cell>
          <cell r="R596">
            <v>1.55</v>
          </cell>
          <cell r="S596">
            <v>7.88</v>
          </cell>
          <cell r="T596">
            <v>5.5</v>
          </cell>
          <cell r="U596">
            <v>1.05</v>
          </cell>
          <cell r="V596" t="str">
            <v>MX</v>
          </cell>
          <cell r="W596" t="str">
            <v>Compliant</v>
          </cell>
          <cell r="X596" t="str">
            <v>https://www.amx.com/en-US/products/nmx-enc-n2135a-c-encoder-card</v>
          </cell>
          <cell r="Y596">
            <v>260</v>
          </cell>
        </row>
        <row r="597">
          <cell r="A597" t="str">
            <v>FGN2135A-SA</v>
          </cell>
          <cell r="B597" t="str">
            <v>AMX</v>
          </cell>
          <cell r="C597" t="str">
            <v>Networked AV</v>
          </cell>
          <cell r="D597" t="str">
            <v>NMX-ENC-N2135A</v>
          </cell>
          <cell r="E597" t="str">
            <v>AMX-NM</v>
          </cell>
          <cell r="G597" t="str">
            <v>Limited Quantity - REDUCED</v>
          </cell>
          <cell r="H597" t="str">
            <v>JPEG 2000 1080p Low Latency AV over IP Encoder with KVM, PoE, SFP, HDMI, AES67 Support, Stand-alone</v>
          </cell>
          <cell r="I597" t="str">
            <v>SVSI Stand-alone JPEG2000 Encoder with ultra-low latency for 1080p/60hz, KVM control, one SFP fiber/RJ45 copper network port cage, and one RJ45 (with PoE), IR, serial, KVM-over-IP keyboard and mouse operation, balanced audio, VGA, and HDMI connectors, AES67 compatible (SFP module not included, power supply not included)</v>
          </cell>
          <cell r="J597">
            <v>3880</v>
          </cell>
          <cell r="K597">
            <v>3880</v>
          </cell>
          <cell r="L597">
            <v>537.27</v>
          </cell>
          <cell r="P597">
            <v>718878033555</v>
          </cell>
          <cell r="Q597">
            <v>0</v>
          </cell>
          <cell r="R597">
            <v>1.55</v>
          </cell>
          <cell r="S597">
            <v>7.88</v>
          </cell>
          <cell r="T597">
            <v>5.5</v>
          </cell>
          <cell r="U597">
            <v>1.05</v>
          </cell>
          <cell r="V597" t="str">
            <v>MX</v>
          </cell>
          <cell r="W597" t="str">
            <v>Compliant</v>
          </cell>
          <cell r="X597" t="str">
            <v>https://www.amx.com/en-US/products/nmx-enc-n2135a-encoder</v>
          </cell>
          <cell r="Y597">
            <v>261</v>
          </cell>
        </row>
        <row r="598">
          <cell r="A598" t="str">
            <v>FGN2212A-SA</v>
          </cell>
          <cell r="B598" t="str">
            <v>AMX</v>
          </cell>
          <cell r="C598" t="str">
            <v>Networked AV</v>
          </cell>
          <cell r="D598" t="str">
            <v>NMX-DEC-N2212A</v>
          </cell>
          <cell r="E598" t="str">
            <v>AMX-NM</v>
          </cell>
          <cell r="G598" t="str">
            <v>Limited Quantity</v>
          </cell>
          <cell r="H598" t="str">
            <v>JPEG 2000 Digital Cinema Grade AV over IP Decoder, HDMI, AES67 Support, Stand-alone</v>
          </cell>
          <cell r="I598" t="str">
            <v>SVSI Stand-alone JPEG2000 Decoder with ultra-low latency for 1080p/60hz, RJ45, serial, balanced audio, VGA, and HDMI connectors, AES67 compatible (power supply included)</v>
          </cell>
          <cell r="J598">
            <v>1681</v>
          </cell>
          <cell r="K598">
            <v>1681</v>
          </cell>
          <cell r="L598">
            <v>840.23</v>
          </cell>
          <cell r="P598">
            <v>0</v>
          </cell>
          <cell r="Q598">
            <v>0</v>
          </cell>
          <cell r="R598">
            <v>1.55</v>
          </cell>
          <cell r="S598">
            <v>7.88</v>
          </cell>
          <cell r="T598">
            <v>5.5</v>
          </cell>
          <cell r="U598">
            <v>1.05</v>
          </cell>
          <cell r="V598" t="str">
            <v>MX</v>
          </cell>
          <cell r="W598" t="str">
            <v>Compliant</v>
          </cell>
          <cell r="X598" t="str">
            <v>https://www.amx.com/en-US/products/nmx-dec-n2212a-decoder</v>
          </cell>
          <cell r="Y598">
            <v>262</v>
          </cell>
        </row>
        <row r="599">
          <cell r="A599" t="str">
            <v>FGN2222A-SA</v>
          </cell>
          <cell r="B599" t="str">
            <v>AMX</v>
          </cell>
          <cell r="C599" t="str">
            <v>Networked AV</v>
          </cell>
          <cell r="D599" t="str">
            <v>NMX-DEC-N2222A</v>
          </cell>
          <cell r="E599" t="str">
            <v>AMX-NM</v>
          </cell>
          <cell r="G599" t="str">
            <v>Limited Quantity</v>
          </cell>
          <cell r="H599" t="str">
            <v>JPEG 2000 Digital Cinema Grade AV over IP Decoder, HDMI, AES67 Support, Stand-alone</v>
          </cell>
          <cell r="I599" t="str">
            <v>SVSI Stand-alone JPEG2000 Decoder with ultra-low latency for 1080p/60hz, RJ45 (with PoE), IR, serial, balanced audio, VGA, and HDMI connectors, AES67 compatible (power supply not included)</v>
          </cell>
          <cell r="J599">
            <v>2125</v>
          </cell>
          <cell r="K599">
            <v>2125</v>
          </cell>
          <cell r="L599">
            <v>1061.32</v>
          </cell>
          <cell r="P599">
            <v>718878024218</v>
          </cell>
          <cell r="Q599">
            <v>0</v>
          </cell>
          <cell r="R599">
            <v>1.55</v>
          </cell>
          <cell r="S599">
            <v>7.88</v>
          </cell>
          <cell r="T599">
            <v>5.5</v>
          </cell>
          <cell r="U599">
            <v>1.05</v>
          </cell>
          <cell r="V599" t="str">
            <v>MX</v>
          </cell>
          <cell r="W599" t="str">
            <v>Compliant</v>
          </cell>
          <cell r="X599" t="str">
            <v>https://www.amx.com/en-US/products/nmx-dec-n2222a-decoder</v>
          </cell>
          <cell r="Y599">
            <v>263</v>
          </cell>
        </row>
        <row r="600">
          <cell r="A600" t="str">
            <v>FGN2312-CD</v>
          </cell>
          <cell r="B600" t="str">
            <v>AMX</v>
          </cell>
          <cell r="C600" t="str">
            <v>Networked AV</v>
          </cell>
          <cell r="D600" t="str">
            <v>NMX-ENC-N2312-C</v>
          </cell>
          <cell r="E600" t="str">
            <v>AMX-NM</v>
          </cell>
          <cell r="H600" t="str">
            <v>N2300 Series 4K UHD Video over IP Card Encoder with KVM, PoE, Card</v>
          </cell>
          <cell r="I600" t="str">
            <v>SVSI N2300 Series  4K Encoder card with one SFP fiber/RJ45 copper network port cage, and one RJ45 (with PoE), IR, serial, KVM-over IP keyboard and mouse operation, balanced audio, HDMI connection, (SFP module included) - must be used in conjunction with NMX-ACC-N9206 Rack Mount Cage</v>
          </cell>
          <cell r="J600">
            <v>1391</v>
          </cell>
          <cell r="K600">
            <v>1391</v>
          </cell>
          <cell r="L600">
            <v>693.51</v>
          </cell>
          <cell r="P600">
            <v>718878024423</v>
          </cell>
          <cell r="Q600">
            <v>0</v>
          </cell>
          <cell r="R600">
            <v>1.55</v>
          </cell>
          <cell r="S600">
            <v>7.88</v>
          </cell>
          <cell r="T600">
            <v>5.5</v>
          </cell>
          <cell r="U600">
            <v>1.05</v>
          </cell>
          <cell r="V600" t="str">
            <v>TW</v>
          </cell>
          <cell r="W600" t="str">
            <v>Compliant</v>
          </cell>
          <cell r="X600" t="str">
            <v>https://www.amx.com/en-US/products/nmx-enc-n2312-c-encoder-card</v>
          </cell>
          <cell r="Y600">
            <v>264</v>
          </cell>
        </row>
        <row r="601">
          <cell r="A601" t="str">
            <v>FGN2312-SA</v>
          </cell>
          <cell r="B601" t="str">
            <v>AMX</v>
          </cell>
          <cell r="C601" t="str">
            <v>Networked AV</v>
          </cell>
          <cell r="D601" t="str">
            <v>NMX-ENC-N2312</v>
          </cell>
          <cell r="E601" t="str">
            <v>AMX-NM</v>
          </cell>
          <cell r="H601" t="str">
            <v>N2300 Series 4K UHD Video over IP Stand Alone Encoder with KVM, PoE, Stand-alone</v>
          </cell>
          <cell r="I601" t="str">
            <v xml:space="preserve">SVSI N2300 Series stand-alone 4K Encoder with one SFP fiber/RJ45 copper network port cage, and one RJ45 (with PoE), IR, serial, KVM-over IP keyboard and mouse operation, balanced audio, HDMI connection, (SFP module included, power supply not included) </v>
          </cell>
          <cell r="J601">
            <v>1396</v>
          </cell>
          <cell r="K601">
            <v>1396</v>
          </cell>
          <cell r="L601">
            <v>696.3</v>
          </cell>
          <cell r="P601">
            <v>718878025758</v>
          </cell>
          <cell r="Q601">
            <v>0</v>
          </cell>
          <cell r="R601">
            <v>1.55</v>
          </cell>
          <cell r="S601">
            <v>7.88</v>
          </cell>
          <cell r="T601">
            <v>5.5</v>
          </cell>
          <cell r="U601">
            <v>1.05</v>
          </cell>
          <cell r="V601" t="str">
            <v>TW</v>
          </cell>
          <cell r="W601" t="str">
            <v>Compliant</v>
          </cell>
          <cell r="X601" t="str">
            <v>https://www.amx.com/en-US/products/nmx-enc-n2312-encoder</v>
          </cell>
          <cell r="Y601">
            <v>265</v>
          </cell>
        </row>
        <row r="602">
          <cell r="A602" t="str">
            <v>FGN2322-SA</v>
          </cell>
          <cell r="B602" t="str">
            <v>AMX</v>
          </cell>
          <cell r="C602" t="str">
            <v>Networked AV</v>
          </cell>
          <cell r="D602" t="str">
            <v>NMX-DEC-N2322</v>
          </cell>
          <cell r="E602" t="str">
            <v>AMX-NM</v>
          </cell>
          <cell r="H602" t="str">
            <v>N2300 Series 4K UHD Video over IP Stand Alone Decoder with KVM, PoE, Stand-alone</v>
          </cell>
          <cell r="I602" t="str">
            <v xml:space="preserve">SVSI N2300 Series stand-alone 4K Decoder with one SFP fiber/RJ45 copper network port cage, and one RJ45 (with PoE), IR, serial, KVM-over IP keyboard and mouse operation, balanced audio, HDMI connection, (SFP module included, power supply not included) </v>
          </cell>
          <cell r="J602">
            <v>1267</v>
          </cell>
          <cell r="K602">
            <v>1267</v>
          </cell>
          <cell r="L602">
            <v>630.98</v>
          </cell>
          <cell r="P602">
            <v>718878025765</v>
          </cell>
          <cell r="Q602">
            <v>0</v>
          </cell>
          <cell r="R602">
            <v>1.55</v>
          </cell>
          <cell r="S602">
            <v>7.88</v>
          </cell>
          <cell r="T602">
            <v>5.5</v>
          </cell>
          <cell r="U602">
            <v>1.05</v>
          </cell>
          <cell r="V602" t="str">
            <v>TW</v>
          </cell>
          <cell r="W602" t="str">
            <v>Compliant</v>
          </cell>
          <cell r="X602" t="str">
            <v>https://www.amx.com/en-US/products/nmx-dec-n2322-decoder</v>
          </cell>
          <cell r="Y602">
            <v>266</v>
          </cell>
        </row>
        <row r="603">
          <cell r="A603" t="str">
            <v>FGN2410</v>
          </cell>
          <cell r="B603" t="str">
            <v>AMX</v>
          </cell>
          <cell r="C603" t="str">
            <v>Networked AV</v>
          </cell>
          <cell r="D603" t="str">
            <v>NMX-WP-N2410</v>
          </cell>
          <cell r="E603" t="str">
            <v>AMX-NM</v>
          </cell>
          <cell r="H603" t="str">
            <v>N2400 Series 4K60 4:4:4 Windowing Processor, 4x1</v>
          </cell>
          <cell r="I603" t="str">
            <v>NMX-WP-N2410, WINDOW PROC,N2400,4X1</v>
          </cell>
          <cell r="J603">
            <v>13200</v>
          </cell>
          <cell r="K603">
            <v>13200</v>
          </cell>
          <cell r="L603">
            <v>6599.73</v>
          </cell>
          <cell r="P603">
            <v>718878026328</v>
          </cell>
          <cell r="Q603">
            <v>0</v>
          </cell>
          <cell r="R603">
            <v>7.15</v>
          </cell>
          <cell r="S603">
            <v>17.25</v>
          </cell>
          <cell r="T603">
            <v>12</v>
          </cell>
          <cell r="U603">
            <v>1.75</v>
          </cell>
          <cell r="V603" t="str">
            <v>US</v>
          </cell>
          <cell r="W603" t="str">
            <v>Compliant</v>
          </cell>
          <cell r="X603" t="str">
            <v>https://www.amx.com/en-US/products/nmx-wp-n2410-windowing-processor</v>
          </cell>
          <cell r="Y603">
            <v>267</v>
          </cell>
        </row>
        <row r="604">
          <cell r="A604" t="str">
            <v>FGN2412A-CD</v>
          </cell>
          <cell r="B604" t="str">
            <v>AMX</v>
          </cell>
          <cell r="C604" t="str">
            <v>Networked AV</v>
          </cell>
          <cell r="D604" t="str">
            <v>NMX-ENC-N2412A-C</v>
          </cell>
          <cell r="E604" t="str">
            <v>AMX-NM</v>
          </cell>
          <cell r="H604" t="str">
            <v>JPEG 2000 4K60 4:4:4 &amp; HDR Video Over IP Encoder Card with POE+, KVM, &amp; AES67, Card</v>
          </cell>
          <cell r="I604" t="str">
            <v>N2400 Series JPEG2000 4K Encoder card, 4K 60 4:4:4 with one SFP fiber/RJ45 copper network port cage, one RJ45 (with PoE), serial, KVM-over IP keyboard and mouse operation, balanced audio, AES67 interoperability, HDMI connection - must be used in conjunction with NMX-ACC-N9206 Rack Mount Cage</v>
          </cell>
          <cell r="J604">
            <v>2998</v>
          </cell>
          <cell r="K604">
            <v>2998</v>
          </cell>
          <cell r="L604">
            <v>1498.65</v>
          </cell>
          <cell r="P604">
            <v>718878026359</v>
          </cell>
          <cell r="Q604">
            <v>0</v>
          </cell>
          <cell r="R604">
            <v>1.65</v>
          </cell>
          <cell r="S604">
            <v>7.88</v>
          </cell>
          <cell r="T604">
            <v>5.5</v>
          </cell>
          <cell r="U604">
            <v>1.05</v>
          </cell>
          <cell r="V604" t="str">
            <v>US</v>
          </cell>
          <cell r="W604" t="str">
            <v>Compliant</v>
          </cell>
          <cell r="X604" t="str">
            <v>https://www.amx.com/en-US/products/nmx-enc-n2412a-c-encoder-card</v>
          </cell>
          <cell r="Y604">
            <v>268</v>
          </cell>
        </row>
        <row r="605">
          <cell r="A605" t="str">
            <v>FGN2412A-SA</v>
          </cell>
          <cell r="B605" t="str">
            <v>AMX</v>
          </cell>
          <cell r="C605" t="str">
            <v>Networked AV</v>
          </cell>
          <cell r="D605" t="str">
            <v>NMX-ENC-N2412A</v>
          </cell>
          <cell r="E605" t="str">
            <v>AMX-NM</v>
          </cell>
          <cell r="H605" t="str">
            <v>JPEG 2000 4K60 4:4:4 &amp; HDR Video Over IP Encoder, Stand Alone with POE+, KVM, &amp; AES67, Stand-alone</v>
          </cell>
          <cell r="I605" t="str">
            <v>N2400 Series JPEG2000 stand-alone 4K Encoder, 4K 60 4:4:4 with one SFP fiber/RJ45 copper network port cage, one RJ45 (with PoE), serial, KVM-over IP keyboard and mouse operation, balanced audio, AES67 interoperability, HDMI connection (SFP module not included)</v>
          </cell>
          <cell r="J605">
            <v>3060</v>
          </cell>
          <cell r="K605">
            <v>3060</v>
          </cell>
          <cell r="L605">
            <v>1529.55</v>
          </cell>
          <cell r="P605">
            <v>718878034798</v>
          </cell>
          <cell r="Q605">
            <v>0</v>
          </cell>
          <cell r="R605">
            <v>1.65</v>
          </cell>
          <cell r="S605">
            <v>7.88</v>
          </cell>
          <cell r="T605">
            <v>5.5</v>
          </cell>
          <cell r="U605">
            <v>1.05</v>
          </cell>
          <cell r="V605" t="str">
            <v>US</v>
          </cell>
          <cell r="W605" t="str">
            <v>Compliant</v>
          </cell>
          <cell r="X605" t="str">
            <v>https://www.amx.com/en-US/products/nmx-enc-n2412a-encoder</v>
          </cell>
          <cell r="Y605">
            <v>269</v>
          </cell>
        </row>
        <row r="606">
          <cell r="A606" t="str">
            <v>FGN2422A-SA</v>
          </cell>
          <cell r="B606" t="str">
            <v>AMX</v>
          </cell>
          <cell r="C606" t="str">
            <v>Networked AV</v>
          </cell>
          <cell r="D606" t="str">
            <v>NMX-DEC-N2422A</v>
          </cell>
          <cell r="E606" t="str">
            <v>AMX-NM</v>
          </cell>
          <cell r="H606" t="str">
            <v>JPEG 2000 4K60 4:4:4 &amp; HDR Video Over IP Decoder, Stand Alone with POE+, KVM, &amp; AES67, Stand-alone</v>
          </cell>
          <cell r="I606" t="str">
            <v>N2400 Series JPEG2000 stand-alone 4K Decoder 4K 60 4:4:4 with one SFP fiber/RJ45 copper network port cage, one RJ45 (with PoE), serial, KVM-over IP keyboard and mouse operation, balanced audio, AES67 interoperability, HDMI connection</v>
          </cell>
          <cell r="J606">
            <v>2710</v>
          </cell>
          <cell r="K606">
            <v>2710</v>
          </cell>
          <cell r="L606">
            <v>1354.45</v>
          </cell>
          <cell r="P606">
            <v>718878033661</v>
          </cell>
          <cell r="Q606">
            <v>0</v>
          </cell>
          <cell r="R606">
            <v>1.65</v>
          </cell>
          <cell r="S606">
            <v>7.88</v>
          </cell>
          <cell r="T606">
            <v>5.5</v>
          </cell>
          <cell r="U606">
            <v>1.05</v>
          </cell>
          <cell r="V606" t="str">
            <v>US</v>
          </cell>
          <cell r="W606" t="str">
            <v>Compliant</v>
          </cell>
          <cell r="X606" t="str">
            <v>https://www.amx.com/en-US/products/nmx-dec-n2422a-decoder</v>
          </cell>
          <cell r="Y606">
            <v>270</v>
          </cell>
        </row>
        <row r="607">
          <cell r="A607" t="str">
            <v>FGN2424A-SA</v>
          </cell>
          <cell r="B607" t="str">
            <v>AMX</v>
          </cell>
          <cell r="C607" t="str">
            <v>Networked AV</v>
          </cell>
          <cell r="D607" t="str">
            <v>NMX-DEC-N2424A</v>
          </cell>
          <cell r="E607" t="str">
            <v>AMX-NM</v>
          </cell>
          <cell r="H607" t="str">
            <v>JPEG 2000 4K60 4:4:4 &amp; HDR Video Over IP Decoder, Stand Alone with POE+, KVM, &amp; AES67, Stand-alone</v>
          </cell>
          <cell r="I607" t="str">
            <v>N2400 Series JPEG2000 stand-alone 4K Decoder 4K 60 4:4:4 with two two RJ45 (one with PoE), serial, KVM-over IP keyboard and mouse operation, balanced audio, AES67 interoperability, HDMI connection</v>
          </cell>
          <cell r="J607">
            <v>2771</v>
          </cell>
          <cell r="K607">
            <v>2771</v>
          </cell>
          <cell r="L607">
            <v>1385.35</v>
          </cell>
          <cell r="P607">
            <v>718878026427</v>
          </cell>
          <cell r="Q607">
            <v>0</v>
          </cell>
          <cell r="R607">
            <v>1.65</v>
          </cell>
          <cell r="S607">
            <v>7.88</v>
          </cell>
          <cell r="T607">
            <v>5.5</v>
          </cell>
          <cell r="U607">
            <v>1.05</v>
          </cell>
          <cell r="V607" t="str">
            <v>US</v>
          </cell>
          <cell r="W607" t="str">
            <v>Compliant</v>
          </cell>
          <cell r="X607" t="str">
            <v>https://www.amx.com/en-US/products/nmx-dec-n2424a-decoder</v>
          </cell>
          <cell r="Y607">
            <v>271</v>
          </cell>
        </row>
        <row r="608">
          <cell r="A608" t="str">
            <v>FGN2510</v>
          </cell>
          <cell r="B608" t="str">
            <v>AMX</v>
          </cell>
          <cell r="C608" t="str">
            <v>Networked AV</v>
          </cell>
          <cell r="D608" t="str">
            <v>NMX-WP-2510</v>
          </cell>
          <cell r="E608" t="str">
            <v>AMX-NM</v>
          </cell>
          <cell r="G608" t="str">
            <v>Limited Quantity - REDUCED</v>
          </cell>
          <cell r="H608" t="str">
            <v>N2000 Series HD Windowing Processor, 4x1</v>
          </cell>
          <cell r="I608" t="str">
            <v>The SVSI NMX-WP-N2510 Windowing Processor functions with the N2000 JPGEG2000 family of Video over IP Encoders and Decoders and are capable of handling multiple real-time HD streams with no video input or output connectors – only a single network port</v>
          </cell>
          <cell r="J608">
            <v>7086</v>
          </cell>
          <cell r="K608">
            <v>7086</v>
          </cell>
          <cell r="L608">
            <v>3188.88</v>
          </cell>
          <cell r="P608">
            <v>718878022795</v>
          </cell>
          <cell r="Q608">
            <v>0</v>
          </cell>
          <cell r="R608">
            <v>7.15</v>
          </cell>
          <cell r="S608">
            <v>17.25</v>
          </cell>
          <cell r="T608">
            <v>12</v>
          </cell>
          <cell r="U608">
            <v>1.75</v>
          </cell>
          <cell r="V608" t="str">
            <v>US</v>
          </cell>
          <cell r="W608" t="str">
            <v>Compliant</v>
          </cell>
          <cell r="X608" t="str">
            <v>https://www.amx.com/en-US/products/nmx-wp-n2510-windowing-processor</v>
          </cell>
          <cell r="Y608">
            <v>272</v>
          </cell>
        </row>
        <row r="609">
          <cell r="A609" t="str">
            <v>FGN3132-CD</v>
          </cell>
          <cell r="B609" t="str">
            <v>AMX</v>
          </cell>
          <cell r="C609" t="str">
            <v>Networked AV</v>
          </cell>
          <cell r="D609" t="str">
            <v>NMX-ENC-N3132-C</v>
          </cell>
          <cell r="E609" t="str">
            <v>AMX-NM</v>
          </cell>
          <cell r="G609" t="str">
            <v>REDUCED</v>
          </cell>
          <cell r="H609" t="str">
            <v>H.264 Compressed Video over IP Encoder, PoE, SFP, HDMI, USB for Record, Card</v>
          </cell>
          <cell r="I609" t="str">
            <v>SVSI H.264 Encoder Card with USB for record, one SFP fiber/RJ45 copper network port cage, and one RJ45 (with PoE), IR, serial, VGA and HDMI connection (SFP module not included) - must be used in conjunction with NMX-ACC-N9206 Rack Mount Cage</v>
          </cell>
          <cell r="J609">
            <v>1437</v>
          </cell>
          <cell r="K609">
            <v>1437</v>
          </cell>
          <cell r="L609">
            <v>635.48</v>
          </cell>
          <cell r="P609">
            <v>718878024430</v>
          </cell>
          <cell r="Q609">
            <v>0</v>
          </cell>
          <cell r="R609">
            <v>1.55</v>
          </cell>
          <cell r="S609">
            <v>7.88</v>
          </cell>
          <cell r="T609">
            <v>5.5</v>
          </cell>
          <cell r="U609">
            <v>1.05</v>
          </cell>
          <cell r="V609" t="str">
            <v>MX</v>
          </cell>
          <cell r="W609" t="str">
            <v>Compliant</v>
          </cell>
          <cell r="X609" t="str">
            <v>https://www.amx.com/en-US/products/nmx-enc-n3132-c-encoder-card</v>
          </cell>
          <cell r="Y609">
            <v>273</v>
          </cell>
        </row>
        <row r="610">
          <cell r="A610" t="str">
            <v>FGN3132-SA</v>
          </cell>
          <cell r="B610" t="str">
            <v>AMX</v>
          </cell>
          <cell r="C610" t="str">
            <v>Networked AV</v>
          </cell>
          <cell r="D610" t="str">
            <v>NMX-ENC-N3132</v>
          </cell>
          <cell r="E610" t="str">
            <v>AMX-NM</v>
          </cell>
          <cell r="H610" t="str">
            <v>H.264 Compressed Video over IP Encoder, PoE, SFP, HDMI, USB for Record, Stand-alone</v>
          </cell>
          <cell r="I610" t="str">
            <v>SVSI Stand-alone H.264 Encoder with USB for record, one  SFP fiber/RJ45 copper network port cage, and one RJ45 (with PoE), IR, serial, VGA and HDMI connection (SFP module not included, power supply is not included)</v>
          </cell>
          <cell r="J610">
            <v>1465</v>
          </cell>
          <cell r="K610">
            <v>1465</v>
          </cell>
          <cell r="L610">
            <v>732.02</v>
          </cell>
          <cell r="P610">
            <v>718878025772</v>
          </cell>
          <cell r="Q610">
            <v>0</v>
          </cell>
          <cell r="R610">
            <v>1.55</v>
          </cell>
          <cell r="S610">
            <v>7.88</v>
          </cell>
          <cell r="T610">
            <v>5.5</v>
          </cell>
          <cell r="U610">
            <v>1.05</v>
          </cell>
          <cell r="V610" t="str">
            <v>MX</v>
          </cell>
          <cell r="W610" t="str">
            <v>Compliant</v>
          </cell>
          <cell r="X610" t="str">
            <v>https://www.amx.com/en-US/products/nmx-enc-n3132-encoder</v>
          </cell>
          <cell r="Y610">
            <v>274</v>
          </cell>
        </row>
        <row r="611">
          <cell r="A611" t="str">
            <v>FGN3232-SA</v>
          </cell>
          <cell r="B611" t="str">
            <v>AMX</v>
          </cell>
          <cell r="C611" t="str">
            <v>Networked AV</v>
          </cell>
          <cell r="D611" t="str">
            <v>NMX-DEC-N3232</v>
          </cell>
          <cell r="E611" t="str">
            <v>AMX-NM</v>
          </cell>
          <cell r="H611" t="str">
            <v>H.264 Compressed Video over IP Decoder, PoE, SFP, HDMI, USB for Record, Stand-alone</v>
          </cell>
          <cell r="I611" t="str">
            <v>SVSI Stand-alone H.264 Decoder with USB for record, one SFP fiber/RJ45 copper network port cage, and one RJ45 (with PoE), IR, serial, VGA and HDMI connection (SFP module not included, power supply is not included)</v>
          </cell>
          <cell r="J611">
            <v>1355</v>
          </cell>
          <cell r="K611">
            <v>1355</v>
          </cell>
          <cell r="L611">
            <v>676.33</v>
          </cell>
          <cell r="P611">
            <v>718878025789</v>
          </cell>
          <cell r="Q611">
            <v>0</v>
          </cell>
          <cell r="R611">
            <v>1.55</v>
          </cell>
          <cell r="S611">
            <v>7.88</v>
          </cell>
          <cell r="T611">
            <v>5.5</v>
          </cell>
          <cell r="U611">
            <v>1.05</v>
          </cell>
          <cell r="V611" t="str">
            <v>MX</v>
          </cell>
          <cell r="W611" t="str">
            <v>Compliant</v>
          </cell>
          <cell r="X611" t="str">
            <v>https://www.amx.com/en-US/products/nmx-dec-n3232-decoder</v>
          </cell>
          <cell r="Y611">
            <v>275</v>
          </cell>
        </row>
        <row r="612">
          <cell r="A612" t="str">
            <v>FGN3510</v>
          </cell>
          <cell r="B612" t="str">
            <v>AMX</v>
          </cell>
          <cell r="C612" t="str">
            <v>Networked AV</v>
          </cell>
          <cell r="D612" t="str">
            <v>NMX-WP-N3510</v>
          </cell>
          <cell r="E612" t="str">
            <v>AMX-NM</v>
          </cell>
          <cell r="H612" t="str">
            <v>N3000 Series Windowing Processor, 9x1</v>
          </cell>
          <cell r="I612" t="str">
            <v>The SVSI NMX-WP-N3510 H.264 Multi-Channel Windowing Processor functions with the N3000 3121/3221 Series family of Video over IP Encoders and Decoders and are capable of handling multiple real-time H.264 streams</v>
          </cell>
          <cell r="J612">
            <v>14355</v>
          </cell>
          <cell r="K612">
            <v>14355</v>
          </cell>
          <cell r="L612">
            <v>7176.53</v>
          </cell>
          <cell r="P612">
            <v>718878025796</v>
          </cell>
          <cell r="Q612">
            <v>0</v>
          </cell>
          <cell r="R612">
            <v>19</v>
          </cell>
          <cell r="S612">
            <v>17.25</v>
          </cell>
          <cell r="T612">
            <v>15.5</v>
          </cell>
          <cell r="U612">
            <v>3.5</v>
          </cell>
          <cell r="V612" t="str">
            <v>US</v>
          </cell>
          <cell r="W612" t="str">
            <v>Compliant</v>
          </cell>
          <cell r="X612" t="str">
            <v>https://www.amx.com/en-US/products/nmx-wp-n3510-windowing-processor</v>
          </cell>
          <cell r="Y612">
            <v>276</v>
          </cell>
        </row>
        <row r="613">
          <cell r="A613" t="str">
            <v>FGN4321-SA</v>
          </cell>
          <cell r="B613" t="str">
            <v>AMX</v>
          </cell>
          <cell r="C613" t="str">
            <v>Networked AV</v>
          </cell>
          <cell r="D613" t="str">
            <v>NMX-ATC-N4321</v>
          </cell>
          <cell r="E613" t="str">
            <v>AMX-NM</v>
          </cell>
          <cell r="G613" t="str">
            <v>Limited Quantity</v>
          </cell>
          <cell r="H613" t="str">
            <v>Audio over IP Transceiver, Stand-alone</v>
          </cell>
          <cell r="I613" t="str">
            <v>SVSI NMX-ATC-N4321 Audio Transceiver is an audio-over-IP solution that both sends and receives two-channel balanced or unbalanced audio over IP</v>
          </cell>
          <cell r="J613">
            <v>1180</v>
          </cell>
          <cell r="K613">
            <v>1180</v>
          </cell>
          <cell r="L613">
            <v>589.67999999999995</v>
          </cell>
          <cell r="P613">
            <v>718878004968</v>
          </cell>
          <cell r="Q613">
            <v>0</v>
          </cell>
          <cell r="R613">
            <v>1.95</v>
          </cell>
          <cell r="S613">
            <v>9.5</v>
          </cell>
          <cell r="T613">
            <v>9.75</v>
          </cell>
          <cell r="U613">
            <v>2.5</v>
          </cell>
          <cell r="V613" t="str">
            <v>US</v>
          </cell>
          <cell r="W613" t="str">
            <v>Compliant</v>
          </cell>
          <cell r="X613" t="str">
            <v>https://www.amx.com/en-US/products/nmx-atc-n4321-audio-transceiver</v>
          </cell>
          <cell r="Y613">
            <v>277</v>
          </cell>
        </row>
        <row r="614">
          <cell r="A614" t="str">
            <v>FGN7142</v>
          </cell>
          <cell r="B614" t="str">
            <v>AMX</v>
          </cell>
          <cell r="C614" t="str">
            <v>Networked AV</v>
          </cell>
          <cell r="D614" t="str">
            <v>NMX-PRS-N7142</v>
          </cell>
          <cell r="E614" t="str">
            <v>AMX-NM</v>
          </cell>
          <cell r="G614" t="str">
            <v>Limited Quantity - REDUCED</v>
          </cell>
          <cell r="H614" t="str">
            <v>NMX-PRS-N7142</v>
          </cell>
          <cell r="I614" t="str">
            <v>Networked AV Presentation Switcher with six local inputs (4 4K60 and 2 VGA), two outputs (HDMI, one scaled, on unscaled, each with mirrored HDMI port). Audio support includes built-in DSP and 60W stereo amplifier capable of operating in 4Ω/8Ω, 70V, or 100V modes. In addition to audio from the HDMI inputs, the N7142 has six independent balanced stereo inputs and two independent microphone inputs with phantom power. The NMX-PRS-N7142 has two available slots that can hold any netwokred AV card (sold separately)</v>
          </cell>
          <cell r="J614">
            <v>2302</v>
          </cell>
          <cell r="K614">
            <v>2302</v>
          </cell>
          <cell r="L614">
            <v>1381.03</v>
          </cell>
          <cell r="P614">
            <v>718878033760</v>
          </cell>
          <cell r="Q614">
            <v>0</v>
          </cell>
          <cell r="R614">
            <v>19</v>
          </cell>
          <cell r="S614">
            <v>17.25</v>
          </cell>
          <cell r="T614">
            <v>14</v>
          </cell>
          <cell r="U614">
            <v>3.5</v>
          </cell>
          <cell r="V614" t="str">
            <v>TW</v>
          </cell>
          <cell r="W614" t="str">
            <v>Compliant</v>
          </cell>
          <cell r="X614" t="str">
            <v>https://www.amx.com/en-US/products/nmx-prs-n7142</v>
          </cell>
          <cell r="Y614">
            <v>278</v>
          </cell>
        </row>
        <row r="615">
          <cell r="A615" t="str">
            <v>FGN7142-23</v>
          </cell>
          <cell r="B615" t="str">
            <v>AMX</v>
          </cell>
          <cell r="C615" t="str">
            <v>Networked AV</v>
          </cell>
          <cell r="D615" t="str">
            <v>NMX-PRS-N7142-23</v>
          </cell>
          <cell r="E615" t="str">
            <v>AMX-NM</v>
          </cell>
          <cell r="G615" t="str">
            <v>Limited Quantity - REDUCED</v>
          </cell>
          <cell r="H615" t="str">
            <v>NMX-PRS-N7142-23</v>
          </cell>
          <cell r="I615" t="str">
            <v>Networked AV Presentation Switcher with six local inputs (4 4K60 and 2 VGA), two outputs (HDMI, one scaled, on unscaled, each with mirrored HDMI port). Audio support includes built-in DSP and 60W stereo amplifier capable of operating in 4Ω/8Ω, 70V, or 100V modes. In addition to audio from the HDMI inputs, the N7142 has six independent balanced stereo inputs and two independent microphone inputs with phantom power. The NMX-PRS-N7142-23 is prepopulated with one N2312 encoder card and one N2322 decoder card.</v>
          </cell>
          <cell r="J615">
            <v>10305</v>
          </cell>
          <cell r="K615">
            <v>10305</v>
          </cell>
          <cell r="L615">
            <v>2068.98</v>
          </cell>
          <cell r="P615">
            <v>0</v>
          </cell>
          <cell r="Q615">
            <v>0</v>
          </cell>
          <cell r="R615">
            <v>19</v>
          </cell>
          <cell r="S615">
            <v>17.25</v>
          </cell>
          <cell r="T615">
            <v>14</v>
          </cell>
          <cell r="U615">
            <v>3.5</v>
          </cell>
          <cell r="V615" t="str">
            <v>TW</v>
          </cell>
          <cell r="W615" t="str">
            <v>Compliant</v>
          </cell>
          <cell r="X615" t="str">
            <v>https://www.amx.com/en-US/products/nmx-prs-n7142</v>
          </cell>
          <cell r="Y615">
            <v>279</v>
          </cell>
        </row>
        <row r="616">
          <cell r="A616" t="str">
            <v>FGN8002</v>
          </cell>
          <cell r="B616" t="str">
            <v>AMX</v>
          </cell>
          <cell r="C616" t="str">
            <v>Networked AV</v>
          </cell>
          <cell r="D616" t="str">
            <v>SC-N8002</v>
          </cell>
          <cell r="E616" t="str">
            <v>AMX-NM</v>
          </cell>
          <cell r="H616" t="str">
            <v>N-Series Controller for Unlimited Users/Devices</v>
          </cell>
          <cell r="I616" t="str">
            <v>The SVSI SC-N8002 N-Command Control Appliance provides intuitive and powerful management of equipment configuration, content management, NVR recording and playback, bandwidth utilization, and AV switching for unlimited users and devices</v>
          </cell>
          <cell r="J616">
            <v>5805</v>
          </cell>
          <cell r="K616">
            <v>5805</v>
          </cell>
          <cell r="L616">
            <v>2902.03</v>
          </cell>
          <cell r="P616">
            <v>718878025826</v>
          </cell>
          <cell r="Q616">
            <v>0</v>
          </cell>
          <cell r="R616">
            <v>19</v>
          </cell>
          <cell r="S616">
            <v>17.25</v>
          </cell>
          <cell r="T616">
            <v>15.5</v>
          </cell>
          <cell r="U616">
            <v>3.5</v>
          </cell>
          <cell r="V616" t="str">
            <v>US</v>
          </cell>
          <cell r="W616" t="str">
            <v>Compliant</v>
          </cell>
          <cell r="X616" t="str">
            <v>https://www.amx.com/en-US/products/sc-n8002</v>
          </cell>
          <cell r="Y616">
            <v>280</v>
          </cell>
        </row>
        <row r="617">
          <cell r="A617" t="str">
            <v>FGN8012</v>
          </cell>
          <cell r="B617" t="str">
            <v>AMX</v>
          </cell>
          <cell r="C617" t="str">
            <v>Networked AV</v>
          </cell>
          <cell r="D617" t="str">
            <v>SC-N8012</v>
          </cell>
          <cell r="E617" t="str">
            <v>AMX-NM</v>
          </cell>
          <cell r="G617" t="str">
            <v>Limited Quantity - REDUCED</v>
          </cell>
          <cell r="H617" t="str">
            <v>N-Series Controller for Enterprise</v>
          </cell>
          <cell r="I617" t="str">
            <v>The SVSI SC-N8012 N-Command Control Appliance provides intuitive and powerful management of equipment configuration, content management, NVR recording and playback, bandwidth utilization, and AV switching for unlimited users and devices</v>
          </cell>
          <cell r="J617">
            <v>18452</v>
          </cell>
          <cell r="K617">
            <v>18452</v>
          </cell>
          <cell r="L617">
            <v>8303.6</v>
          </cell>
          <cell r="P617">
            <v>718878025833</v>
          </cell>
          <cell r="Q617">
            <v>0</v>
          </cell>
          <cell r="R617">
            <v>28</v>
          </cell>
          <cell r="S617">
            <v>17.75</v>
          </cell>
          <cell r="T617">
            <v>17.5</v>
          </cell>
          <cell r="U617">
            <v>3.625</v>
          </cell>
          <cell r="V617" t="str">
            <v>US</v>
          </cell>
          <cell r="W617" t="str">
            <v>Compliant</v>
          </cell>
          <cell r="X617" t="str">
            <v>https://www.amx.com/en-US/products/sc-n8012</v>
          </cell>
          <cell r="Y617">
            <v>281</v>
          </cell>
        </row>
        <row r="618">
          <cell r="A618" t="str">
            <v>FGN8307-SD</v>
          </cell>
          <cell r="B618" t="str">
            <v>AMX</v>
          </cell>
          <cell r="C618" t="str">
            <v>Networked AV</v>
          </cell>
          <cell r="D618" t="str">
            <v>NT-SD-701</v>
          </cell>
          <cell r="E618" t="str">
            <v>AMX-NM</v>
          </cell>
          <cell r="G618" t="str">
            <v>Limited Quantity - REDUCED</v>
          </cell>
          <cell r="H618" t="str">
            <v>7" N-Touch Wall Mount Touch Panel</v>
          </cell>
          <cell r="I618" t="str">
            <v>7" N-Touch Wall Mount Touch Panel, high-quality user interface and controller in a single unit enables control of SVSI devices. Compatible with Modero S wall mount options</v>
          </cell>
          <cell r="J618">
            <v>2340</v>
          </cell>
          <cell r="K618">
            <v>450</v>
          </cell>
          <cell r="L618">
            <v>295.99</v>
          </cell>
          <cell r="P618">
            <v>718878025918</v>
          </cell>
          <cell r="Q618">
            <v>0</v>
          </cell>
          <cell r="R618">
            <v>1</v>
          </cell>
          <cell r="S618">
            <v>2.25</v>
          </cell>
          <cell r="T618">
            <v>7.5</v>
          </cell>
          <cell r="U618">
            <v>4.8</v>
          </cell>
          <cell r="V618" t="str">
            <v>MX</v>
          </cell>
          <cell r="W618" t="str">
            <v>Compliant</v>
          </cell>
          <cell r="X618" t="str">
            <v>https://www.amx.com/en-US/products/nt-sd-701</v>
          </cell>
          <cell r="Y618">
            <v>282</v>
          </cell>
        </row>
        <row r="619">
          <cell r="A619" t="str">
            <v>FGN8307-ST</v>
          </cell>
          <cell r="B619" t="str">
            <v>AMX</v>
          </cell>
          <cell r="C619" t="str">
            <v>Networked AV</v>
          </cell>
          <cell r="D619" t="str">
            <v>NT-ST-701</v>
          </cell>
          <cell r="E619" t="str">
            <v>AMX-NM</v>
          </cell>
          <cell r="G619" t="str">
            <v>Limited Quantity - REDUCED</v>
          </cell>
          <cell r="H619" t="str">
            <v>7" N-Touch Tabletop Touch Panel</v>
          </cell>
          <cell r="I619" t="str">
            <v>7" N-Touch Tabletop Touch Panel, high-quality user interface and controller in a single unit enables control of SVSI devices</v>
          </cell>
          <cell r="J619">
            <v>2456</v>
          </cell>
          <cell r="K619">
            <v>2456</v>
          </cell>
          <cell r="L619">
            <v>540</v>
          </cell>
          <cell r="P619">
            <v>718878025925</v>
          </cell>
          <cell r="Q619">
            <v>0</v>
          </cell>
          <cell r="R619">
            <v>1</v>
          </cell>
          <cell r="S619">
            <v>2.25</v>
          </cell>
          <cell r="T619">
            <v>7.5</v>
          </cell>
          <cell r="U619">
            <v>4.8</v>
          </cell>
          <cell r="V619" t="str">
            <v>MX</v>
          </cell>
          <cell r="W619" t="str">
            <v>Compliant</v>
          </cell>
          <cell r="X619" t="str">
            <v>https://www.amx.com/en-US/products/nt-st-701</v>
          </cell>
          <cell r="Y619">
            <v>283</v>
          </cell>
        </row>
        <row r="620">
          <cell r="A620" t="str">
            <v>FGN9101</v>
          </cell>
          <cell r="B620" t="str">
            <v>AMX</v>
          </cell>
          <cell r="C620" t="str">
            <v>Networked AV</v>
          </cell>
          <cell r="D620" t="str">
            <v>NMX-ACC-N9101</v>
          </cell>
          <cell r="E620" t="str">
            <v>AMX-NM</v>
          </cell>
          <cell r="H620" t="str">
            <v>Mounting Wings for SVSI N-Series Encoders, Decoders and Audio Transceiver</v>
          </cell>
          <cell r="I620" t="str">
            <v>Mounting wings for N-Series SVSI Encoders, Decoders and Audio Transceiver, designed for mounting to surface or wall</v>
          </cell>
          <cell r="J620">
            <v>83</v>
          </cell>
          <cell r="K620">
            <v>83</v>
          </cell>
          <cell r="L620">
            <v>41.2</v>
          </cell>
          <cell r="P620">
            <v>718878025932</v>
          </cell>
          <cell r="Q620">
            <v>0</v>
          </cell>
          <cell r="R620">
            <v>0.15</v>
          </cell>
          <cell r="S620">
            <v>0.5</v>
          </cell>
          <cell r="T620">
            <v>3</v>
          </cell>
          <cell r="U620">
            <v>0.5</v>
          </cell>
          <cell r="V620" t="str">
            <v>US</v>
          </cell>
          <cell r="W620" t="str">
            <v>Compliant</v>
          </cell>
          <cell r="X620" t="str">
            <v>https://www.amx.com/en-US/products/nmx-acc-n9101</v>
          </cell>
          <cell r="Y620">
            <v>284</v>
          </cell>
        </row>
        <row r="621">
          <cell r="A621" t="str">
            <v>FGN9102</v>
          </cell>
          <cell r="B621" t="str">
            <v>AMX</v>
          </cell>
          <cell r="C621" t="str">
            <v>Networked AV</v>
          </cell>
          <cell r="D621" t="str">
            <v>NMX-ACC-N9102</v>
          </cell>
          <cell r="E621" t="str">
            <v>AMX-NM</v>
          </cell>
          <cell r="H621" t="str">
            <v>1RU Rack Shelf for Two Side-by-Side SVSI N-Series Encoders, Decoders and Audio Transceiver</v>
          </cell>
          <cell r="I621" t="str">
            <v>1RU rack shelf for rack mounting two side-by-side SVSI N-Series Encoders, Decoders, and Audio Transceiver</v>
          </cell>
          <cell r="J621">
            <v>295</v>
          </cell>
          <cell r="K621">
            <v>295</v>
          </cell>
          <cell r="L621">
            <v>146.78</v>
          </cell>
          <cell r="P621">
            <v>718878025949</v>
          </cell>
          <cell r="Q621">
            <v>0</v>
          </cell>
          <cell r="R621">
            <v>2</v>
          </cell>
          <cell r="S621">
            <v>17</v>
          </cell>
          <cell r="T621">
            <v>5</v>
          </cell>
          <cell r="U621">
            <v>0.5</v>
          </cell>
          <cell r="V621" t="str">
            <v>US</v>
          </cell>
          <cell r="W621" t="str">
            <v>Compliant</v>
          </cell>
          <cell r="X621" t="str">
            <v>https://www.amx.com/en-US/products/nmx-acc-n9102</v>
          </cell>
          <cell r="Y621">
            <v>285</v>
          </cell>
        </row>
        <row r="622">
          <cell r="A622" t="str">
            <v>FGN9206</v>
          </cell>
          <cell r="B622" t="str">
            <v>AMX</v>
          </cell>
          <cell r="C622" t="str">
            <v>Networked AV</v>
          </cell>
          <cell r="D622" t="str">
            <v>NMX-ACC-N9206</v>
          </cell>
          <cell r="E622" t="str">
            <v>AMX-NM</v>
          </cell>
          <cell r="H622" t="str">
            <v>2RU Rack Mount Cage with Power for Six SVSI N-Series Card Units</v>
          </cell>
          <cell r="I622" t="str">
            <v>2RU rack mount cage for rack mounting up to six SVSI N-Series Encoder, Decoder, and Audio Transceiver Cards, includes power supply</v>
          </cell>
          <cell r="J622">
            <v>1911</v>
          </cell>
          <cell r="K622">
            <v>1911</v>
          </cell>
          <cell r="L622">
            <v>955.33</v>
          </cell>
          <cell r="P622">
            <v>718878025956</v>
          </cell>
          <cell r="Q622">
            <v>0</v>
          </cell>
          <cell r="R622">
            <v>9</v>
          </cell>
          <cell r="S622">
            <v>20</v>
          </cell>
          <cell r="T622">
            <v>6.5</v>
          </cell>
          <cell r="U622">
            <v>6.5</v>
          </cell>
          <cell r="V622" t="str">
            <v>US</v>
          </cell>
          <cell r="W622" t="str">
            <v>Compliant</v>
          </cell>
          <cell r="X622" t="str">
            <v>https://www.amx.com/en-US/products/nmx-acc-n9206</v>
          </cell>
          <cell r="Y622">
            <v>286</v>
          </cell>
        </row>
        <row r="623">
          <cell r="A623" t="str">
            <v>FGN9210</v>
          </cell>
          <cell r="B623" t="str">
            <v>AMX</v>
          </cell>
          <cell r="C623" t="str">
            <v>Networked AV</v>
          </cell>
          <cell r="D623" t="str">
            <v>NMX-ACC-N9210</v>
          </cell>
          <cell r="E623" t="str">
            <v>AMX-NM</v>
          </cell>
          <cell r="H623" t="str">
            <v>Blank cover for card slot on N9206</v>
          </cell>
          <cell r="I623" t="str">
            <v>Plate for the N9206 to cover unpopulated slots in the frame.</v>
          </cell>
          <cell r="J623">
            <v>31</v>
          </cell>
          <cell r="K623">
            <v>31</v>
          </cell>
          <cell r="L623">
            <v>15.45</v>
          </cell>
          <cell r="P623">
            <v>718878033784</v>
          </cell>
          <cell r="Q623">
            <v>0</v>
          </cell>
          <cell r="R623">
            <v>0.5</v>
          </cell>
          <cell r="S623">
            <v>8.4</v>
          </cell>
          <cell r="T623">
            <v>0.81</v>
          </cell>
          <cell r="U623">
            <v>0.71</v>
          </cell>
          <cell r="V623" t="str">
            <v>US</v>
          </cell>
          <cell r="W623" t="str">
            <v>Compliant</v>
          </cell>
          <cell r="X623">
            <v>0</v>
          </cell>
          <cell r="Y623">
            <v>287</v>
          </cell>
        </row>
        <row r="624">
          <cell r="A624" t="str">
            <v>FGN9312</v>
          </cell>
          <cell r="B624" t="str">
            <v>AMX</v>
          </cell>
          <cell r="C624" t="str">
            <v>Networked AV</v>
          </cell>
          <cell r="D624" t="str">
            <v>NMX-ACC-N9312</v>
          </cell>
          <cell r="E624" t="str">
            <v>AMX-NM</v>
          </cell>
          <cell r="H624" t="str">
            <v>Power Supply 12V 2A External</v>
          </cell>
          <cell r="I624" t="str">
            <v>12V 2A external wall-wart supply with 2-pin Phoenix connector for SVSI N-Series Encoders, Decoders, and Audio Transceiver</v>
          </cell>
          <cell r="J624">
            <v>138</v>
          </cell>
          <cell r="K624">
            <v>138</v>
          </cell>
          <cell r="L624">
            <v>68.650000000000006</v>
          </cell>
          <cell r="P624">
            <v>718878025963</v>
          </cell>
          <cell r="Q624">
            <v>0</v>
          </cell>
          <cell r="R624">
            <v>1</v>
          </cell>
          <cell r="S624">
            <v>6</v>
          </cell>
          <cell r="T624">
            <v>4.5</v>
          </cell>
          <cell r="U624">
            <v>2.5</v>
          </cell>
          <cell r="V624" t="str">
            <v>CN</v>
          </cell>
          <cell r="W624" t="str">
            <v>Non Compliant</v>
          </cell>
          <cell r="X624" t="str">
            <v>https://www.amx.com/en-US/products/nmx-acc-n9312</v>
          </cell>
          <cell r="Y624">
            <v>288</v>
          </cell>
        </row>
        <row r="625">
          <cell r="A625" t="str">
            <v>FGN9313</v>
          </cell>
          <cell r="B625" t="str">
            <v>AMX</v>
          </cell>
          <cell r="C625" t="str">
            <v>Networked AV</v>
          </cell>
          <cell r="D625" t="str">
            <v>NMX-ACC-N9313</v>
          </cell>
          <cell r="E625" t="str">
            <v>AMX-NM</v>
          </cell>
          <cell r="G625" t="str">
            <v>REDUCED</v>
          </cell>
          <cell r="H625" t="str">
            <v>Power Supply 12V 3A External</v>
          </cell>
          <cell r="I625" t="str">
            <v>12V 3A external wall-wart supply with 2-pin Phoenix connector for SVSI N-Series Encoders, Decoders, and Audio Transceiver</v>
          </cell>
          <cell r="J625">
            <v>155</v>
          </cell>
          <cell r="K625">
            <v>55</v>
          </cell>
          <cell r="L625">
            <v>26.42</v>
          </cell>
          <cell r="P625">
            <v>718878034491</v>
          </cell>
          <cell r="Q625">
            <v>0</v>
          </cell>
          <cell r="R625">
            <v>1</v>
          </cell>
          <cell r="S625">
            <v>3.1</v>
          </cell>
          <cell r="T625">
            <v>2.6</v>
          </cell>
          <cell r="U625">
            <v>1.4</v>
          </cell>
          <cell r="V625" t="str">
            <v>CN</v>
          </cell>
          <cell r="W625" t="str">
            <v>Non Compliant</v>
          </cell>
          <cell r="X625">
            <v>0</v>
          </cell>
          <cell r="Y625">
            <v>289</v>
          </cell>
        </row>
        <row r="626">
          <cell r="A626" t="str">
            <v>FGN9430</v>
          </cell>
          <cell r="B626" t="str">
            <v>AMX</v>
          </cell>
          <cell r="C626" t="str">
            <v>Networked AV</v>
          </cell>
          <cell r="D626" t="str">
            <v>NMX-ACC-N9430</v>
          </cell>
          <cell r="E626" t="str">
            <v>AMX-NM</v>
          </cell>
          <cell r="H626" t="str">
            <v>IR Receiver Cable</v>
          </cell>
          <cell r="I626" t="str">
            <v xml:space="preserve"> 3-Pin IR Rx cable</v>
          </cell>
          <cell r="J626">
            <v>21</v>
          </cell>
          <cell r="K626">
            <v>21</v>
          </cell>
          <cell r="L626">
            <v>8.83</v>
          </cell>
          <cell r="P626">
            <v>718878034484</v>
          </cell>
          <cell r="Q626">
            <v>0</v>
          </cell>
          <cell r="R626">
            <v>0.25</v>
          </cell>
          <cell r="V626" t="str">
            <v>TW</v>
          </cell>
          <cell r="W626" t="str">
            <v>Compliant</v>
          </cell>
          <cell r="X626">
            <v>0</v>
          </cell>
          <cell r="Y626">
            <v>290</v>
          </cell>
        </row>
        <row r="627">
          <cell r="A627" t="str">
            <v>FGVSFP-LR</v>
          </cell>
          <cell r="B627" t="str">
            <v>AMX</v>
          </cell>
          <cell r="C627" t="str">
            <v>Networked AV</v>
          </cell>
          <cell r="D627" t="str">
            <v>NMX-SFP-SM,</v>
          </cell>
          <cell r="E627" t="str">
            <v>AMX-NM</v>
          </cell>
          <cell r="H627" t="str">
            <v>NMX-SFP-SM,</v>
          </cell>
          <cell r="I627" t="str">
            <v>Single-mode 10-UKps SFP fiber transceiver module for Cisco switches, dual LC connectors, up to 10-km</v>
          </cell>
          <cell r="J627">
            <v>120</v>
          </cell>
          <cell r="K627">
            <v>120</v>
          </cell>
          <cell r="L627">
            <v>59.23</v>
          </cell>
          <cell r="P627">
            <v>718878026076</v>
          </cell>
          <cell r="Q627">
            <v>0</v>
          </cell>
          <cell r="R627">
            <v>0.5</v>
          </cell>
          <cell r="S627">
            <v>7</v>
          </cell>
          <cell r="T627">
            <v>5</v>
          </cell>
          <cell r="U627">
            <v>0.5</v>
          </cell>
          <cell r="V627" t="str">
            <v>US</v>
          </cell>
          <cell r="W627" t="str">
            <v>Compliant</v>
          </cell>
          <cell r="X627">
            <v>0</v>
          </cell>
          <cell r="Y627">
            <v>291</v>
          </cell>
        </row>
        <row r="628">
          <cell r="A628" t="str">
            <v>FGVSFP-RJ-1G</v>
          </cell>
          <cell r="B628" t="str">
            <v>AMX</v>
          </cell>
          <cell r="C628" t="str">
            <v>Networked AV</v>
          </cell>
          <cell r="D628" t="str">
            <v>NMX-SFP-1GRJ</v>
          </cell>
          <cell r="E628" t="str">
            <v>AMX-NM</v>
          </cell>
          <cell r="G628" t="str">
            <v>REDUCED</v>
          </cell>
          <cell r="H628" t="str">
            <v>SFP 1GB, RJ45 Module</v>
          </cell>
          <cell r="I628" t="str">
            <v>RJ45 module for the SVSi N-Series of product</v>
          </cell>
          <cell r="J628">
            <v>272</v>
          </cell>
          <cell r="K628">
            <v>272</v>
          </cell>
          <cell r="L628">
            <v>53.71</v>
          </cell>
          <cell r="P628">
            <v>718878026090</v>
          </cell>
          <cell r="Q628">
            <v>0</v>
          </cell>
          <cell r="R628">
            <v>0.25</v>
          </cell>
          <cell r="S628">
            <v>2.67</v>
          </cell>
          <cell r="T628">
            <v>0.5</v>
          </cell>
          <cell r="U628">
            <v>0.6</v>
          </cell>
          <cell r="V628" t="str">
            <v>CN</v>
          </cell>
          <cell r="W628" t="str">
            <v>Non Compliant</v>
          </cell>
          <cell r="X628">
            <v>0</v>
          </cell>
          <cell r="Y628">
            <v>292</v>
          </cell>
        </row>
        <row r="629">
          <cell r="A629" t="str">
            <v>FGVSFP-SR</v>
          </cell>
          <cell r="B629" t="str">
            <v>AMX</v>
          </cell>
          <cell r="C629" t="str">
            <v>Networked AV</v>
          </cell>
          <cell r="D629" t="str">
            <v>NMX-SFP-MM</v>
          </cell>
          <cell r="E629" t="str">
            <v>AMX-NM</v>
          </cell>
          <cell r="H629" t="str">
            <v>NMX-SFP-MM</v>
          </cell>
          <cell r="I629" t="str">
            <v>Multi-mode 10-UKps SFP fiber transceiver module for Cisco switches, dual LC connectors, up to 300m</v>
          </cell>
          <cell r="J629">
            <v>593</v>
          </cell>
          <cell r="K629">
            <v>593</v>
          </cell>
          <cell r="L629">
            <v>296.13</v>
          </cell>
          <cell r="P629">
            <v>718878026106</v>
          </cell>
          <cell r="Q629">
            <v>0</v>
          </cell>
          <cell r="R629">
            <v>0.5</v>
          </cell>
          <cell r="S629">
            <v>7</v>
          </cell>
          <cell r="T629">
            <v>5</v>
          </cell>
          <cell r="U629">
            <v>0.5</v>
          </cell>
          <cell r="V629" t="str">
            <v>US</v>
          </cell>
          <cell r="W629" t="str">
            <v>Compliant</v>
          </cell>
          <cell r="X629">
            <v>0</v>
          </cell>
          <cell r="Y629">
            <v>293</v>
          </cell>
        </row>
        <row r="630">
          <cell r="A630" t="str">
            <v>FGVSFP-SR-1G</v>
          </cell>
          <cell r="B630" t="str">
            <v>AMX</v>
          </cell>
          <cell r="C630" t="str">
            <v>Networked AV</v>
          </cell>
          <cell r="D630" t="str">
            <v>NMX-SFP-1GMM</v>
          </cell>
          <cell r="E630" t="str">
            <v>AMX-NM</v>
          </cell>
          <cell r="H630" t="str">
            <v>NMX-SFP-1GMM</v>
          </cell>
          <cell r="I630" t="str">
            <v>MULTIMODE MODULE FOR N1X33/ N2X35 SFP CAGE</v>
          </cell>
          <cell r="J630">
            <v>165</v>
          </cell>
          <cell r="K630">
            <v>165</v>
          </cell>
          <cell r="L630">
            <v>81.73</v>
          </cell>
          <cell r="P630">
            <v>718878026113</v>
          </cell>
          <cell r="Q630">
            <v>0</v>
          </cell>
          <cell r="R630">
            <v>0.5</v>
          </cell>
          <cell r="S630">
            <v>4.5</v>
          </cell>
          <cell r="T630">
            <v>4.5</v>
          </cell>
          <cell r="U630">
            <v>0.5</v>
          </cell>
          <cell r="V630" t="str">
            <v>CN</v>
          </cell>
          <cell r="W630" t="str">
            <v>Non Compliant</v>
          </cell>
          <cell r="X630">
            <v>0</v>
          </cell>
          <cell r="Y630">
            <v>294</v>
          </cell>
        </row>
        <row r="631">
          <cell r="A631" t="str">
            <v>BSS-OMNI16E-US</v>
          </cell>
          <cell r="B631" t="str">
            <v>BSS</v>
          </cell>
          <cell r="C631" t="str">
            <v>ELECTR - PROC - Audio Expander</v>
          </cell>
          <cell r="D631" t="str">
            <v>BSS Soundweb OMNI 16e</v>
          </cell>
          <cell r="H631" t="str">
            <v>4x4x4 Audio Expander w/32 channels of Dante</v>
          </cell>
          <cell r="I631" t="str">
            <v>4x4x4 Audio Expander w/32 channels of Dante</v>
          </cell>
          <cell r="J631">
            <v>7210</v>
          </cell>
          <cell r="K631">
            <v>7210</v>
          </cell>
          <cell r="L631">
            <v>3604.49</v>
          </cell>
          <cell r="P631">
            <v>691991042447</v>
          </cell>
          <cell r="R631">
            <v>12.9</v>
          </cell>
          <cell r="S631">
            <v>17.52</v>
          </cell>
          <cell r="T631">
            <v>19.02</v>
          </cell>
          <cell r="U631">
            <v>1.73</v>
          </cell>
          <cell r="V631" t="str">
            <v>MX</v>
          </cell>
          <cell r="W631" t="str">
            <v>Compliant</v>
          </cell>
          <cell r="X631" t="str">
            <v>https://bssaudio.com/en-US/products/16e</v>
          </cell>
          <cell r="Y631">
            <v>1</v>
          </cell>
        </row>
        <row r="632">
          <cell r="A632" t="str">
            <v>BSS-OMNI256P-US</v>
          </cell>
          <cell r="B632" t="str">
            <v>BSS</v>
          </cell>
          <cell r="C632" t="str">
            <v>ELECTR - PROC - Audio Core</v>
          </cell>
          <cell r="D632" t="str">
            <v>BSS Soundweb OMNI 256P</v>
          </cell>
          <cell r="H632" t="str">
            <v>256 channel DSP w/Dante and AES67</v>
          </cell>
          <cell r="I632" t="str">
            <v>256 channel DSP w/Dante and AES67</v>
          </cell>
          <cell r="J632">
            <v>19570</v>
          </cell>
          <cell r="K632">
            <v>19570</v>
          </cell>
          <cell r="L632">
            <v>9784.49</v>
          </cell>
          <cell r="P632">
            <v>691991042423</v>
          </cell>
          <cell r="S632">
            <v>17.52</v>
          </cell>
          <cell r="T632">
            <v>19.02</v>
          </cell>
          <cell r="V632" t="str">
            <v>MX</v>
          </cell>
          <cell r="W632" t="str">
            <v>Compliant</v>
          </cell>
          <cell r="X632" t="str">
            <v>https://bssaudio.com/en-US/products/256p</v>
          </cell>
          <cell r="Y632">
            <v>2</v>
          </cell>
        </row>
        <row r="633">
          <cell r="A633" t="str">
            <v>BSS-OMNI32E-US</v>
          </cell>
          <cell r="B633" t="str">
            <v>BSS</v>
          </cell>
          <cell r="C633" t="str">
            <v>ELECTR - PROC - Audio Expander</v>
          </cell>
          <cell r="D633" t="str">
            <v>BSS Soundweb OMNI 32e</v>
          </cell>
          <cell r="H633" t="str">
            <v>8x8x8 Audio Expander w/32 channels of Dante</v>
          </cell>
          <cell r="I633" t="str">
            <v>8x8x8 Audio Expander w/32 channels of Dante</v>
          </cell>
          <cell r="J633">
            <v>10300</v>
          </cell>
          <cell r="K633">
            <v>10300</v>
          </cell>
          <cell r="L633">
            <v>5149.49</v>
          </cell>
          <cell r="P633">
            <v>691991042430</v>
          </cell>
          <cell r="R633">
            <v>13.56</v>
          </cell>
          <cell r="S633">
            <v>17.52</v>
          </cell>
          <cell r="T633">
            <v>19.02</v>
          </cell>
          <cell r="U633">
            <v>1.73</v>
          </cell>
          <cell r="V633" t="str">
            <v>MX</v>
          </cell>
          <cell r="W633" t="str">
            <v>Compliant</v>
          </cell>
          <cell r="X633" t="str">
            <v>https://bssaudio.com/en-US/products/32e</v>
          </cell>
          <cell r="Y633">
            <v>3</v>
          </cell>
        </row>
        <row r="634">
          <cell r="A634" t="str">
            <v>BSS-OMNI512P-US</v>
          </cell>
          <cell r="B634" t="str">
            <v>BSS</v>
          </cell>
          <cell r="C634" t="str">
            <v>ELECTR - PROC - Audio Core</v>
          </cell>
          <cell r="D634" t="str">
            <v>BSS Soundweb OMNI 512p</v>
          </cell>
          <cell r="H634" t="str">
            <v>512 channel DSP w/Dante and AES67</v>
          </cell>
          <cell r="I634" t="str">
            <v>512 channel DSP w/Dante and AES67</v>
          </cell>
          <cell r="J634">
            <v>36050</v>
          </cell>
          <cell r="K634">
            <v>36050</v>
          </cell>
          <cell r="L634">
            <v>18024.490000000002</v>
          </cell>
          <cell r="P634">
            <v>691991042416</v>
          </cell>
          <cell r="S634">
            <v>17.52</v>
          </cell>
          <cell r="T634">
            <v>19.02</v>
          </cell>
          <cell r="V634" t="str">
            <v>MX</v>
          </cell>
          <cell r="W634" t="str">
            <v>Compliant</v>
          </cell>
          <cell r="X634" t="str">
            <v>https://bssaudio.com/en-US/products/512p</v>
          </cell>
          <cell r="Y634">
            <v>4</v>
          </cell>
        </row>
        <row r="635">
          <cell r="A635" t="str">
            <v>32-0290</v>
          </cell>
          <cell r="B635" t="str">
            <v>BSS</v>
          </cell>
          <cell r="C635" t="str">
            <v>Soundweb London Chassis</v>
          </cell>
          <cell r="D635" t="str">
            <v>32-0290</v>
          </cell>
          <cell r="E635" t="str">
            <v>AT210010</v>
          </cell>
          <cell r="H635" t="str">
            <v>Connector</v>
          </cell>
          <cell r="I635" t="str">
            <v xml:space="preserve">Individual additional 6-way Phoenix/Combicon connector (Soundweb devices are shipped with a complete set) </v>
          </cell>
          <cell r="J635">
            <v>25</v>
          </cell>
          <cell r="K635">
            <v>21</v>
          </cell>
          <cell r="L635">
            <v>9.83</v>
          </cell>
          <cell r="V635" t="str">
            <v>US</v>
          </cell>
          <cell r="W635" t="str">
            <v>Compliant</v>
          </cell>
          <cell r="Y635">
            <v>5</v>
          </cell>
        </row>
        <row r="636">
          <cell r="A636" t="str">
            <v>BSSAC5S-BLK-V</v>
          </cell>
          <cell r="B636" t="str">
            <v>BSS</v>
          </cell>
          <cell r="C636" t="str">
            <v>Soundweb London Input/Output Cards</v>
          </cell>
          <cell r="D636" t="str">
            <v>AC-5S-BLK-US</v>
          </cell>
          <cell r="E636" t="str">
            <v>BSSACC</v>
          </cell>
          <cell r="H636" t="str">
            <v>Analog Controller</v>
          </cell>
          <cell r="I636" t="str">
            <v xml:space="preserve">Analog Controller with 5 Sources (Black - US) </v>
          </cell>
          <cell r="J636">
            <v>125</v>
          </cell>
          <cell r="K636">
            <v>125</v>
          </cell>
          <cell r="L636">
            <v>62.77</v>
          </cell>
          <cell r="P636">
            <v>691991600845</v>
          </cell>
          <cell r="R636">
            <v>1.5</v>
          </cell>
          <cell r="S636">
            <v>10</v>
          </cell>
          <cell r="T636">
            <v>4</v>
          </cell>
          <cell r="U636">
            <v>6.5</v>
          </cell>
          <cell r="V636" t="str">
            <v>CN</v>
          </cell>
          <cell r="W636" t="str">
            <v>Non Compliant</v>
          </cell>
          <cell r="X636" t="str">
            <v>https://bssaudio.com/en/products/ac-5s</v>
          </cell>
          <cell r="Y636">
            <v>6</v>
          </cell>
        </row>
        <row r="637">
          <cell r="A637" t="str">
            <v>BSSAC5S-WHT-V</v>
          </cell>
          <cell r="B637" t="str">
            <v>BSS</v>
          </cell>
          <cell r="C637" t="str">
            <v>Soundweb London Break-In / Break-Out Boxes</v>
          </cell>
          <cell r="D637" t="str">
            <v>AC-5S-WHT-US</v>
          </cell>
          <cell r="E637" t="str">
            <v>BSSLONDON</v>
          </cell>
          <cell r="H637" t="str">
            <v>Analog Controller</v>
          </cell>
          <cell r="I637" t="str">
            <v xml:space="preserve">Analog Controller with 5 Sources (White - US) </v>
          </cell>
          <cell r="J637">
            <v>85</v>
          </cell>
          <cell r="K637">
            <v>85</v>
          </cell>
          <cell r="L637">
            <v>59.25</v>
          </cell>
          <cell r="P637">
            <v>691991600838</v>
          </cell>
          <cell r="R637">
            <v>1</v>
          </cell>
          <cell r="S637">
            <v>10</v>
          </cell>
          <cell r="T637">
            <v>4</v>
          </cell>
          <cell r="U637">
            <v>6.5</v>
          </cell>
          <cell r="V637" t="str">
            <v>CN</v>
          </cell>
          <cell r="W637" t="str">
            <v>Non Compliant</v>
          </cell>
          <cell r="X637" t="str">
            <v>https://bssaudio.com/en/products/ac-5s</v>
          </cell>
          <cell r="Y637">
            <v>7</v>
          </cell>
        </row>
        <row r="638">
          <cell r="A638" t="str">
            <v>BSSACV-BLK-V</v>
          </cell>
          <cell r="B638" t="str">
            <v>BSS</v>
          </cell>
          <cell r="C638" t="str">
            <v>Soundweb London Input/Output Cards</v>
          </cell>
          <cell r="D638" t="str">
            <v>AC-V-BLK-US</v>
          </cell>
          <cell r="E638" t="str">
            <v>BSSLONDON</v>
          </cell>
          <cell r="H638" t="str">
            <v>Analog Controller</v>
          </cell>
          <cell r="I638" t="str">
            <v xml:space="preserve">Analog Controller with Volume (Black - US) </v>
          </cell>
          <cell r="J638">
            <v>85</v>
          </cell>
          <cell r="K638">
            <v>85</v>
          </cell>
          <cell r="L638">
            <v>58.82</v>
          </cell>
          <cell r="P638">
            <v>691991600821</v>
          </cell>
          <cell r="R638">
            <v>1</v>
          </cell>
          <cell r="S638">
            <v>10</v>
          </cell>
          <cell r="T638">
            <v>4</v>
          </cell>
          <cell r="U638">
            <v>6.5</v>
          </cell>
          <cell r="V638" t="str">
            <v>CN</v>
          </cell>
          <cell r="W638" t="str">
            <v>Non Compliant</v>
          </cell>
          <cell r="X638" t="str">
            <v>https://bssaudio.com/en/products/ac-v</v>
          </cell>
          <cell r="Y638">
            <v>8</v>
          </cell>
        </row>
        <row r="639">
          <cell r="A639" t="str">
            <v>BSSACV-WHT-V</v>
          </cell>
          <cell r="B639" t="str">
            <v>BSS</v>
          </cell>
          <cell r="C639" t="str">
            <v>BLU806+AE67 : BLU808 +SVSi</v>
          </cell>
          <cell r="D639" t="str">
            <v>AC-V-WHT-US</v>
          </cell>
          <cell r="E639" t="str">
            <v>BSSLONDON</v>
          </cell>
          <cell r="H639" t="str">
            <v>Analog Controller</v>
          </cell>
          <cell r="I639" t="str">
            <v xml:space="preserve">Analog Controller with Volume (White - US) </v>
          </cell>
          <cell r="J639">
            <v>85</v>
          </cell>
          <cell r="K639">
            <v>85</v>
          </cell>
          <cell r="L639">
            <v>58.94</v>
          </cell>
          <cell r="P639">
            <v>691991600814</v>
          </cell>
          <cell r="R639">
            <v>1</v>
          </cell>
          <cell r="S639">
            <v>10</v>
          </cell>
          <cell r="T639">
            <v>4</v>
          </cell>
          <cell r="U639">
            <v>6.5</v>
          </cell>
          <cell r="V639" t="str">
            <v>CN</v>
          </cell>
          <cell r="W639" t="str">
            <v>Non Compliant</v>
          </cell>
          <cell r="X639" t="str">
            <v>https://bssaudio.com/en/products/ac-v</v>
          </cell>
          <cell r="Y639">
            <v>9</v>
          </cell>
        </row>
        <row r="640">
          <cell r="A640" t="str">
            <v>BSSAR133</v>
          </cell>
          <cell r="B640" t="str">
            <v>BSS</v>
          </cell>
          <cell r="C640" t="str">
            <v>Soundweb London Input/Output Cards</v>
          </cell>
          <cell r="D640" t="str">
            <v>AR-133</v>
          </cell>
          <cell r="E640" t="str">
            <v>BSSLONDON</v>
          </cell>
          <cell r="H640" t="str">
            <v>DI box</v>
          </cell>
          <cell r="I640" t="str">
            <v>Active Direct Injection (DI) box  (1 - 5 pcs.)</v>
          </cell>
          <cell r="J640">
            <v>230</v>
          </cell>
          <cell r="K640">
            <v>230</v>
          </cell>
          <cell r="L640">
            <v>141.94999999999999</v>
          </cell>
          <cell r="O640">
            <v>6</v>
          </cell>
          <cell r="P640">
            <v>691991600005</v>
          </cell>
          <cell r="R640">
            <v>1.5</v>
          </cell>
          <cell r="S640">
            <v>8.5</v>
          </cell>
          <cell r="T640">
            <v>2.5</v>
          </cell>
          <cell r="U640">
            <v>7.4</v>
          </cell>
          <cell r="V640" t="str">
            <v>CN</v>
          </cell>
          <cell r="W640" t="str">
            <v>Non Compliant</v>
          </cell>
          <cell r="X640" t="str">
            <v>http://bssaudio.com/en-US/products/ar-133</v>
          </cell>
          <cell r="Y640">
            <v>10</v>
          </cell>
        </row>
        <row r="641">
          <cell r="A641" t="str">
            <v>BSSBLU100M</v>
          </cell>
          <cell r="B641" t="str">
            <v>BSS</v>
          </cell>
          <cell r="C641" t="str">
            <v>Soundweb London Input/Output Cards</v>
          </cell>
          <cell r="D641" t="str">
            <v>BLU-100</v>
          </cell>
          <cell r="E641" t="str">
            <v>BSSLONDON</v>
          </cell>
          <cell r="H641" t="str">
            <v>I/O device</v>
          </cell>
          <cell r="I641" t="str">
            <v>12 analog mic/line input, 8 analog output, networked signal processor w/ BLU link</v>
          </cell>
          <cell r="J641">
            <v>3600</v>
          </cell>
          <cell r="K641">
            <v>3600</v>
          </cell>
          <cell r="L641">
            <v>1794.86</v>
          </cell>
          <cell r="P641">
            <v>691991004223</v>
          </cell>
          <cell r="R641">
            <v>10</v>
          </cell>
          <cell r="S641">
            <v>24</v>
          </cell>
          <cell r="T641">
            <v>15.7</v>
          </cell>
          <cell r="U641">
            <v>4.5</v>
          </cell>
          <cell r="V641" t="str">
            <v>MY</v>
          </cell>
          <cell r="W641" t="str">
            <v>Non Compliant</v>
          </cell>
          <cell r="X641" t="str">
            <v>https://bssaudio.com/en/products/blu-100</v>
          </cell>
          <cell r="Y641">
            <v>11</v>
          </cell>
        </row>
        <row r="642">
          <cell r="A642" t="str">
            <v>BSSBLU101M</v>
          </cell>
          <cell r="B642" t="str">
            <v>BSS</v>
          </cell>
          <cell r="C642" t="str">
            <v>Soundweb London Accessories</v>
          </cell>
          <cell r="D642" t="str">
            <v>BLU-101</v>
          </cell>
          <cell r="E642" t="str">
            <v>BSSLONDON</v>
          </cell>
          <cell r="H642" t="str">
            <v>I/O device</v>
          </cell>
          <cell r="I642" t="str">
            <v>12 analog mic/line input, 8 analog output, networked signal processor w/ 12 independent AEC algorithms &amp; BLU link</v>
          </cell>
          <cell r="J642">
            <v>4820</v>
          </cell>
          <cell r="K642">
            <v>4820</v>
          </cell>
          <cell r="L642">
            <v>2400.3200000000002</v>
          </cell>
          <cell r="R642">
            <v>13.5</v>
          </cell>
          <cell r="S642">
            <v>24.75</v>
          </cell>
          <cell r="T642">
            <v>4.5</v>
          </cell>
          <cell r="U642">
            <v>19.5</v>
          </cell>
          <cell r="V642" t="str">
            <v>MY</v>
          </cell>
          <cell r="W642" t="str">
            <v>Non Compliant</v>
          </cell>
          <cell r="X642" t="str">
            <v>https://bssaudio.com/en/products/blu-101</v>
          </cell>
          <cell r="Y642">
            <v>12</v>
          </cell>
        </row>
        <row r="643">
          <cell r="A643" t="str">
            <v>BSSBLU102M</v>
          </cell>
          <cell r="B643" t="str">
            <v>BSS</v>
          </cell>
          <cell r="C643" t="str">
            <v>Soundweb London Accessories</v>
          </cell>
          <cell r="D643" t="str">
            <v>BLU-102</v>
          </cell>
          <cell r="E643" t="str">
            <v>BSSLONDON</v>
          </cell>
          <cell r="H643" t="str">
            <v>I/O device</v>
          </cell>
          <cell r="I643" t="str">
            <v>10 analog mic/line input, 8 analog output, networked signal processor w/ 8 independent AEC algorithms, telephone hybrid &amp; BLU link</v>
          </cell>
          <cell r="J643">
            <v>4925</v>
          </cell>
          <cell r="K643">
            <v>4925</v>
          </cell>
          <cell r="L643">
            <v>2422.23</v>
          </cell>
          <cell r="P643">
            <v>691991016424</v>
          </cell>
          <cell r="R643">
            <v>12</v>
          </cell>
          <cell r="S643">
            <v>24.5</v>
          </cell>
          <cell r="T643">
            <v>20</v>
          </cell>
          <cell r="U643">
            <v>5</v>
          </cell>
          <cell r="V643" t="str">
            <v>MY</v>
          </cell>
          <cell r="W643" t="str">
            <v>Non Compliant</v>
          </cell>
          <cell r="X643" t="str">
            <v>https://bssaudio.com/en/products/blu-102</v>
          </cell>
          <cell r="Y643">
            <v>13</v>
          </cell>
        </row>
        <row r="644">
          <cell r="A644" t="str">
            <v>BSSBLU103-M</v>
          </cell>
          <cell r="B644" t="str">
            <v>BSS</v>
          </cell>
          <cell r="C644" t="str">
            <v>Soundweb London Input/Output Cards</v>
          </cell>
          <cell r="D644" t="str">
            <v>BLU-103</v>
          </cell>
          <cell r="E644" t="str">
            <v>BSSLONDON</v>
          </cell>
          <cell r="H644" t="str">
            <v>I/O device</v>
          </cell>
          <cell r="I644" t="str">
            <v>8 analog mic/line input, 8 analog output, networked signal processor w/ 8 independent AEC algorithms, VoIP &amp; BLU link</v>
          </cell>
          <cell r="J644">
            <v>4810</v>
          </cell>
          <cell r="K644">
            <v>4810</v>
          </cell>
          <cell r="L644">
            <v>2395.65</v>
          </cell>
          <cell r="R644">
            <v>13</v>
          </cell>
          <cell r="S644">
            <v>25</v>
          </cell>
          <cell r="T644">
            <v>4.5</v>
          </cell>
          <cell r="U644">
            <v>19.5</v>
          </cell>
          <cell r="V644" t="str">
            <v>MY</v>
          </cell>
          <cell r="W644" t="str">
            <v>Non Compliant</v>
          </cell>
          <cell r="X644" t="str">
            <v>https://bssaudio.com/en/products/blu-103</v>
          </cell>
          <cell r="Y644">
            <v>14</v>
          </cell>
        </row>
        <row r="645">
          <cell r="A645" t="str">
            <v>BSSBLU120M-US</v>
          </cell>
          <cell r="B645" t="str">
            <v>BSS</v>
          </cell>
          <cell r="C645" t="str">
            <v>Processor</v>
          </cell>
          <cell r="D645" t="str">
            <v>BLU-120</v>
          </cell>
          <cell r="E645" t="str">
            <v>BSSLONDON</v>
          </cell>
          <cell r="F645" t="str">
            <v>YES</v>
          </cell>
          <cell r="H645" t="str">
            <v>Networked I/O expander</v>
          </cell>
          <cell r="I645" t="str">
            <v>Networked I/O expander w/ BLU link chassis (no CobraNet™)**</v>
          </cell>
          <cell r="J645">
            <v>3670</v>
          </cell>
          <cell r="K645">
            <v>3670</v>
          </cell>
          <cell r="L645">
            <v>1827.29</v>
          </cell>
          <cell r="V645" t="str">
            <v>MY</v>
          </cell>
          <cell r="W645" t="str">
            <v>Non Compliant</v>
          </cell>
          <cell r="X645" t="str">
            <v>https://bssaudio.com/en/products/blu-120</v>
          </cell>
          <cell r="Y645">
            <v>15</v>
          </cell>
        </row>
        <row r="646">
          <cell r="A646" t="str">
            <v>BSSBLU160M-US</v>
          </cell>
          <cell r="B646" t="str">
            <v>BSS</v>
          </cell>
          <cell r="C646" t="str">
            <v>Soundweb Contrio Controllers</v>
          </cell>
          <cell r="D646" t="str">
            <v>BLU-160</v>
          </cell>
          <cell r="E646" t="str">
            <v>BSSLONDON</v>
          </cell>
          <cell r="F646" t="str">
            <v>YES</v>
          </cell>
          <cell r="H646" t="str">
            <v>Networked processor</v>
          </cell>
          <cell r="I646" t="str">
            <v>Networked signal processor &amp; BLU link chassis (no CobraNet™)</v>
          </cell>
          <cell r="J646">
            <v>5110</v>
          </cell>
          <cell r="K646">
            <v>5110</v>
          </cell>
          <cell r="L646">
            <v>2546.0700000000002</v>
          </cell>
          <cell r="P646">
            <v>691991016301</v>
          </cell>
          <cell r="V646" t="str">
            <v>MY</v>
          </cell>
          <cell r="W646" t="str">
            <v>Non Compliant</v>
          </cell>
          <cell r="X646" t="str">
            <v>https://bssaudio.com/en/products/blu-160</v>
          </cell>
          <cell r="Y646">
            <v>16</v>
          </cell>
        </row>
        <row r="647">
          <cell r="A647" t="str">
            <v>BSSBLU326M-US</v>
          </cell>
          <cell r="B647" t="str">
            <v>BSS</v>
          </cell>
          <cell r="C647" t="str">
            <v>Soundweb Contrio Controllers</v>
          </cell>
          <cell r="D647" t="str">
            <v>BLU-326</v>
          </cell>
          <cell r="E647" t="str">
            <v>BSSLONDON</v>
          </cell>
          <cell r="F647" t="str">
            <v>YES</v>
          </cell>
          <cell r="H647" t="str">
            <v>Networked I/O expander</v>
          </cell>
          <cell r="I647" t="str">
            <v>BSS,BLU326,SIGNAL PROCESSOR W/DANTE</v>
          </cell>
          <cell r="J647">
            <v>4270</v>
          </cell>
          <cell r="K647">
            <v>4270</v>
          </cell>
          <cell r="L647">
            <v>2986.58</v>
          </cell>
          <cell r="P647">
            <v>691991016325</v>
          </cell>
          <cell r="V647" t="str">
            <v>MY</v>
          </cell>
          <cell r="W647" t="str">
            <v>Non Compliant</v>
          </cell>
          <cell r="X647" t="str">
            <v>https://bssaudio.com/en/products/blu-326da-blu-326</v>
          </cell>
          <cell r="Y647">
            <v>17</v>
          </cell>
        </row>
        <row r="648">
          <cell r="A648" t="str">
            <v>BSSBLU50-M</v>
          </cell>
          <cell r="B648" t="str">
            <v>BSS</v>
          </cell>
          <cell r="C648" t="str">
            <v>Soundweb Contrio Controllers</v>
          </cell>
          <cell r="D648" t="str">
            <v>BLU-50</v>
          </cell>
          <cell r="E648" t="str">
            <v>BSSLONDON</v>
          </cell>
          <cell r="H648" t="str">
            <v>I/O device</v>
          </cell>
          <cell r="I648" t="str">
            <v>4 analog mic/line input, 4 analog output, networked signal processor w/ BLU link</v>
          </cell>
          <cell r="J648">
            <v>1975</v>
          </cell>
          <cell r="K648">
            <v>1975</v>
          </cell>
          <cell r="L648">
            <v>984.98</v>
          </cell>
          <cell r="P648">
            <v>691991007897</v>
          </cell>
          <cell r="R648">
            <v>6</v>
          </cell>
          <cell r="S648">
            <v>12</v>
          </cell>
          <cell r="T648">
            <v>7.5</v>
          </cell>
          <cell r="U648">
            <v>12</v>
          </cell>
          <cell r="V648" t="str">
            <v>MY</v>
          </cell>
          <cell r="W648" t="str">
            <v>Non Compliant</v>
          </cell>
          <cell r="X648" t="str">
            <v>https://bssaudio.com/en/products/blu-50</v>
          </cell>
          <cell r="Y648">
            <v>18</v>
          </cell>
        </row>
        <row r="649">
          <cell r="A649" t="str">
            <v>BSSBLU806M-US</v>
          </cell>
          <cell r="B649" t="str">
            <v>BSS</v>
          </cell>
          <cell r="C649" t="str">
            <v>Soundweb Contrio Controllers</v>
          </cell>
          <cell r="D649" t="str">
            <v>BLU-806</v>
          </cell>
          <cell r="E649" t="str">
            <v>BSSLONDON</v>
          </cell>
          <cell r="F649" t="str">
            <v>YES</v>
          </cell>
          <cell r="G649" t="str">
            <v>Limited Quantity</v>
          </cell>
          <cell r="H649" t="str">
            <v>Networked processor</v>
          </cell>
          <cell r="I649" t="str">
            <v>Networked signal processor w/ Dante™ &amp; BLU link chassis</v>
          </cell>
          <cell r="J649">
            <v>6775</v>
          </cell>
          <cell r="K649">
            <v>6775</v>
          </cell>
          <cell r="L649">
            <v>4735.8500000000004</v>
          </cell>
          <cell r="P649">
            <v>691991042805</v>
          </cell>
          <cell r="V649" t="str">
            <v>MY</v>
          </cell>
          <cell r="W649" t="str">
            <v>Non Compliant</v>
          </cell>
          <cell r="X649" t="str">
            <v>https://bssaudio.com/en/products/blu-806da-blu-806</v>
          </cell>
          <cell r="Y649">
            <v>19</v>
          </cell>
        </row>
        <row r="650">
          <cell r="A650" t="str">
            <v>BSSBLU8V2-BLK-M</v>
          </cell>
          <cell r="B650" t="str">
            <v>BSS</v>
          </cell>
          <cell r="C650" t="str">
            <v>Soundweb Contrio Controllers</v>
          </cell>
          <cell r="D650" t="str">
            <v xml:space="preserve">BLU-8-V2-BLK </v>
          </cell>
          <cell r="E650" t="str">
            <v>BSSLONDON</v>
          </cell>
          <cell r="H650" t="str">
            <v>Zone controller</v>
          </cell>
          <cell r="I650" t="str">
            <v xml:space="preserve">Programmable zone controller (Black)  </v>
          </cell>
          <cell r="J650">
            <v>1020</v>
          </cell>
          <cell r="K650">
            <v>1020</v>
          </cell>
          <cell r="L650">
            <v>509.55</v>
          </cell>
          <cell r="P650">
            <v>691991013980</v>
          </cell>
          <cell r="R650">
            <v>1</v>
          </cell>
          <cell r="S650">
            <v>10</v>
          </cell>
          <cell r="T650">
            <v>6.5</v>
          </cell>
          <cell r="U650">
            <v>4</v>
          </cell>
          <cell r="V650" t="str">
            <v>MY</v>
          </cell>
          <cell r="W650" t="str">
            <v>Non Compliant</v>
          </cell>
          <cell r="X650" t="str">
            <v>https://bssaudio.com/en/products/blu-8v2blk</v>
          </cell>
          <cell r="Y650">
            <v>20</v>
          </cell>
        </row>
        <row r="651">
          <cell r="A651" t="str">
            <v>BSSBLU8V2-WHT-M</v>
          </cell>
          <cell r="B651" t="str">
            <v>BSS</v>
          </cell>
          <cell r="C651" t="str">
            <v>Soundweb Contrio Controllers</v>
          </cell>
          <cell r="D651" t="str">
            <v xml:space="preserve">BLU-8-V2-WHT </v>
          </cell>
          <cell r="E651" t="str">
            <v>BSSLONDON</v>
          </cell>
          <cell r="H651" t="str">
            <v>Zone controller</v>
          </cell>
          <cell r="I651" t="str">
            <v xml:space="preserve">Programmable zone controller (White)  </v>
          </cell>
          <cell r="J651">
            <v>1020</v>
          </cell>
          <cell r="K651">
            <v>1020</v>
          </cell>
          <cell r="L651">
            <v>509.65</v>
          </cell>
          <cell r="P651">
            <v>691991014017</v>
          </cell>
          <cell r="R651">
            <v>2</v>
          </cell>
          <cell r="S651">
            <v>10</v>
          </cell>
          <cell r="T651">
            <v>6.5</v>
          </cell>
          <cell r="U651">
            <v>4</v>
          </cell>
          <cell r="V651" t="str">
            <v>MY</v>
          </cell>
          <cell r="W651" t="str">
            <v>Non Compliant</v>
          </cell>
          <cell r="X651" t="str">
            <v>https://bssaudio.com/en/products/blu-8v2wht</v>
          </cell>
          <cell r="Y651">
            <v>21</v>
          </cell>
        </row>
        <row r="652">
          <cell r="A652" t="str">
            <v>BSSBLUAECIN-M</v>
          </cell>
          <cell r="B652" t="str">
            <v>BSS</v>
          </cell>
          <cell r="C652" t="str">
            <v>Soundweb Contrio Controllers</v>
          </cell>
          <cell r="D652" t="str">
            <v>BLUAEC-IN</v>
          </cell>
          <cell r="F652" t="str">
            <v>YES</v>
          </cell>
          <cell r="H652" t="str">
            <v>I/O card</v>
          </cell>
          <cell r="I652" t="str">
            <v>4 analog input mic/line card for Soundweb London Chassis with independent AEC processing per channel (for BLU-800, BLU-320, BLU-160 and BLU-120 ONLY)</v>
          </cell>
          <cell r="J652">
            <v>1690</v>
          </cell>
          <cell r="K652">
            <v>1690</v>
          </cell>
          <cell r="L652">
            <v>841.74</v>
          </cell>
          <cell r="P652">
            <v>691991039010</v>
          </cell>
          <cell r="R652">
            <v>0.5</v>
          </cell>
          <cell r="S652">
            <v>10</v>
          </cell>
          <cell r="T652">
            <v>6.5</v>
          </cell>
          <cell r="U652">
            <v>4</v>
          </cell>
          <cell r="V652" t="str">
            <v>MY</v>
          </cell>
          <cell r="W652" t="str">
            <v>Non Compliant</v>
          </cell>
          <cell r="Y652">
            <v>22</v>
          </cell>
        </row>
        <row r="653">
          <cell r="A653" t="str">
            <v>BSSBLU-BIB-M</v>
          </cell>
          <cell r="B653" t="str">
            <v>BSS</v>
          </cell>
          <cell r="C653" t="str">
            <v>FCS Series Graphic Equalizers</v>
          </cell>
          <cell r="D653" t="str">
            <v>BLU-BIB</v>
          </cell>
          <cell r="E653" t="str">
            <v>BSSACC</v>
          </cell>
          <cell r="H653" t="str">
            <v>Break-in/out box</v>
          </cell>
          <cell r="I653" t="str">
            <v>8-channel analog break-in box w/ BLU link &amp; switchable Phantom Power per channel (half rack width)</v>
          </cell>
          <cell r="J653">
            <v>1255</v>
          </cell>
          <cell r="K653">
            <v>1255</v>
          </cell>
          <cell r="L653">
            <v>623.20000000000005</v>
          </cell>
          <cell r="P653">
            <v>691991600661</v>
          </cell>
          <cell r="R653">
            <v>5</v>
          </cell>
          <cell r="S653">
            <v>16</v>
          </cell>
          <cell r="T653">
            <v>4</v>
          </cell>
          <cell r="U653">
            <v>13.5</v>
          </cell>
          <cell r="V653" t="str">
            <v>MY</v>
          </cell>
          <cell r="W653" t="str">
            <v>Non Compliant</v>
          </cell>
          <cell r="X653" t="str">
            <v>https://bssaudio.com/en/products/blu-bib</v>
          </cell>
          <cell r="Y653">
            <v>23</v>
          </cell>
        </row>
        <row r="654">
          <cell r="A654" t="str">
            <v>BSSBLU-BOB1-M</v>
          </cell>
          <cell r="B654" t="str">
            <v>BSS</v>
          </cell>
          <cell r="C654" t="str">
            <v>FCS Series Graphic Equalizers</v>
          </cell>
          <cell r="D654" t="str">
            <v>BLU-BOB1</v>
          </cell>
          <cell r="E654" t="str">
            <v>BSSLONDON</v>
          </cell>
          <cell r="H654" t="str">
            <v>Break-in/out box</v>
          </cell>
          <cell r="I654" t="str">
            <v>8-channel analog break-out box w/ BLU link (half rack)</v>
          </cell>
          <cell r="J654">
            <v>1075</v>
          </cell>
          <cell r="K654">
            <v>1075</v>
          </cell>
          <cell r="L654">
            <v>529.45000000000005</v>
          </cell>
          <cell r="P654">
            <v>691991033414</v>
          </cell>
          <cell r="R654">
            <v>5</v>
          </cell>
          <cell r="S654">
            <v>16</v>
          </cell>
          <cell r="T654">
            <v>13</v>
          </cell>
          <cell r="U654">
            <v>4</v>
          </cell>
          <cell r="V654" t="str">
            <v>MY</v>
          </cell>
          <cell r="W654" t="str">
            <v>Non Compliant</v>
          </cell>
          <cell r="X654" t="str">
            <v>https://bssaudio.com/en/products/blu-bob1</v>
          </cell>
          <cell r="Y654">
            <v>24</v>
          </cell>
        </row>
        <row r="655">
          <cell r="A655" t="str">
            <v>BSSBLU-BOB2-M</v>
          </cell>
          <cell r="B655" t="str">
            <v>BSS</v>
          </cell>
          <cell r="C655" t="str">
            <v>Soundweb London Chassis</v>
          </cell>
          <cell r="D655" t="str">
            <v>BLU-BOB2</v>
          </cell>
          <cell r="E655" t="str">
            <v>BSSLONDON</v>
          </cell>
          <cell r="H655" t="str">
            <v>Break-in/out box</v>
          </cell>
          <cell r="I655" t="str">
            <v>8-channel analog break-out box w/ BLU link (rack mount)</v>
          </cell>
          <cell r="J655">
            <v>1155</v>
          </cell>
          <cell r="K655">
            <v>1155</v>
          </cell>
          <cell r="L655">
            <v>573.69000000000005</v>
          </cell>
          <cell r="R655">
            <v>9</v>
          </cell>
          <cell r="S655">
            <v>24</v>
          </cell>
          <cell r="T655">
            <v>4.5</v>
          </cell>
          <cell r="U655">
            <v>15.5</v>
          </cell>
          <cell r="V655" t="str">
            <v>MY</v>
          </cell>
          <cell r="W655" t="str">
            <v>Non Compliant</v>
          </cell>
          <cell r="X655" t="str">
            <v>https://bssaudio.com/en/products/blu-bob2</v>
          </cell>
          <cell r="Y655">
            <v>25</v>
          </cell>
        </row>
        <row r="656">
          <cell r="A656" t="str">
            <v>BSSBLUCARDIN-M</v>
          </cell>
          <cell r="B656" t="str">
            <v>BSS</v>
          </cell>
          <cell r="C656" t="str">
            <v>Soundweb London Accessories</v>
          </cell>
          <cell r="D656" t="str">
            <v xml:space="preserve">BLUCARD-IN </v>
          </cell>
          <cell r="E656" t="str">
            <v>BSSLONDON</v>
          </cell>
          <cell r="F656" t="str">
            <v>YES</v>
          </cell>
          <cell r="H656" t="str">
            <v>I/O card</v>
          </cell>
          <cell r="I656" t="str">
            <v>4 analog input mic/line card for Soundweb London Chassis</v>
          </cell>
          <cell r="J656">
            <v>505</v>
          </cell>
          <cell r="K656">
            <v>505</v>
          </cell>
          <cell r="L656">
            <v>248.91</v>
          </cell>
          <cell r="P656">
            <v>691991025402</v>
          </cell>
          <cell r="R656">
            <v>2</v>
          </cell>
          <cell r="S656">
            <v>10</v>
          </cell>
          <cell r="T656">
            <v>6</v>
          </cell>
          <cell r="U656">
            <v>3.5</v>
          </cell>
          <cell r="V656" t="str">
            <v>MY</v>
          </cell>
          <cell r="W656" t="str">
            <v>Non Compliant</v>
          </cell>
          <cell r="Y656">
            <v>26</v>
          </cell>
        </row>
        <row r="657">
          <cell r="A657" t="str">
            <v>BSSBLUCARDOUT-M</v>
          </cell>
          <cell r="B657" t="str">
            <v>BSS</v>
          </cell>
          <cell r="C657" t="str">
            <v>Soundweb London Controllers</v>
          </cell>
          <cell r="D657" t="str">
            <v>BLUCARD-OUT</v>
          </cell>
          <cell r="E657" t="str">
            <v>BSSLONDON</v>
          </cell>
          <cell r="F657" t="str">
            <v>YES</v>
          </cell>
          <cell r="H657" t="str">
            <v>I/O card</v>
          </cell>
          <cell r="I657" t="str">
            <v>4 analogl output card for Soundweb London Chassis</v>
          </cell>
          <cell r="J657">
            <v>495</v>
          </cell>
          <cell r="K657">
            <v>495</v>
          </cell>
          <cell r="L657">
            <v>244.06</v>
          </cell>
          <cell r="P657">
            <v>691991025426</v>
          </cell>
          <cell r="R657">
            <v>0.8</v>
          </cell>
          <cell r="S657">
            <v>10</v>
          </cell>
          <cell r="T657">
            <v>6.5</v>
          </cell>
          <cell r="U657">
            <v>4</v>
          </cell>
          <cell r="V657" t="str">
            <v>MY</v>
          </cell>
          <cell r="W657" t="str">
            <v>Non Compliant</v>
          </cell>
          <cell r="X657" t="str">
            <v>https://bssaudio.com/en/products/analog-output-card</v>
          </cell>
          <cell r="Y657">
            <v>27</v>
          </cell>
        </row>
        <row r="658">
          <cell r="A658" t="str">
            <v>BSSBLU-DANFX</v>
          </cell>
          <cell r="B658" t="str">
            <v>BSS</v>
          </cell>
          <cell r="C658" t="str">
            <v>FCS Series Graphic Equalizers</v>
          </cell>
          <cell r="D658" t="str">
            <v>BLU-DAN</v>
          </cell>
          <cell r="H658" t="str">
            <v>BLU link accessories</v>
          </cell>
          <cell r="I658" t="str">
            <v>BLU link to Dante Bridge</v>
          </cell>
          <cell r="J658">
            <v>1280</v>
          </cell>
          <cell r="K658">
            <v>910</v>
          </cell>
          <cell r="L658">
            <v>637.70000000000005</v>
          </cell>
          <cell r="P658">
            <v>691991000928</v>
          </cell>
          <cell r="V658" t="str">
            <v>MX</v>
          </cell>
          <cell r="W658" t="str">
            <v>Compliant</v>
          </cell>
          <cell r="X658" t="str">
            <v>https://bssaudio.com/en/products/blu-da-blu-dan</v>
          </cell>
          <cell r="Y658">
            <v>28</v>
          </cell>
        </row>
        <row r="659">
          <cell r="A659" t="str">
            <v>BSSBLUDIGITALIN-M</v>
          </cell>
          <cell r="B659" t="str">
            <v>BSS</v>
          </cell>
          <cell r="C659" t="str">
            <v>FCS Series Graphic Equalizers</v>
          </cell>
          <cell r="D659" t="str">
            <v xml:space="preserve">BLUDIGITAL-IN </v>
          </cell>
          <cell r="F659" t="str">
            <v>YES</v>
          </cell>
          <cell r="H659" t="str">
            <v>I/O card</v>
          </cell>
          <cell r="I659" t="str">
            <v>4 digital input card for Soundweb London Chassis</v>
          </cell>
          <cell r="J659">
            <v>500</v>
          </cell>
          <cell r="K659">
            <v>500</v>
          </cell>
          <cell r="L659">
            <v>248.21</v>
          </cell>
          <cell r="P659">
            <v>691991016332</v>
          </cell>
          <cell r="R659">
            <v>2</v>
          </cell>
          <cell r="S659">
            <v>10.5</v>
          </cell>
          <cell r="T659">
            <v>6.5</v>
          </cell>
          <cell r="U659">
            <v>4</v>
          </cell>
          <cell r="V659" t="str">
            <v>MY</v>
          </cell>
          <cell r="W659" t="str">
            <v>Non Compliant</v>
          </cell>
          <cell r="Y659">
            <v>29</v>
          </cell>
        </row>
        <row r="660">
          <cell r="A660" t="str">
            <v>BSSBLUDIGITALOUT-M</v>
          </cell>
          <cell r="B660" t="str">
            <v>BSS</v>
          </cell>
          <cell r="C660" t="str">
            <v>Accessory Products</v>
          </cell>
          <cell r="D660" t="str">
            <v xml:space="preserve">BLUDIGITAL-OUT </v>
          </cell>
          <cell r="F660" t="str">
            <v>YES</v>
          </cell>
          <cell r="H660" t="str">
            <v>I/O card</v>
          </cell>
          <cell r="I660" t="str">
            <v>4 digital output card for Soundweb London Chassis</v>
          </cell>
          <cell r="J660">
            <v>505</v>
          </cell>
          <cell r="K660">
            <v>505</v>
          </cell>
          <cell r="L660">
            <v>248.79</v>
          </cell>
          <cell r="P660">
            <v>691991033438</v>
          </cell>
          <cell r="R660">
            <v>2</v>
          </cell>
          <cell r="S660">
            <v>10.5</v>
          </cell>
          <cell r="T660">
            <v>6.5</v>
          </cell>
          <cell r="U660">
            <v>4</v>
          </cell>
          <cell r="V660" t="str">
            <v>MY</v>
          </cell>
          <cell r="W660" t="str">
            <v>Non Compliant</v>
          </cell>
          <cell r="Y660">
            <v>30</v>
          </cell>
        </row>
        <row r="661">
          <cell r="A661" t="str">
            <v>BSSBLUGPXFX</v>
          </cell>
          <cell r="B661" t="str">
            <v>BSS</v>
          </cell>
          <cell r="D661" t="str">
            <v>BLU-GPX</v>
          </cell>
          <cell r="H661" t="str">
            <v>GPIO  expander</v>
          </cell>
          <cell r="I661" t="str">
            <v>Networked General Purpose I/O expander w/ BLU link chassis</v>
          </cell>
          <cell r="J661">
            <v>2555</v>
          </cell>
          <cell r="K661">
            <v>2555</v>
          </cell>
          <cell r="L661">
            <v>1276.44</v>
          </cell>
          <cell r="P661">
            <v>691991600753</v>
          </cell>
          <cell r="V661" t="str">
            <v>MX</v>
          </cell>
          <cell r="W661" t="str">
            <v>Compliant</v>
          </cell>
          <cell r="X661" t="str">
            <v>https://bssaudio.com/en/products/blu-gpx</v>
          </cell>
          <cell r="Y661">
            <v>31</v>
          </cell>
        </row>
        <row r="662">
          <cell r="A662" t="str">
            <v>BSSBLUHIF-M</v>
          </cell>
          <cell r="B662" t="str">
            <v>BSS</v>
          </cell>
          <cell r="D662" t="str">
            <v>BLU-HIF</v>
          </cell>
          <cell r="E662" t="str">
            <v>BSSLONDON</v>
          </cell>
          <cell r="H662" t="str">
            <v>Headset interface</v>
          </cell>
          <cell r="I662" t="str">
            <v>Soundweb London Telephone Headset Interface</v>
          </cell>
          <cell r="J662">
            <v>410</v>
          </cell>
          <cell r="K662">
            <v>410</v>
          </cell>
          <cell r="L662">
            <v>202.93</v>
          </cell>
          <cell r="P662">
            <v>691991014079</v>
          </cell>
          <cell r="R662">
            <v>1</v>
          </cell>
          <cell r="S662">
            <v>10</v>
          </cell>
          <cell r="T662">
            <v>6.5</v>
          </cell>
          <cell r="U662">
            <v>3</v>
          </cell>
          <cell r="V662" t="str">
            <v>MY</v>
          </cell>
          <cell r="W662" t="str">
            <v>Non Compliant</v>
          </cell>
          <cell r="X662" t="str">
            <v>https://bssaudio.com/en/products/blu-hif</v>
          </cell>
          <cell r="Y662">
            <v>32</v>
          </cell>
        </row>
        <row r="663">
          <cell r="A663" t="str">
            <v>BSSBLUHYBRIDIN-M</v>
          </cell>
          <cell r="B663" t="str">
            <v>BSS</v>
          </cell>
          <cell r="D663" t="str">
            <v>BSSBLUHYBRIDIN-M</v>
          </cell>
          <cell r="E663" t="str">
            <v>BSSLONDON</v>
          </cell>
          <cell r="F663" t="str">
            <v>YES</v>
          </cell>
          <cell r="I663" t="str">
            <v>BSSBLUHYBRIDIN-M</v>
          </cell>
          <cell r="J663">
            <v>540</v>
          </cell>
          <cell r="K663">
            <v>540</v>
          </cell>
          <cell r="L663">
            <v>373.84</v>
          </cell>
          <cell r="P663">
            <v>691991013881</v>
          </cell>
          <cell r="R663">
            <v>0.5</v>
          </cell>
          <cell r="S663">
            <v>10</v>
          </cell>
          <cell r="T663">
            <v>6.5</v>
          </cell>
          <cell r="U663">
            <v>4</v>
          </cell>
          <cell r="V663" t="str">
            <v>MY</v>
          </cell>
          <cell r="W663" t="str">
            <v>Non Compliant</v>
          </cell>
          <cell r="Y663">
            <v>33</v>
          </cell>
        </row>
        <row r="664">
          <cell r="A664" t="str">
            <v>BSSBLU-SIFX</v>
          </cell>
          <cell r="B664" t="str">
            <v>BSS</v>
          </cell>
          <cell r="D664" t="str">
            <v>BLU-SI</v>
          </cell>
          <cell r="E664" t="str">
            <v>BSSLONDON</v>
          </cell>
          <cell r="H664" t="str">
            <v>Blu-SI Link card</v>
          </cell>
          <cell r="I664" t="str">
            <v>32x32 inerface between Soundcraft SI and Blu Link digital audio bus.</v>
          </cell>
          <cell r="J664">
            <v>795</v>
          </cell>
          <cell r="K664">
            <v>795</v>
          </cell>
          <cell r="L664">
            <v>495.85</v>
          </cell>
          <cell r="O664">
            <v>1</v>
          </cell>
          <cell r="P664">
            <v>691991013539</v>
          </cell>
          <cell r="V664" t="str">
            <v>MX</v>
          </cell>
          <cell r="W664" t="str">
            <v>Compliant</v>
          </cell>
          <cell r="Y664">
            <v>34</v>
          </cell>
        </row>
        <row r="665">
          <cell r="A665" t="str">
            <v>BSSBLU-USB-M-US</v>
          </cell>
          <cell r="B665" t="str">
            <v>BSS</v>
          </cell>
          <cell r="D665" t="str">
            <v>BLU-USB</v>
          </cell>
          <cell r="E665" t="str">
            <v>BSSLONDON</v>
          </cell>
          <cell r="H665" t="str">
            <v>BLU link accessories</v>
          </cell>
          <cell r="I665" t="str">
            <v>USB audio / BLU link interface **NEW**</v>
          </cell>
          <cell r="J665">
            <v>420</v>
          </cell>
          <cell r="K665">
            <v>420</v>
          </cell>
          <cell r="L665">
            <v>207.69</v>
          </cell>
          <cell r="P665">
            <v>691991005305</v>
          </cell>
          <cell r="R665">
            <v>2</v>
          </cell>
          <cell r="S665">
            <v>12</v>
          </cell>
          <cell r="T665">
            <v>11</v>
          </cell>
          <cell r="U665">
            <v>7</v>
          </cell>
          <cell r="V665" t="str">
            <v>MY</v>
          </cell>
          <cell r="W665" t="str">
            <v>Non Compliant</v>
          </cell>
          <cell r="X665" t="str">
            <v>https://bssaudio.com/en/products/blu-usb</v>
          </cell>
          <cell r="Y665">
            <v>35</v>
          </cell>
        </row>
        <row r="666">
          <cell r="A666" t="str">
            <v>BSSEC4B-BLK-M</v>
          </cell>
          <cell r="B666" t="str">
            <v>BSS</v>
          </cell>
          <cell r="D666" t="str">
            <v>EC-4B-BLK-US</v>
          </cell>
          <cell r="E666" t="str">
            <v>BSS</v>
          </cell>
          <cell r="H666" t="str">
            <v>Ethernet Controller</v>
          </cell>
          <cell r="I666" t="str">
            <v>Ethernet Controller with 4 Buttons (Black - US)</v>
          </cell>
          <cell r="J666">
            <v>390</v>
          </cell>
          <cell r="K666">
            <v>390</v>
          </cell>
          <cell r="L666">
            <v>192.15</v>
          </cell>
          <cell r="P666">
            <v>691991600883</v>
          </cell>
          <cell r="R666">
            <v>0.5</v>
          </cell>
          <cell r="S666">
            <v>10</v>
          </cell>
          <cell r="T666">
            <v>4</v>
          </cell>
          <cell r="U666">
            <v>6.5</v>
          </cell>
          <cell r="V666" t="str">
            <v>MY</v>
          </cell>
          <cell r="W666" t="str">
            <v>Non Compliant</v>
          </cell>
          <cell r="X666" t="str">
            <v>https://bssaudio.com/en/products/ec-4b</v>
          </cell>
          <cell r="Y666">
            <v>36</v>
          </cell>
        </row>
        <row r="667">
          <cell r="A667" t="str">
            <v>BSSEC4BV-BLK-M</v>
          </cell>
          <cell r="B667" t="str">
            <v>BSS</v>
          </cell>
          <cell r="D667" t="str">
            <v>EC-4BV-BLK-US</v>
          </cell>
          <cell r="E667" t="str">
            <v>BSSLONDON</v>
          </cell>
          <cell r="H667" t="str">
            <v>Ethernet Controller</v>
          </cell>
          <cell r="I667" t="str">
            <v>Ethernet Controller with 4 Buttons and Volume (Black - US)</v>
          </cell>
          <cell r="J667">
            <v>445</v>
          </cell>
          <cell r="K667">
            <v>445</v>
          </cell>
          <cell r="L667">
            <v>220.1</v>
          </cell>
          <cell r="P667">
            <v>691991600906</v>
          </cell>
          <cell r="R667">
            <v>0.5</v>
          </cell>
          <cell r="S667">
            <v>10</v>
          </cell>
          <cell r="T667">
            <v>4</v>
          </cell>
          <cell r="U667">
            <v>6.5</v>
          </cell>
          <cell r="V667" t="str">
            <v>MY</v>
          </cell>
          <cell r="W667" t="str">
            <v>Non Compliant</v>
          </cell>
          <cell r="X667" t="str">
            <v>https://bssaudio.com/en/products/ec-4bv</v>
          </cell>
          <cell r="Y667">
            <v>37</v>
          </cell>
        </row>
        <row r="668">
          <cell r="A668" t="str">
            <v>BSSEC4BV-WHT-M</v>
          </cell>
          <cell r="B668" t="str">
            <v>BSS</v>
          </cell>
          <cell r="D668" t="str">
            <v>EC-4BV-WHT-US</v>
          </cell>
          <cell r="E668" t="str">
            <v>BSSLONDON</v>
          </cell>
          <cell r="H668" t="str">
            <v>Ethernet Controller</v>
          </cell>
          <cell r="I668" t="str">
            <v>Ethernet Controller with 4 Buttons and Volume (White - US)</v>
          </cell>
          <cell r="J668">
            <v>445</v>
          </cell>
          <cell r="K668">
            <v>445</v>
          </cell>
          <cell r="L668">
            <v>220.07</v>
          </cell>
          <cell r="P668">
            <v>691991600890</v>
          </cell>
          <cell r="R668">
            <v>0.5</v>
          </cell>
          <cell r="S668">
            <v>10</v>
          </cell>
          <cell r="T668">
            <v>4</v>
          </cell>
          <cell r="U668">
            <v>6.5</v>
          </cell>
          <cell r="V668" t="str">
            <v>MY</v>
          </cell>
          <cell r="W668" t="str">
            <v>Non Compliant</v>
          </cell>
          <cell r="X668" t="str">
            <v>https://bssaudio.com/en/products/ec-4bv</v>
          </cell>
          <cell r="Y668">
            <v>38</v>
          </cell>
        </row>
        <row r="669">
          <cell r="A669" t="str">
            <v>BSSEC4B-WHT-M</v>
          </cell>
          <cell r="B669" t="str">
            <v>BSS</v>
          </cell>
          <cell r="D669" t="str">
            <v>EC-4B-WHT-US</v>
          </cell>
          <cell r="E669" t="str">
            <v>BSSLONDON</v>
          </cell>
          <cell r="H669" t="str">
            <v>Ethernet Controller</v>
          </cell>
          <cell r="I669" t="str">
            <v xml:space="preserve">Ethernet Controller with 4 Buttons (White - US) </v>
          </cell>
          <cell r="J669">
            <v>390</v>
          </cell>
          <cell r="K669">
            <v>390</v>
          </cell>
          <cell r="L669">
            <v>192.15</v>
          </cell>
          <cell r="P669">
            <v>691991600876</v>
          </cell>
          <cell r="R669">
            <v>0.5</v>
          </cell>
          <cell r="S669">
            <v>10</v>
          </cell>
          <cell r="T669">
            <v>6.5</v>
          </cell>
          <cell r="U669">
            <v>4</v>
          </cell>
          <cell r="V669" t="str">
            <v>MY</v>
          </cell>
          <cell r="W669" t="str">
            <v>Non Compliant</v>
          </cell>
          <cell r="X669" t="str">
            <v>https://bssaudio.com/en/products/ec-4b</v>
          </cell>
          <cell r="Y669">
            <v>39</v>
          </cell>
        </row>
        <row r="670">
          <cell r="A670" t="str">
            <v>BSSEC8BV-BLK-M</v>
          </cell>
          <cell r="B670" t="str">
            <v>BSS</v>
          </cell>
          <cell r="D670" t="str">
            <v>EC-8BV-BLK-US</v>
          </cell>
          <cell r="E670" t="str">
            <v>BSSLONDON</v>
          </cell>
          <cell r="H670" t="str">
            <v>Ethernet Controller</v>
          </cell>
          <cell r="I670" t="str">
            <v>Ethernet Controller with 8 Buttons and Volume (Black - US)</v>
          </cell>
          <cell r="J670">
            <v>585</v>
          </cell>
          <cell r="K670">
            <v>585</v>
          </cell>
          <cell r="L670">
            <v>289.35000000000002</v>
          </cell>
          <cell r="P670">
            <v>691991600920</v>
          </cell>
          <cell r="R670">
            <v>1</v>
          </cell>
          <cell r="S670">
            <v>10</v>
          </cell>
          <cell r="T670">
            <v>4</v>
          </cell>
          <cell r="U670">
            <v>6.5</v>
          </cell>
          <cell r="V670" t="str">
            <v>MY</v>
          </cell>
          <cell r="W670" t="str">
            <v>Non Compliant</v>
          </cell>
          <cell r="X670" t="str">
            <v>https://bssaudio.com/en/products/ec-4bv</v>
          </cell>
          <cell r="Y670">
            <v>40</v>
          </cell>
        </row>
        <row r="671">
          <cell r="A671" t="str">
            <v>BSSEC8BV-WHT-M</v>
          </cell>
          <cell r="B671" t="str">
            <v>BSS</v>
          </cell>
          <cell r="D671" t="str">
            <v>EC-8BV-WHT-US</v>
          </cell>
          <cell r="E671" t="str">
            <v>BSSLONDON</v>
          </cell>
          <cell r="H671" t="str">
            <v>Ethernet Controller</v>
          </cell>
          <cell r="I671" t="str">
            <v>Ethernet Controller with 8 Buttons and Volume (White - US)</v>
          </cell>
          <cell r="J671">
            <v>585</v>
          </cell>
          <cell r="K671">
            <v>585</v>
          </cell>
          <cell r="L671">
            <v>289.35000000000002</v>
          </cell>
          <cell r="P671">
            <v>691991600913</v>
          </cell>
          <cell r="R671">
            <v>1</v>
          </cell>
          <cell r="S671">
            <v>10</v>
          </cell>
          <cell r="T671">
            <v>6.5</v>
          </cell>
          <cell r="U671">
            <v>4</v>
          </cell>
          <cell r="V671" t="str">
            <v>MY</v>
          </cell>
          <cell r="W671" t="str">
            <v>Non Compliant</v>
          </cell>
          <cell r="X671" t="str">
            <v>https://bssaudio.com/en/products/ec-8bv</v>
          </cell>
          <cell r="Y671">
            <v>41</v>
          </cell>
        </row>
        <row r="672">
          <cell r="A672" t="str">
            <v>BSSECV-BLK-M</v>
          </cell>
          <cell r="B672" t="str">
            <v>BSS</v>
          </cell>
          <cell r="D672" t="str">
            <v>EC-V-BLK-US</v>
          </cell>
          <cell r="E672" t="str">
            <v>BSSLONDON</v>
          </cell>
          <cell r="H672" t="str">
            <v>Ethernet Controller</v>
          </cell>
          <cell r="I672" t="str">
            <v xml:space="preserve">Ethernet Controller with Volume (Black - US) </v>
          </cell>
          <cell r="J672">
            <v>300</v>
          </cell>
          <cell r="K672">
            <v>300</v>
          </cell>
          <cell r="L672">
            <v>144.32</v>
          </cell>
          <cell r="P672">
            <v>691991600869</v>
          </cell>
          <cell r="R672">
            <v>1</v>
          </cell>
          <cell r="S672">
            <v>10</v>
          </cell>
          <cell r="T672">
            <v>6.5</v>
          </cell>
          <cell r="U672">
            <v>4</v>
          </cell>
          <cell r="V672" t="str">
            <v>MY</v>
          </cell>
          <cell r="W672" t="str">
            <v>Non Compliant</v>
          </cell>
          <cell r="X672" t="str">
            <v>https://bssaudio.com/en/products/ec-v</v>
          </cell>
          <cell r="Y672">
            <v>42</v>
          </cell>
        </row>
        <row r="673">
          <cell r="A673" t="str">
            <v>BSSECV-WHT-M</v>
          </cell>
          <cell r="B673" t="str">
            <v>BSS</v>
          </cell>
          <cell r="D673" t="str">
            <v>EC-V-WHT-US</v>
          </cell>
          <cell r="E673" t="str">
            <v>BSSLONDON</v>
          </cell>
          <cell r="H673" t="str">
            <v>Ethernet Controller</v>
          </cell>
          <cell r="I673" t="str">
            <v xml:space="preserve">Ethernet Controller with Volume (White - US) </v>
          </cell>
          <cell r="J673">
            <v>300</v>
          </cell>
          <cell r="K673">
            <v>300</v>
          </cell>
          <cell r="L673">
            <v>144.32</v>
          </cell>
          <cell r="P673">
            <v>691991600852</v>
          </cell>
          <cell r="R673">
            <v>0.5</v>
          </cell>
          <cell r="S673">
            <v>10</v>
          </cell>
          <cell r="T673">
            <v>6.5</v>
          </cell>
          <cell r="U673">
            <v>4</v>
          </cell>
          <cell r="V673" t="str">
            <v>MY</v>
          </cell>
          <cell r="W673" t="str">
            <v>Non Compliant</v>
          </cell>
          <cell r="X673" t="str">
            <v>https://bssaudio.com/en/products/ec-v</v>
          </cell>
          <cell r="Y673">
            <v>43</v>
          </cell>
        </row>
        <row r="674">
          <cell r="A674" t="str">
            <v>BSSECV-WHT-M-EU</v>
          </cell>
          <cell r="B674" t="str">
            <v>BSS</v>
          </cell>
          <cell r="D674" t="str">
            <v>EC-V-WHT-EU</v>
          </cell>
          <cell r="E674" t="str">
            <v>BSSLONDON</v>
          </cell>
          <cell r="H674" t="str">
            <v>Ethernet Controller</v>
          </cell>
          <cell r="I674" t="str">
            <v xml:space="preserve">Ethernet Controller with Volume (White - EU) </v>
          </cell>
          <cell r="J674">
            <v>300</v>
          </cell>
          <cell r="K674">
            <v>300</v>
          </cell>
          <cell r="L674">
            <v>145.13999999999999</v>
          </cell>
          <cell r="P674">
            <v>691991000409</v>
          </cell>
          <cell r="R674">
            <v>0.5</v>
          </cell>
          <cell r="S674">
            <v>10</v>
          </cell>
          <cell r="T674">
            <v>6.25</v>
          </cell>
          <cell r="U674">
            <v>3.75</v>
          </cell>
          <cell r="V674" t="str">
            <v>MY</v>
          </cell>
          <cell r="W674" t="str">
            <v>Non Compliant</v>
          </cell>
          <cell r="X674" t="str">
            <v>https://bssaudio.com/en/products/ec-v</v>
          </cell>
          <cell r="Y674">
            <v>44</v>
          </cell>
        </row>
        <row r="675">
          <cell r="A675" t="str">
            <v>BSSRACKSHELF1UFX</v>
          </cell>
          <cell r="B675" t="str">
            <v>BSS</v>
          </cell>
          <cell r="D675" t="str">
            <v>RACK MOUNT KIT</v>
          </cell>
          <cell r="H675" t="str">
            <v>Rack Mount Kit</v>
          </cell>
          <cell r="I675" t="str">
            <v>Rack Mount Kit for up to two BLU-BIB / BLU-BOB devices (1U)</v>
          </cell>
          <cell r="J675">
            <v>135</v>
          </cell>
          <cell r="K675">
            <v>135</v>
          </cell>
          <cell r="L675">
            <v>66.349999999999994</v>
          </cell>
          <cell r="P675">
            <v>691991600678</v>
          </cell>
          <cell r="V675" t="str">
            <v>MX</v>
          </cell>
          <cell r="W675" t="str">
            <v>Compliant</v>
          </cell>
          <cell r="X675" t="str">
            <v>https://bssaudio.com/en/products/1u-rack-mount-kit</v>
          </cell>
          <cell r="Y675">
            <v>45</v>
          </cell>
        </row>
        <row r="676">
          <cell r="A676" t="str">
            <v>BSSSW9015UK</v>
          </cell>
          <cell r="B676" t="str">
            <v>BSS</v>
          </cell>
          <cell r="D676" t="str">
            <v>SW9015UK</v>
          </cell>
          <cell r="E676" t="str">
            <v>BSSSW</v>
          </cell>
          <cell r="H676" t="str">
            <v>Wall controller</v>
          </cell>
          <cell r="I676" t="str">
            <v xml:space="preserve">8 position source/preset selector, up/down pair (UK) wall controller  </v>
          </cell>
          <cell r="J676">
            <v>195</v>
          </cell>
          <cell r="K676">
            <v>195</v>
          </cell>
          <cell r="L676">
            <v>127.13</v>
          </cell>
          <cell r="P676">
            <v>691991014062</v>
          </cell>
          <cell r="V676" t="str">
            <v>CN</v>
          </cell>
          <cell r="W676" t="str">
            <v>Non Compliant</v>
          </cell>
          <cell r="X676" t="str">
            <v>https://bssaudio.com/en/products/sw9015</v>
          </cell>
          <cell r="Y676">
            <v>46</v>
          </cell>
        </row>
        <row r="677">
          <cell r="A677" t="str">
            <v>BSS-UKP6100</v>
          </cell>
          <cell r="B677" t="str">
            <v>BSS</v>
          </cell>
          <cell r="C677" t="str">
            <v>KPD-Hybrid</v>
          </cell>
          <cell r="D677" t="str">
            <v>OMNI-KP-T6B</v>
          </cell>
          <cell r="E677" t="str">
            <v>Controllers - Dynamic Keypads - G1</v>
          </cell>
          <cell r="G677" t="str">
            <v>New</v>
          </cell>
          <cell r="H677" t="str">
            <v>Tabletop Dynamic Keypad with 6 Buttons (Black)</v>
          </cell>
          <cell r="I677" t="str">
            <v>Tabletop dynamic keypad with 6 buttons that combines the simplicity of a keypad with the powerful control and customizability of a touch panel</v>
          </cell>
          <cell r="J677">
            <v>800</v>
          </cell>
          <cell r="K677">
            <v>800</v>
          </cell>
          <cell r="L677">
            <v>400</v>
          </cell>
          <cell r="P677">
            <v>691991043659</v>
          </cell>
          <cell r="Q677" t="str">
            <v>691991043659 </v>
          </cell>
          <cell r="R677">
            <v>0.56438272</v>
          </cell>
          <cell r="S677">
            <v>4.0551202999999996</v>
          </cell>
          <cell r="T677">
            <v>3.8582698</v>
          </cell>
          <cell r="U677">
            <v>2.0472451999999999</v>
          </cell>
          <cell r="V677" t="str">
            <v>MX</v>
          </cell>
          <cell r="W677" t="str">
            <v>Compliant</v>
          </cell>
          <cell r="X677" t="str">
            <v>https://bssaudio.com/en-US/products/omni-kp-t6b</v>
          </cell>
          <cell r="Y677">
            <v>47</v>
          </cell>
        </row>
        <row r="678">
          <cell r="A678" t="str">
            <v>BSS-UKP6110</v>
          </cell>
          <cell r="B678" t="str">
            <v>BSS</v>
          </cell>
          <cell r="C678" t="str">
            <v>KPD-Hybrid</v>
          </cell>
          <cell r="D678" t="str">
            <v>OMNI-KP-T6BV</v>
          </cell>
          <cell r="E678" t="str">
            <v>Controllers - Dynamic Keypads - G1</v>
          </cell>
          <cell r="G678" t="str">
            <v>New</v>
          </cell>
          <cell r="H678" t="str">
            <v>Tabletop Dynamic Keypad with 6 Buttons and Rotary Control (Black)</v>
          </cell>
          <cell r="I678" t="str">
            <v>Tabletop dynamic keypad with 6 buttons and a rotary control that combines the simplicity of a keypad with the powerful control and customizability of a touch panel</v>
          </cell>
          <cell r="J678">
            <v>825</v>
          </cell>
          <cell r="K678">
            <v>825</v>
          </cell>
          <cell r="L678">
            <v>412.5</v>
          </cell>
          <cell r="P678">
            <v>691991043642</v>
          </cell>
          <cell r="Q678" t="str">
            <v>691991043642 </v>
          </cell>
          <cell r="R678">
            <v>0.57099657999999998</v>
          </cell>
          <cell r="S678">
            <v>4.0551202999999996</v>
          </cell>
          <cell r="T678">
            <v>3.8582698</v>
          </cell>
          <cell r="U678">
            <v>2.55511949</v>
          </cell>
          <cell r="V678" t="str">
            <v>MX</v>
          </cell>
          <cell r="W678" t="str">
            <v>Compliant</v>
          </cell>
          <cell r="X678" t="str">
            <v>https://bssaudio.com/en-US/products/omni-kp-t6bv</v>
          </cell>
          <cell r="Y678">
            <v>48</v>
          </cell>
        </row>
        <row r="679">
          <cell r="A679" t="str">
            <v>BSS-UKP8110</v>
          </cell>
          <cell r="B679" t="str">
            <v>BSS</v>
          </cell>
          <cell r="C679" t="str">
            <v>KPD-Hybrid</v>
          </cell>
          <cell r="D679" t="str">
            <v>OMNI-KP-T8BV</v>
          </cell>
          <cell r="E679" t="str">
            <v>Controllers - Dynamic Keypads - G1</v>
          </cell>
          <cell r="G679" t="str">
            <v>New</v>
          </cell>
          <cell r="H679" t="str">
            <v>Tabletop Dynamic Keypad with 8 Buttons and Rotary Control (Black)</v>
          </cell>
          <cell r="I679" t="str">
            <v>Tabletop dynamic keypad with 8 buttons and a rotary control that combines the simplicity of a keypad with the powerful control and customizability of a touch panel</v>
          </cell>
          <cell r="J679">
            <v>875</v>
          </cell>
          <cell r="K679">
            <v>875</v>
          </cell>
          <cell r="L679">
            <v>437.5</v>
          </cell>
          <cell r="P679">
            <v>691991043635</v>
          </cell>
          <cell r="Q679" t="str">
            <v>691991043635 </v>
          </cell>
          <cell r="R679">
            <v>0.75838927999999983</v>
          </cell>
          <cell r="S679">
            <v>4.4881913999999998</v>
          </cell>
          <cell r="T679">
            <v>4.7637820999999994</v>
          </cell>
          <cell r="U679">
            <v>2.7125998899999999</v>
          </cell>
          <cell r="V679" t="str">
            <v>MX</v>
          </cell>
          <cell r="W679" t="str">
            <v>Compliant</v>
          </cell>
          <cell r="X679" t="str">
            <v>https://bssaudio.com/en-US/products/omni-kp-t8bv</v>
          </cell>
          <cell r="Y679">
            <v>49</v>
          </cell>
        </row>
        <row r="680">
          <cell r="A680" t="str">
            <v>BSS-UKP0010</v>
          </cell>
          <cell r="B680" t="str">
            <v>BSS</v>
          </cell>
          <cell r="C680" t="str">
            <v>KPD-Hybrid</v>
          </cell>
          <cell r="D680" t="str">
            <v>OMNI-KP-V-BL</v>
          </cell>
          <cell r="E680" t="str">
            <v>Controllers - Dynamic Keypads - G1</v>
          </cell>
          <cell r="G680" t="str">
            <v>New</v>
          </cell>
          <cell r="H680" t="str">
            <v>Dynamic Keypad with Rotary Control (Black)</v>
          </cell>
          <cell r="I680" t="str">
            <v>Dynamic keypad with rotary control designed for seamless integration into BSS Soundweb OMNI and AMX MUSE solutions.</v>
          </cell>
          <cell r="J680">
            <v>425</v>
          </cell>
          <cell r="K680">
            <v>425</v>
          </cell>
          <cell r="L680">
            <v>212.5</v>
          </cell>
          <cell r="P680">
            <v>691991043734</v>
          </cell>
          <cell r="Q680" t="str">
            <v>691991043734 </v>
          </cell>
          <cell r="R680">
            <v>0.33730685999999999</v>
          </cell>
          <cell r="S680">
            <v>1.5905520399999999</v>
          </cell>
          <cell r="T680">
            <v>3.0708677999999998</v>
          </cell>
          <cell r="U680">
            <v>5.0393727999999998</v>
          </cell>
          <cell r="V680" t="str">
            <v>MX</v>
          </cell>
          <cell r="W680" t="str">
            <v>Compliant</v>
          </cell>
          <cell r="X680" t="str">
            <v>https://bssaudio.com/en-US/products/omni-kp-v</v>
          </cell>
          <cell r="Y680">
            <v>50</v>
          </cell>
        </row>
        <row r="681">
          <cell r="A681" t="str">
            <v>BSS-UKP0011</v>
          </cell>
          <cell r="B681" t="str">
            <v>BSS</v>
          </cell>
          <cell r="C681" t="str">
            <v>KPD-Hybrid</v>
          </cell>
          <cell r="D681" t="str">
            <v>OMNI-KP-V-WH</v>
          </cell>
          <cell r="E681" t="str">
            <v>Controllers - Dynamic Keypads - G1</v>
          </cell>
          <cell r="G681" t="str">
            <v>New</v>
          </cell>
          <cell r="H681" t="str">
            <v>Dynamic Keypad with Rotary Control (White)</v>
          </cell>
          <cell r="I681" t="str">
            <v>Dynamic keypad with rotary control designed for seamless integration into BSS Soundweb OMNI and AMX MUSE solutions.</v>
          </cell>
          <cell r="J681">
            <v>425</v>
          </cell>
          <cell r="K681">
            <v>425</v>
          </cell>
          <cell r="L681">
            <v>212.5</v>
          </cell>
          <cell r="P681">
            <v>691991043727</v>
          </cell>
          <cell r="Q681" t="str">
            <v>691991043727 </v>
          </cell>
          <cell r="R681">
            <v>0.33730685999999999</v>
          </cell>
          <cell r="S681">
            <v>1.5905520399999999</v>
          </cell>
          <cell r="T681">
            <v>3.0708677999999998</v>
          </cell>
          <cell r="U681">
            <v>5.0393727999999998</v>
          </cell>
          <cell r="V681" t="str">
            <v>MX</v>
          </cell>
          <cell r="W681" t="str">
            <v>Compliant</v>
          </cell>
          <cell r="X681" t="str">
            <v>https://bssaudio.com/en-US/products/omni-kp-v</v>
          </cell>
          <cell r="Y681">
            <v>51</v>
          </cell>
        </row>
        <row r="682">
          <cell r="A682" t="str">
            <v>BSS-UKP6000</v>
          </cell>
          <cell r="B682" t="str">
            <v>BSS</v>
          </cell>
          <cell r="C682" t="str">
            <v>KPD-Hybrid</v>
          </cell>
          <cell r="D682" t="str">
            <v>OMNI-KP-6B-BL</v>
          </cell>
          <cell r="E682" t="str">
            <v>Controllers - Dynamic Keypads - G1</v>
          </cell>
          <cell r="G682" t="str">
            <v>New</v>
          </cell>
          <cell r="H682" t="str">
            <v>Dynamic Keypad with 6 Buttons (Black)</v>
          </cell>
          <cell r="I682" t="str">
            <v>Dynamic keypad with 6 buttons that combines the simplicity of a keypad with the powerful control and customizability of a touch panel</v>
          </cell>
          <cell r="J682">
            <v>700</v>
          </cell>
          <cell r="K682">
            <v>700</v>
          </cell>
          <cell r="L682">
            <v>350</v>
          </cell>
          <cell r="P682">
            <v>691991043710</v>
          </cell>
          <cell r="Q682" t="str">
            <v>691991043710 </v>
          </cell>
          <cell r="R682">
            <v>0.39242235999999997</v>
          </cell>
          <cell r="S682">
            <v>1.08267775</v>
          </cell>
          <cell r="T682">
            <v>3.0708677999999998</v>
          </cell>
          <cell r="U682">
            <v>5.0393727999999998</v>
          </cell>
          <cell r="V682" t="str">
            <v>MX</v>
          </cell>
          <cell r="W682" t="str">
            <v>Compliant</v>
          </cell>
          <cell r="X682" t="str">
            <v>https://bssaudio.com/en-US/products/omni-kp-6b</v>
          </cell>
          <cell r="Y682">
            <v>52</v>
          </cell>
        </row>
        <row r="683">
          <cell r="A683" t="str">
            <v>BSS-UKP6001</v>
          </cell>
          <cell r="B683" t="str">
            <v>BSS</v>
          </cell>
          <cell r="C683" t="str">
            <v>KPD-Hybrid</v>
          </cell>
          <cell r="D683" t="str">
            <v>OMNI-KP-6B-WH</v>
          </cell>
          <cell r="E683" t="str">
            <v>Controllers - Dynamic Keypads - G1</v>
          </cell>
          <cell r="G683" t="str">
            <v>New</v>
          </cell>
          <cell r="H683" t="str">
            <v>Dynamic Keypad with 6 Buttons (White)</v>
          </cell>
          <cell r="I683" t="str">
            <v>Dynamic keypad with 6 buttons that combines the simplicity of a keypad with the powerful control and customizability of a touch panel</v>
          </cell>
          <cell r="J683">
            <v>700</v>
          </cell>
          <cell r="K683">
            <v>700</v>
          </cell>
          <cell r="L683">
            <v>350</v>
          </cell>
          <cell r="P683">
            <v>691991043703</v>
          </cell>
          <cell r="Q683" t="str">
            <v>691991043703 </v>
          </cell>
          <cell r="R683">
            <v>0.39242235999999997</v>
          </cell>
          <cell r="S683">
            <v>1.08267775</v>
          </cell>
          <cell r="T683">
            <v>3.0708677999999998</v>
          </cell>
          <cell r="U683">
            <v>5.0393727999999998</v>
          </cell>
          <cell r="V683" t="str">
            <v>MX</v>
          </cell>
          <cell r="W683" t="str">
            <v>Compliant</v>
          </cell>
          <cell r="X683" t="str">
            <v>https://bssaudio.com/en-US/products/omni-kp-6b</v>
          </cell>
          <cell r="Y683">
            <v>53</v>
          </cell>
        </row>
        <row r="684">
          <cell r="A684" t="str">
            <v>BSS-UKP6010</v>
          </cell>
          <cell r="B684" t="str">
            <v>BSS</v>
          </cell>
          <cell r="C684" t="str">
            <v>KPD-Hybrid</v>
          </cell>
          <cell r="D684" t="str">
            <v>OMNI-KP-6BV-BL</v>
          </cell>
          <cell r="E684" t="str">
            <v>Controllers - Dynamic Keypads - G1</v>
          </cell>
          <cell r="G684" t="str">
            <v>New</v>
          </cell>
          <cell r="H684" t="str">
            <v>Dynamic Keypad with 6 Buttons and Rotary Control (Black)</v>
          </cell>
          <cell r="I684" t="str">
            <v>Dynamic keypad with 6 buttons and a rotary control that combines the simplicity of a keypad with the powerful control and customizability of a touch panel</v>
          </cell>
          <cell r="J684">
            <v>725</v>
          </cell>
          <cell r="K684">
            <v>725</v>
          </cell>
          <cell r="L684">
            <v>362.5</v>
          </cell>
          <cell r="P684">
            <v>691991043697</v>
          </cell>
          <cell r="Q684" t="str">
            <v>691991043697 </v>
          </cell>
          <cell r="R684">
            <v>0.40565007999999997</v>
          </cell>
          <cell r="S684">
            <v>1.5905520399999999</v>
          </cell>
          <cell r="T684">
            <v>3.0708677999999998</v>
          </cell>
          <cell r="U684">
            <v>5.0393727999999998</v>
          </cell>
          <cell r="V684" t="str">
            <v>MX</v>
          </cell>
          <cell r="W684" t="str">
            <v>Compliant</v>
          </cell>
          <cell r="X684" t="str">
            <v>https://bssaudio.com/en-US/products/omni-kp-6bv</v>
          </cell>
          <cell r="Y684">
            <v>54</v>
          </cell>
        </row>
        <row r="685">
          <cell r="A685" t="str">
            <v>BSS-UKP6011</v>
          </cell>
          <cell r="B685" t="str">
            <v>BSS</v>
          </cell>
          <cell r="C685" t="str">
            <v>KPD-Hybrid</v>
          </cell>
          <cell r="D685" t="str">
            <v>OMNI-KP-6BV-WH</v>
          </cell>
          <cell r="E685" t="str">
            <v>Controllers - Dynamic Keypads - G1</v>
          </cell>
          <cell r="G685" t="str">
            <v>New</v>
          </cell>
          <cell r="H685" t="str">
            <v>Dynamic Keypad with 6 Buttons and Rotary Control (White)</v>
          </cell>
          <cell r="I685" t="str">
            <v>Dynamic keypad with 6 buttons and a rotary control that combines the simplicity of a keypad with the powerful control and customizability of a touch panel</v>
          </cell>
          <cell r="J685">
            <v>725</v>
          </cell>
          <cell r="K685">
            <v>725</v>
          </cell>
          <cell r="L685">
            <v>362.5</v>
          </cell>
          <cell r="P685">
            <v>691991043680</v>
          </cell>
          <cell r="Q685" t="str">
            <v>691991043680 </v>
          </cell>
          <cell r="R685">
            <v>0.40565007999999997</v>
          </cell>
          <cell r="S685">
            <v>1.5905520399999999</v>
          </cell>
          <cell r="T685">
            <v>3.0708677999999998</v>
          </cell>
          <cell r="U685">
            <v>5.0393727999999998</v>
          </cell>
          <cell r="V685" t="str">
            <v>MX</v>
          </cell>
          <cell r="W685" t="str">
            <v>Compliant</v>
          </cell>
          <cell r="X685" t="str">
            <v>https://bssaudio.com/en-US/products/omni-kp-6bv</v>
          </cell>
          <cell r="Y685">
            <v>55</v>
          </cell>
        </row>
        <row r="686">
          <cell r="A686" t="str">
            <v>BSS-UKP8010</v>
          </cell>
          <cell r="B686" t="str">
            <v>BSS</v>
          </cell>
          <cell r="C686" t="str">
            <v>KPD-Hybrid</v>
          </cell>
          <cell r="D686" t="str">
            <v xml:space="preserve">OMNI-KP-8BV-BL </v>
          </cell>
          <cell r="E686" t="str">
            <v>Controllers - Dynamic Keypads - G1</v>
          </cell>
          <cell r="G686" t="str">
            <v>New</v>
          </cell>
          <cell r="H686" t="str">
            <v>Dynamic Keypad with 8 Buttons and Rotary Control (Black)</v>
          </cell>
          <cell r="I686" t="str">
            <v>Dynamic keypad with 8 buttons and a rotary control that combines the simplicity of a keypad with the powerful control and customizability of a touch panel</v>
          </cell>
          <cell r="J686">
            <v>775</v>
          </cell>
          <cell r="K686">
            <v>775</v>
          </cell>
          <cell r="L686">
            <v>387.5</v>
          </cell>
          <cell r="P686">
            <v>691991043673</v>
          </cell>
          <cell r="Q686" t="str">
            <v>691991043673 </v>
          </cell>
          <cell r="R686">
            <v>0.57761043999999995</v>
          </cell>
          <cell r="S686">
            <v>1.5905520399999999</v>
          </cell>
          <cell r="T686">
            <v>4.7637820999999994</v>
          </cell>
          <cell r="U686">
            <v>4.4881913999999998</v>
          </cell>
          <cell r="V686" t="str">
            <v>MX</v>
          </cell>
          <cell r="W686" t="str">
            <v>Compliant</v>
          </cell>
          <cell r="X686" t="str">
            <v>https://bssaudio.com/en-US/products/omni-kp-8bv</v>
          </cell>
          <cell r="Y686">
            <v>56</v>
          </cell>
        </row>
        <row r="687">
          <cell r="A687" t="str">
            <v>BSS-UKP8011</v>
          </cell>
          <cell r="B687" t="str">
            <v>BSS</v>
          </cell>
          <cell r="C687" t="str">
            <v>KPD-Hybrid</v>
          </cell>
          <cell r="D687" t="str">
            <v>OMNI-KP-8BV-WH</v>
          </cell>
          <cell r="E687" t="str">
            <v>Controllers - Dynamic Keypads - G1</v>
          </cell>
          <cell r="G687" t="str">
            <v>New</v>
          </cell>
          <cell r="H687" t="str">
            <v>Dynamic Keypad with 8 Buttons and Rotary Control (White)</v>
          </cell>
          <cell r="I687" t="str">
            <v>Dynamic keypad with 8 buttons and a rotary control that combines the simplicity of a keypad with the powerful control and customizability of a touch panel</v>
          </cell>
          <cell r="J687">
            <v>775</v>
          </cell>
          <cell r="K687">
            <v>775</v>
          </cell>
          <cell r="L687">
            <v>387.5</v>
          </cell>
          <cell r="P687">
            <v>691991043666</v>
          </cell>
          <cell r="Q687" t="str">
            <v>691991043666 </v>
          </cell>
          <cell r="R687">
            <v>0.57761043999999995</v>
          </cell>
          <cell r="S687">
            <v>1.5905520399999999</v>
          </cell>
          <cell r="T687">
            <v>4.7637820999999994</v>
          </cell>
          <cell r="U687">
            <v>4.4881913999999998</v>
          </cell>
          <cell r="V687" t="str">
            <v>MX</v>
          </cell>
          <cell r="W687" t="str">
            <v>Compliant</v>
          </cell>
          <cell r="X687" t="str">
            <v>https://bssaudio.com/en-US/products/omni-kp-8bv</v>
          </cell>
          <cell r="Y687">
            <v>57</v>
          </cell>
        </row>
        <row r="688">
          <cell r="A688">
            <v>2516</v>
          </cell>
          <cell r="B688" t="str">
            <v>Cinema</v>
          </cell>
          <cell r="C688" t="str">
            <v>Cinema</v>
          </cell>
          <cell r="D688">
            <v>2516</v>
          </cell>
          <cell r="E688" t="str">
            <v>Ext. Material Grp</v>
          </cell>
          <cell r="H688" t="str">
            <v>MTG BKT-8330A/40A-(2EA/M.PK)</v>
          </cell>
          <cell r="I688" t="str">
            <v>Quick-Mount® Fixed Angle Bracket for 8330A and 8340A.  Packed 2 Pieces Per  Master Pack.</v>
          </cell>
          <cell r="J688">
            <v>57</v>
          </cell>
          <cell r="K688">
            <v>57</v>
          </cell>
          <cell r="L688">
            <v>28.34</v>
          </cell>
          <cell r="O688">
            <v>2</v>
          </cell>
          <cell r="P688">
            <v>69191027376</v>
          </cell>
          <cell r="R688">
            <v>3</v>
          </cell>
          <cell r="S688">
            <v>11</v>
          </cell>
          <cell r="T688">
            <v>11</v>
          </cell>
          <cell r="U688">
            <v>8</v>
          </cell>
          <cell r="V688" t="str">
            <v>US</v>
          </cell>
          <cell r="W688" t="str">
            <v>Compliant</v>
          </cell>
          <cell r="Y688">
            <v>1</v>
          </cell>
        </row>
        <row r="689">
          <cell r="A689" t="str">
            <v>3722-HF</v>
          </cell>
          <cell r="B689" t="str">
            <v>Cinema</v>
          </cell>
          <cell r="C689" t="str">
            <v>Cinema</v>
          </cell>
          <cell r="D689" t="str">
            <v>3722-HF</v>
          </cell>
          <cell r="E689" t="str">
            <v>JBL025</v>
          </cell>
          <cell r="G689" t="str">
            <v>Limited Quantity</v>
          </cell>
          <cell r="H689" t="str">
            <v>S/M, 3722-HF</v>
          </cell>
          <cell r="I689" t="str">
            <v>High Frequency Section for 3722 System.  Bi-Am Components 2374 ScreenArray Horn, 2418H-1 Driver Pre-Assembled.</v>
          </cell>
          <cell r="J689">
            <v>590</v>
          </cell>
          <cell r="K689">
            <v>590</v>
          </cell>
          <cell r="L689">
            <v>293.04000000000002</v>
          </cell>
          <cell r="R689">
            <v>3</v>
          </cell>
          <cell r="S689">
            <v>12</v>
          </cell>
          <cell r="T689">
            <v>24</v>
          </cell>
          <cell r="U689">
            <v>5</v>
          </cell>
          <cell r="V689" t="str">
            <v>MX</v>
          </cell>
          <cell r="W689" t="str">
            <v>Compliant</v>
          </cell>
          <cell r="Y689">
            <v>2</v>
          </cell>
        </row>
        <row r="690">
          <cell r="A690" t="str">
            <v>3722N-HF</v>
          </cell>
          <cell r="B690" t="str">
            <v>Cinema</v>
          </cell>
          <cell r="C690" t="str">
            <v>Cinema</v>
          </cell>
          <cell r="D690" t="str">
            <v>3722N-HF</v>
          </cell>
          <cell r="E690" t="str">
            <v>JBL030</v>
          </cell>
          <cell r="H690" t="str">
            <v>S/M, 3722N-HF</v>
          </cell>
          <cell r="I690" t="str">
            <v>High Frequency Section for 3722N System – Passive. Components: 2374 ScreenArray Horn, 2418H-1 Driver, Network and Bracket Pre-Assembled</v>
          </cell>
          <cell r="J690">
            <v>590</v>
          </cell>
          <cell r="K690">
            <v>590</v>
          </cell>
          <cell r="L690">
            <v>294.07</v>
          </cell>
          <cell r="P690">
            <v>691991028380</v>
          </cell>
          <cell r="R690">
            <v>3</v>
          </cell>
          <cell r="S690">
            <v>8.5</v>
          </cell>
          <cell r="T690">
            <v>3</v>
          </cell>
          <cell r="U690">
            <v>2</v>
          </cell>
          <cell r="V690" t="str">
            <v>MX</v>
          </cell>
          <cell r="W690" t="str">
            <v>Compliant</v>
          </cell>
          <cell r="Y690">
            <v>3</v>
          </cell>
        </row>
        <row r="691">
          <cell r="A691" t="str">
            <v>3730-M/HF</v>
          </cell>
          <cell r="B691" t="str">
            <v>Cinema</v>
          </cell>
          <cell r="C691" t="str">
            <v>Cinema</v>
          </cell>
          <cell r="D691" t="str">
            <v>3730-M/HF</v>
          </cell>
          <cell r="E691" t="str">
            <v>JBL030</v>
          </cell>
          <cell r="F691" t="str">
            <v>YES</v>
          </cell>
          <cell r="H691" t="str">
            <v>S/M, 3730-M/HF</v>
          </cell>
          <cell r="I691" t="str">
            <v>Mid/High Frequency Section for 3730 System. Components: One 195H mid frequency and one 2414H high frequency. Pre-Assembled, Pre-Aimed.</v>
          </cell>
          <cell r="J691">
            <v>1405</v>
          </cell>
          <cell r="K691">
            <v>1405</v>
          </cell>
          <cell r="L691">
            <v>700.72</v>
          </cell>
          <cell r="P691">
            <v>691991036323</v>
          </cell>
          <cell r="R691">
            <v>3</v>
          </cell>
          <cell r="S691">
            <v>8</v>
          </cell>
          <cell r="T691">
            <v>2</v>
          </cell>
          <cell r="U691">
            <v>3</v>
          </cell>
          <cell r="V691" t="str">
            <v>CN</v>
          </cell>
          <cell r="W691" t="str">
            <v>Non Compliant</v>
          </cell>
          <cell r="Y691">
            <v>4</v>
          </cell>
        </row>
        <row r="692">
          <cell r="A692" t="str">
            <v>3732-M/HF</v>
          </cell>
          <cell r="B692" t="str">
            <v>Cinema</v>
          </cell>
          <cell r="C692" t="str">
            <v>Cinema</v>
          </cell>
          <cell r="D692" t="str">
            <v>3732-M/HF</v>
          </cell>
          <cell r="E692" t="str">
            <v>JBL030</v>
          </cell>
          <cell r="F692" t="str">
            <v>YES</v>
          </cell>
          <cell r="H692" t="str">
            <v>S/M, 3732-M/HF</v>
          </cell>
          <cell r="I692" t="str">
            <v>Mid/High Frequency Section for 3732 System - Components: Two 165H Mid Frequency and One 2432H High Freq. Pre-Assembled and Pre-Aimed</v>
          </cell>
          <cell r="J692">
            <v>2665</v>
          </cell>
          <cell r="K692">
            <v>2665</v>
          </cell>
          <cell r="L692">
            <v>1333.34</v>
          </cell>
          <cell r="P692">
            <v>0</v>
          </cell>
          <cell r="R692">
            <v>3</v>
          </cell>
          <cell r="S692">
            <v>13</v>
          </cell>
          <cell r="T692">
            <v>13</v>
          </cell>
          <cell r="U692">
            <v>7</v>
          </cell>
          <cell r="V692" t="str">
            <v>MX</v>
          </cell>
          <cell r="W692" t="str">
            <v>Compliant</v>
          </cell>
          <cell r="Y692">
            <v>5</v>
          </cell>
        </row>
        <row r="693">
          <cell r="A693" t="str">
            <v>3732-M/HF-T</v>
          </cell>
          <cell r="B693" t="str">
            <v>Cinema</v>
          </cell>
          <cell r="C693" t="str">
            <v>Cinema</v>
          </cell>
          <cell r="D693" t="str">
            <v>3732-M/HF-T</v>
          </cell>
          <cell r="E693" t="str">
            <v>JBL030</v>
          </cell>
          <cell r="F693" t="str">
            <v>YES</v>
          </cell>
          <cell r="H693" t="str">
            <v>S/M, 3732-M/HF-T</v>
          </cell>
          <cell r="I693" t="str">
            <v>Mid/High Frequency Section for 3732T System.  Components: Two 165H Mid Frequency and One 2432H High Freq. Pre-Assembled and Pre-Aimed</v>
          </cell>
          <cell r="J693">
            <v>2665</v>
          </cell>
          <cell r="K693">
            <v>2665</v>
          </cell>
          <cell r="L693">
            <v>1333.32</v>
          </cell>
          <cell r="P693">
            <v>691991039133</v>
          </cell>
          <cell r="R693">
            <v>3</v>
          </cell>
          <cell r="S693">
            <v>13</v>
          </cell>
          <cell r="T693">
            <v>13</v>
          </cell>
          <cell r="U693">
            <v>8</v>
          </cell>
          <cell r="V693" t="str">
            <v>MX</v>
          </cell>
          <cell r="W693" t="str">
            <v>Compliant</v>
          </cell>
          <cell r="Y693">
            <v>6</v>
          </cell>
        </row>
        <row r="694">
          <cell r="A694" t="str">
            <v>3733-M/HF</v>
          </cell>
          <cell r="B694" t="str">
            <v>Cinema</v>
          </cell>
          <cell r="C694" t="str">
            <v>Cinema</v>
          </cell>
          <cell r="D694" t="str">
            <v>3733-M/HF</v>
          </cell>
          <cell r="E694" t="str">
            <v>JBL030</v>
          </cell>
          <cell r="F694" t="str">
            <v>YES</v>
          </cell>
          <cell r="H694" t="str">
            <v>3733-M/HF</v>
          </cell>
          <cell r="I694" t="str">
            <v>3733-M/HF</v>
          </cell>
          <cell r="J694">
            <v>3530</v>
          </cell>
          <cell r="K694">
            <v>3530</v>
          </cell>
          <cell r="L694">
            <v>1765.92</v>
          </cell>
          <cell r="P694">
            <v>691991010415</v>
          </cell>
          <cell r="R694">
            <v>3</v>
          </cell>
          <cell r="S694">
            <v>13</v>
          </cell>
          <cell r="T694">
            <v>13</v>
          </cell>
          <cell r="U694">
            <v>8</v>
          </cell>
          <cell r="V694" t="str">
            <v>MX</v>
          </cell>
          <cell r="W694" t="str">
            <v>Compliant</v>
          </cell>
          <cell r="Y694">
            <v>7</v>
          </cell>
        </row>
        <row r="695">
          <cell r="A695" t="str">
            <v>3733-MK</v>
          </cell>
          <cell r="B695" t="str">
            <v>Cinema</v>
          </cell>
          <cell r="C695" t="str">
            <v>Cinema</v>
          </cell>
          <cell r="D695" t="str">
            <v>3733-MK</v>
          </cell>
          <cell r="E695" t="str">
            <v>JBL030</v>
          </cell>
          <cell r="F695" t="str">
            <v>YES</v>
          </cell>
          <cell r="H695" t="str">
            <v>3733-MK</v>
          </cell>
          <cell r="I695" t="str">
            <v>3733-MK</v>
          </cell>
          <cell r="J695">
            <v>910</v>
          </cell>
          <cell r="K695">
            <v>910</v>
          </cell>
          <cell r="L695">
            <v>455.78</v>
          </cell>
          <cell r="P695">
            <v>691991010408</v>
          </cell>
          <cell r="R695">
            <v>3</v>
          </cell>
          <cell r="S695">
            <v>11</v>
          </cell>
          <cell r="T695">
            <v>11</v>
          </cell>
          <cell r="U695">
            <v>8</v>
          </cell>
          <cell r="V695" t="str">
            <v>MX</v>
          </cell>
          <cell r="W695" t="str">
            <v>Compliant</v>
          </cell>
          <cell r="Y695">
            <v>8</v>
          </cell>
        </row>
        <row r="696">
          <cell r="A696" t="str">
            <v>4642A</v>
          </cell>
          <cell r="B696" t="str">
            <v>Cinema</v>
          </cell>
          <cell r="C696" t="str">
            <v>Cinema</v>
          </cell>
          <cell r="D696" t="str">
            <v>4642A</v>
          </cell>
          <cell r="E696" t="str">
            <v>JBL030</v>
          </cell>
          <cell r="F696" t="str">
            <v>YES</v>
          </cell>
          <cell r="H696" t="str">
            <v>2X18 SUBWOOFER SYSTEM</v>
          </cell>
          <cell r="I696" t="str">
            <v>4 ohm, Dual 18" Bass Reflex Subwoofer System.  Components:  Two 2241H Installed in Dual 18" Enclosure, 1200 watts. Approved by Lucasfilm, Ltd., for THX® System Installations.</v>
          </cell>
          <cell r="J696">
            <v>2615</v>
          </cell>
          <cell r="K696">
            <v>2615</v>
          </cell>
          <cell r="L696">
            <v>1307.5999999999999</v>
          </cell>
          <cell r="P696">
            <v>0</v>
          </cell>
          <cell r="R696">
            <v>3</v>
          </cell>
          <cell r="S696">
            <v>10</v>
          </cell>
          <cell r="T696">
            <v>10</v>
          </cell>
          <cell r="U696">
            <v>8</v>
          </cell>
          <cell r="V696" t="str">
            <v>MX</v>
          </cell>
          <cell r="W696" t="str">
            <v>Compliant</v>
          </cell>
          <cell r="Y696">
            <v>9</v>
          </cell>
        </row>
        <row r="697">
          <cell r="A697" t="str">
            <v>4645C</v>
          </cell>
          <cell r="B697" t="str">
            <v>Cinema</v>
          </cell>
          <cell r="C697" t="str">
            <v>Cinema</v>
          </cell>
          <cell r="D697" t="str">
            <v>4645C</v>
          </cell>
          <cell r="E697" t="str">
            <v>JBL030</v>
          </cell>
          <cell r="F697" t="str">
            <v>YES</v>
          </cell>
          <cell r="H697" t="str">
            <v>S/M 4645C SINGLE PORT SUB</v>
          </cell>
          <cell r="I697" t="str">
            <v>8 ohm, Single 18" Bass Reflex Subwoofer System.  Components:  2242H Installed in 4518A Enclosure, Single Port,  800 watts. Approved by Lucasfilm, Ltd., for THX® System Installations.</v>
          </cell>
          <cell r="J697">
            <v>1895</v>
          </cell>
          <cell r="K697">
            <v>1895</v>
          </cell>
          <cell r="L697">
            <v>947.09</v>
          </cell>
          <cell r="P697">
            <v>691991028526</v>
          </cell>
          <cell r="R697">
            <v>3</v>
          </cell>
          <cell r="S697">
            <v>18</v>
          </cell>
          <cell r="T697">
            <v>18</v>
          </cell>
          <cell r="U697">
            <v>8.5</v>
          </cell>
          <cell r="V697" t="str">
            <v>MX</v>
          </cell>
          <cell r="W697" t="str">
            <v>Compliant</v>
          </cell>
          <cell r="Y697">
            <v>10</v>
          </cell>
        </row>
        <row r="698">
          <cell r="A698" t="str">
            <v>4722-HF</v>
          </cell>
          <cell r="B698" t="str">
            <v>Cinema</v>
          </cell>
          <cell r="C698" t="str">
            <v>Cinema</v>
          </cell>
          <cell r="D698" t="str">
            <v>4722-HF</v>
          </cell>
          <cell r="E698" t="str">
            <v>JBL030</v>
          </cell>
          <cell r="H698" t="str">
            <v>S/M, 4722-HF</v>
          </cell>
          <cell r="I698" t="str">
            <v>High Frequency Section for 4722 System – Bi-Amp.  Components: 2384 ScreenArray Horn, 2432H Driver, and Bracket.  Pre-Assembled</v>
          </cell>
          <cell r="J698">
            <v>975</v>
          </cell>
          <cell r="K698">
            <v>975</v>
          </cell>
          <cell r="L698">
            <v>486.69</v>
          </cell>
          <cell r="P698">
            <v>691991028533</v>
          </cell>
          <cell r="R698">
            <v>3</v>
          </cell>
          <cell r="S698">
            <v>7</v>
          </cell>
          <cell r="T698">
            <v>7</v>
          </cell>
          <cell r="U698">
            <v>6</v>
          </cell>
          <cell r="V698" t="str">
            <v>MX</v>
          </cell>
          <cell r="W698" t="str">
            <v>Compliant</v>
          </cell>
          <cell r="Y698">
            <v>11</v>
          </cell>
        </row>
        <row r="699">
          <cell r="A699" t="str">
            <v>4722N-HF</v>
          </cell>
          <cell r="B699" t="str">
            <v>Cinema</v>
          </cell>
          <cell r="C699" t="str">
            <v>Cinema</v>
          </cell>
          <cell r="D699" t="str">
            <v>4722N-HF</v>
          </cell>
          <cell r="E699" t="str">
            <v>JBL030</v>
          </cell>
          <cell r="H699" t="str">
            <v>S/M, 4722N-HF</v>
          </cell>
          <cell r="I699" t="str">
            <v>High Frequency Section for 4722N System – Passive.  Components: 2384 ScreenArray Horn, 2432H Driver, Network and Bracket. Pre-Assembled</v>
          </cell>
          <cell r="J699">
            <v>975</v>
          </cell>
          <cell r="K699">
            <v>975</v>
          </cell>
          <cell r="L699">
            <v>486.66</v>
          </cell>
          <cell r="P699">
            <v>691991028649</v>
          </cell>
          <cell r="R699">
            <v>3</v>
          </cell>
          <cell r="S699">
            <v>11</v>
          </cell>
          <cell r="T699">
            <v>11</v>
          </cell>
          <cell r="U699">
            <v>7</v>
          </cell>
          <cell r="V699" t="str">
            <v>MX</v>
          </cell>
          <cell r="W699" t="str">
            <v>Compliant</v>
          </cell>
          <cell r="Y699">
            <v>12</v>
          </cell>
        </row>
        <row r="700">
          <cell r="A700" t="str">
            <v>4732-M/HF</v>
          </cell>
          <cell r="B700" t="str">
            <v>Cinema</v>
          </cell>
          <cell r="C700" t="str">
            <v>Cinema</v>
          </cell>
          <cell r="D700" t="str">
            <v>4732-M/HF</v>
          </cell>
          <cell r="E700" t="str">
            <v>JBL030</v>
          </cell>
          <cell r="F700" t="str">
            <v>YES</v>
          </cell>
          <cell r="H700" t="str">
            <v>S/M, 4732-M/HF</v>
          </cell>
          <cell r="I700" t="str">
            <v>Mid/High Frequency Section for 4732 System.  Components: Four 165H Mid Frequency and One 2432H High Freq. Pre-Assembled and Pre-Aimed</v>
          </cell>
          <cell r="J700">
            <v>3400</v>
          </cell>
          <cell r="K700">
            <v>3400</v>
          </cell>
          <cell r="L700">
            <v>1698.97</v>
          </cell>
          <cell r="P700">
            <v>691991028656</v>
          </cell>
          <cell r="R700">
            <v>3</v>
          </cell>
          <cell r="S700">
            <v>15</v>
          </cell>
          <cell r="T700">
            <v>15</v>
          </cell>
          <cell r="U700">
            <v>9</v>
          </cell>
          <cell r="V700" t="str">
            <v>MX</v>
          </cell>
          <cell r="W700" t="str">
            <v>Compliant</v>
          </cell>
          <cell r="Y700">
            <v>13</v>
          </cell>
        </row>
        <row r="701">
          <cell r="A701" t="str">
            <v>4732-M/HF-T</v>
          </cell>
          <cell r="B701" t="str">
            <v>Cinema</v>
          </cell>
          <cell r="C701" t="str">
            <v>Cinema</v>
          </cell>
          <cell r="D701" t="str">
            <v>4732-M/HF-T</v>
          </cell>
          <cell r="E701" t="str">
            <v>JBL030</v>
          </cell>
          <cell r="F701" t="str">
            <v>YES</v>
          </cell>
          <cell r="H701" t="str">
            <v>S/M, 4732-M/HF-T</v>
          </cell>
          <cell r="I701" t="str">
            <v>Mid/High Frequency Section for 4732T System Components: Four 165H 6.5” Mid Range and One 2432H High Freq. Pre-Assembled and Pre-Aimed</v>
          </cell>
          <cell r="J701">
            <v>3400</v>
          </cell>
          <cell r="K701">
            <v>3400</v>
          </cell>
          <cell r="L701">
            <v>1698.97</v>
          </cell>
          <cell r="P701">
            <v>691991039140</v>
          </cell>
          <cell r="R701">
            <v>3</v>
          </cell>
          <cell r="S701">
            <v>15</v>
          </cell>
          <cell r="T701">
            <v>15</v>
          </cell>
          <cell r="U701">
            <v>9</v>
          </cell>
          <cell r="V701" t="str">
            <v>MX</v>
          </cell>
          <cell r="W701" t="str">
            <v>Compliant</v>
          </cell>
          <cell r="Y701">
            <v>14</v>
          </cell>
        </row>
        <row r="702">
          <cell r="A702" t="str">
            <v>5732-M/HF</v>
          </cell>
          <cell r="B702" t="str">
            <v>Cinema</v>
          </cell>
          <cell r="C702" t="str">
            <v>Cinema</v>
          </cell>
          <cell r="D702" t="str">
            <v>5732-M/HF</v>
          </cell>
          <cell r="E702" t="str">
            <v>AKG180</v>
          </cell>
          <cell r="F702" t="str">
            <v>YES</v>
          </cell>
          <cell r="H702" t="str">
            <v>MID HIGH SECTION 3-WAY SCREEN ARRAY</v>
          </cell>
          <cell r="I702" t="str">
            <v>Mid-High Frequency Section for 5732 System. Components: Two 2169J 200mm (8 inch) Differential Drive® Mid Frequency and one 2452H-SL 4” Titanium Diaphragm High Frequency Compression Driver.  Pre-Assembled and Pre-Aimed.</v>
          </cell>
          <cell r="J702">
            <v>3400</v>
          </cell>
          <cell r="K702">
            <v>3400</v>
          </cell>
          <cell r="L702">
            <v>1698.97</v>
          </cell>
          <cell r="P702">
            <v>691991028762</v>
          </cell>
          <cell r="R702">
            <v>3</v>
          </cell>
          <cell r="S702">
            <v>18</v>
          </cell>
          <cell r="T702">
            <v>28</v>
          </cell>
          <cell r="U702">
            <v>10</v>
          </cell>
          <cell r="V702" t="str">
            <v>MX</v>
          </cell>
          <cell r="W702" t="str">
            <v>Compliant</v>
          </cell>
          <cell r="Y702">
            <v>15</v>
          </cell>
        </row>
        <row r="703">
          <cell r="A703" t="str">
            <v>5742-M/HF</v>
          </cell>
          <cell r="B703" t="str">
            <v>Cinema</v>
          </cell>
          <cell r="C703" t="str">
            <v>Cinema</v>
          </cell>
          <cell r="D703" t="str">
            <v>5742-M/HF</v>
          </cell>
          <cell r="E703" t="str">
            <v>JBL030</v>
          </cell>
          <cell r="F703" t="str">
            <v>YES</v>
          </cell>
          <cell r="H703" t="str">
            <v>HIGH POWER 4-WAY SCREEN ARRAY M/HF</v>
          </cell>
          <cell r="I703" t="str">
            <v>Mid-High Frequency Section for 5742 System. Components: Four 2169J 200mm (8 inch) Differential Drive® Mid Frequency and one 2452H-SL 4” Titanium Diaphragm High Frequency Compression Driver.  Pre-Assembled and Pre-Aimed.</v>
          </cell>
          <cell r="J703">
            <v>4450</v>
          </cell>
          <cell r="K703">
            <v>4450</v>
          </cell>
          <cell r="L703">
            <v>2224.27</v>
          </cell>
          <cell r="P703">
            <v>691991028786</v>
          </cell>
          <cell r="R703">
            <v>3</v>
          </cell>
          <cell r="S703">
            <v>11</v>
          </cell>
          <cell r="T703">
            <v>11</v>
          </cell>
          <cell r="U703">
            <v>8</v>
          </cell>
          <cell r="V703" t="str">
            <v>MX</v>
          </cell>
          <cell r="W703" t="str">
            <v>Compliant</v>
          </cell>
          <cell r="Y703">
            <v>16</v>
          </cell>
        </row>
        <row r="704">
          <cell r="A704" t="str">
            <v>C211</v>
          </cell>
          <cell r="B704" t="str">
            <v>Cinema</v>
          </cell>
          <cell r="C704" t="str">
            <v>Cinema</v>
          </cell>
          <cell r="D704" t="str">
            <v>C211</v>
          </cell>
          <cell r="E704" t="str">
            <v>JBL029</v>
          </cell>
          <cell r="H704" t="str">
            <v>Two-Way ScreenArray® Cinema Loudspeaker</v>
          </cell>
          <cell r="I704" t="str">
            <v>Two-Way ScreenArray® Cinema Loudspeaker</v>
          </cell>
          <cell r="J704">
            <v>980</v>
          </cell>
          <cell r="K704">
            <v>980</v>
          </cell>
          <cell r="L704">
            <v>488.72</v>
          </cell>
          <cell r="O704">
            <v>1</v>
          </cell>
          <cell r="P704">
            <v>691991007668</v>
          </cell>
          <cell r="R704">
            <v>3</v>
          </cell>
          <cell r="S704">
            <v>11</v>
          </cell>
          <cell r="T704">
            <v>11</v>
          </cell>
          <cell r="U704">
            <v>8</v>
          </cell>
          <cell r="V704" t="str">
            <v>MX</v>
          </cell>
          <cell r="W704" t="str">
            <v>Compliant</v>
          </cell>
          <cell r="Y704">
            <v>17</v>
          </cell>
        </row>
        <row r="705">
          <cell r="A705" t="str">
            <v>C221</v>
          </cell>
          <cell r="B705" t="str">
            <v>Cinema</v>
          </cell>
          <cell r="C705" t="str">
            <v>Cinema</v>
          </cell>
          <cell r="D705" t="str">
            <v>C221</v>
          </cell>
          <cell r="E705" t="str">
            <v>JBL030</v>
          </cell>
          <cell r="F705" t="str">
            <v>YES</v>
          </cell>
          <cell r="H705" t="str">
            <v>S/M, C221</v>
          </cell>
          <cell r="I705" t="str">
            <v>S/M, C221</v>
          </cell>
          <cell r="J705">
            <v>1700</v>
          </cell>
          <cell r="K705">
            <v>1700</v>
          </cell>
          <cell r="L705">
            <v>849.74</v>
          </cell>
          <cell r="O705">
            <v>1</v>
          </cell>
          <cell r="P705">
            <v>691991007668</v>
          </cell>
          <cell r="R705">
            <v>3</v>
          </cell>
          <cell r="S705">
            <v>11</v>
          </cell>
          <cell r="T705">
            <v>11</v>
          </cell>
          <cell r="U705">
            <v>8</v>
          </cell>
          <cell r="V705" t="str">
            <v>MX</v>
          </cell>
          <cell r="W705" t="str">
            <v>Compliant</v>
          </cell>
          <cell r="Y705">
            <v>18</v>
          </cell>
        </row>
        <row r="706">
          <cell r="A706" t="str">
            <v>C222-BOT</v>
          </cell>
          <cell r="B706" t="str">
            <v>Cinema</v>
          </cell>
          <cell r="C706" t="str">
            <v>Cinema</v>
          </cell>
          <cell r="D706" t="str">
            <v>C222-BOT</v>
          </cell>
          <cell r="E706" t="str">
            <v>JBL030</v>
          </cell>
          <cell r="F706" t="str">
            <v>YES</v>
          </cell>
          <cell r="H706" t="str">
            <v>C222-BOT</v>
          </cell>
          <cell r="I706" t="str">
            <v>C222-BOT</v>
          </cell>
          <cell r="J706">
            <v>715</v>
          </cell>
          <cell r="K706">
            <v>715</v>
          </cell>
          <cell r="L706">
            <v>357.93</v>
          </cell>
          <cell r="P706">
            <v>691991010002</v>
          </cell>
          <cell r="R706">
            <v>3</v>
          </cell>
          <cell r="S706">
            <v>18</v>
          </cell>
          <cell r="T706">
            <v>18</v>
          </cell>
          <cell r="U706">
            <v>9</v>
          </cell>
          <cell r="V706" t="str">
            <v>MX</v>
          </cell>
          <cell r="W706" t="str">
            <v>Compliant</v>
          </cell>
          <cell r="Y706">
            <v>19</v>
          </cell>
        </row>
        <row r="707">
          <cell r="A707" t="str">
            <v>C222HP-BOT</v>
          </cell>
          <cell r="B707" t="str">
            <v>Cinema</v>
          </cell>
          <cell r="C707" t="str">
            <v>Cinema</v>
          </cell>
          <cell r="D707" t="str">
            <v>C222HP-BOT</v>
          </cell>
          <cell r="E707" t="str">
            <v>JBL030</v>
          </cell>
          <cell r="F707" t="str">
            <v>YES</v>
          </cell>
          <cell r="J707">
            <v>1305</v>
          </cell>
          <cell r="K707">
            <v>1305</v>
          </cell>
          <cell r="L707">
            <v>651.48</v>
          </cell>
          <cell r="P707">
            <v>691991033827</v>
          </cell>
          <cell r="R707">
            <v>3</v>
          </cell>
          <cell r="S707">
            <v>9</v>
          </cell>
          <cell r="T707">
            <v>9</v>
          </cell>
          <cell r="U707">
            <v>4</v>
          </cell>
          <cell r="V707" t="str">
            <v>MX</v>
          </cell>
          <cell r="W707" t="str">
            <v>Compliant</v>
          </cell>
          <cell r="Y707">
            <v>20</v>
          </cell>
        </row>
        <row r="708">
          <cell r="A708" t="str">
            <v>C222HP-TOP</v>
          </cell>
          <cell r="B708" t="str">
            <v>Cinema</v>
          </cell>
          <cell r="C708" t="str">
            <v>Cinema</v>
          </cell>
          <cell r="D708" t="str">
            <v>C222HP-TOP</v>
          </cell>
          <cell r="E708" t="str">
            <v>JBL030</v>
          </cell>
          <cell r="F708" t="str">
            <v>YES</v>
          </cell>
          <cell r="H708" t="str">
            <v>C222-TOP</v>
          </cell>
          <cell r="I708" t="str">
            <v>C222-TOP</v>
          </cell>
          <cell r="J708">
            <v>2085</v>
          </cell>
          <cell r="K708">
            <v>2085</v>
          </cell>
          <cell r="L708">
            <v>1042.8900000000001</v>
          </cell>
          <cell r="P708">
            <v>691991033810</v>
          </cell>
          <cell r="R708">
            <v>3</v>
          </cell>
          <cell r="S708">
            <v>6</v>
          </cell>
          <cell r="T708">
            <v>6</v>
          </cell>
          <cell r="U708">
            <v>3</v>
          </cell>
          <cell r="V708" t="str">
            <v>MX</v>
          </cell>
          <cell r="W708" t="str">
            <v>Compliant</v>
          </cell>
          <cell r="Y708">
            <v>21</v>
          </cell>
        </row>
        <row r="709">
          <cell r="A709" t="str">
            <v>C222-TOP</v>
          </cell>
          <cell r="B709" t="str">
            <v>Cinema</v>
          </cell>
          <cell r="C709" t="str">
            <v>Cinema</v>
          </cell>
          <cell r="D709" t="str">
            <v>C222-TOP</v>
          </cell>
          <cell r="E709" t="str">
            <v>JBL030</v>
          </cell>
          <cell r="F709" t="str">
            <v>YES</v>
          </cell>
          <cell r="H709" t="str">
            <v>C222-TOP</v>
          </cell>
          <cell r="I709" t="str">
            <v>C222-TOP</v>
          </cell>
          <cell r="J709">
            <v>1330</v>
          </cell>
          <cell r="K709">
            <v>1330</v>
          </cell>
          <cell r="L709">
            <v>663.82</v>
          </cell>
          <cell r="P709">
            <v>691991010019</v>
          </cell>
          <cell r="R709">
            <v>3</v>
          </cell>
          <cell r="S709">
            <v>18</v>
          </cell>
          <cell r="T709">
            <v>18</v>
          </cell>
          <cell r="U709">
            <v>9</v>
          </cell>
          <cell r="V709" t="str">
            <v>MX</v>
          </cell>
          <cell r="W709" t="str">
            <v>Compliant</v>
          </cell>
          <cell r="Y709">
            <v>22</v>
          </cell>
        </row>
        <row r="710">
          <cell r="A710" t="str">
            <v>CRF2</v>
          </cell>
          <cell r="B710" t="str">
            <v>Cinema</v>
          </cell>
          <cell r="C710" t="str">
            <v>Cinema</v>
          </cell>
          <cell r="D710" t="str">
            <v>CRF2</v>
          </cell>
          <cell r="E710" t="str">
            <v>JBL030</v>
          </cell>
          <cell r="F710" t="str">
            <v>YES</v>
          </cell>
          <cell r="H710" t="str">
            <v>CRF2</v>
          </cell>
          <cell r="I710" t="str">
            <v>CRF2</v>
          </cell>
          <cell r="J710">
            <v>5220</v>
          </cell>
          <cell r="K710">
            <v>5220</v>
          </cell>
          <cell r="L710">
            <v>2610.52</v>
          </cell>
          <cell r="P710">
            <v>691991030796</v>
          </cell>
          <cell r="R710">
            <v>3</v>
          </cell>
          <cell r="S710">
            <v>35</v>
          </cell>
          <cell r="T710">
            <v>15</v>
          </cell>
          <cell r="U710">
            <v>52</v>
          </cell>
          <cell r="V710" t="str">
            <v>MX</v>
          </cell>
          <cell r="W710" t="str">
            <v>Compliant</v>
          </cell>
          <cell r="Y710">
            <v>23</v>
          </cell>
        </row>
        <row r="711">
          <cell r="A711" t="str">
            <v>HPD2520</v>
          </cell>
          <cell r="B711" t="str">
            <v>Cinema</v>
          </cell>
          <cell r="C711" t="str">
            <v>Cinema</v>
          </cell>
          <cell r="D711" t="str">
            <v>HPD2520</v>
          </cell>
          <cell r="E711" t="str">
            <v>AMPACC</v>
          </cell>
          <cell r="F711" t="str">
            <v>YES</v>
          </cell>
          <cell r="H711" t="str">
            <v>BRKT 9300/9310/9350</v>
          </cell>
          <cell r="I711" t="str">
            <v>Heavy Duty Steel Adjustable-Position Mounting Bracket for 9300/9310/9350</v>
          </cell>
          <cell r="J711">
            <v>72</v>
          </cell>
          <cell r="K711">
            <v>72</v>
          </cell>
          <cell r="L711">
            <v>35.79</v>
          </cell>
          <cell r="P711">
            <v>691991004902</v>
          </cell>
          <cell r="R711">
            <v>3</v>
          </cell>
          <cell r="S711">
            <v>11</v>
          </cell>
          <cell r="T711">
            <v>11</v>
          </cell>
          <cell r="U711">
            <v>9</v>
          </cell>
          <cell r="V711" t="str">
            <v>CN</v>
          </cell>
          <cell r="W711" t="str">
            <v>Non Compliant</v>
          </cell>
          <cell r="Y711">
            <v>24</v>
          </cell>
        </row>
        <row r="712">
          <cell r="A712" t="str">
            <v>HPD3635</v>
          </cell>
          <cell r="B712" t="str">
            <v>Cinema</v>
          </cell>
          <cell r="C712" t="str">
            <v>Cinema</v>
          </cell>
          <cell r="D712">
            <v>3635</v>
          </cell>
          <cell r="H712" t="str">
            <v>LC-SUB,18" PRO SYSTEM</v>
          </cell>
          <cell r="I712" t="str">
            <v>8 ohm, Single 18" Bass Reflex Subwoofer System, Shallow Profile.  Components:  Single 2042H, 300 watts.</v>
          </cell>
          <cell r="J712">
            <v>1390</v>
          </cell>
          <cell r="K712">
            <v>1390</v>
          </cell>
          <cell r="L712">
            <v>694.72</v>
          </cell>
          <cell r="P712">
            <v>691991015441</v>
          </cell>
          <cell r="R712">
            <v>3</v>
          </cell>
          <cell r="S712">
            <v>13</v>
          </cell>
          <cell r="T712">
            <v>13</v>
          </cell>
          <cell r="U712">
            <v>7</v>
          </cell>
          <cell r="V712" t="str">
            <v>MX</v>
          </cell>
          <cell r="W712" t="str">
            <v>Compliant</v>
          </cell>
          <cell r="Y712">
            <v>25</v>
          </cell>
        </row>
        <row r="713">
          <cell r="A713" t="str">
            <v>HPD3739</v>
          </cell>
          <cell r="B713" t="str">
            <v>Cinema</v>
          </cell>
          <cell r="C713" t="str">
            <v>Cinema</v>
          </cell>
          <cell r="D713" t="str">
            <v>HPD3739</v>
          </cell>
          <cell r="E713" t="str">
            <v>JBL030</v>
          </cell>
          <cell r="G713" t="str">
            <v>Limited Quantity</v>
          </cell>
          <cell r="H713" t="str">
            <v>LF FOR 3732  SCREEN ARRAY</v>
          </cell>
          <cell r="I713" t="str">
            <v>4 ohm Low Frequency Section for 3732 and 3722N System Components: Two M115-8A Installed in 3639 Enclosure</v>
          </cell>
          <cell r="J713">
            <v>1235</v>
          </cell>
          <cell r="K713">
            <v>1235</v>
          </cell>
          <cell r="L713">
            <v>617.49</v>
          </cell>
          <cell r="P713">
            <v>691991015489</v>
          </cell>
          <cell r="R713">
            <v>3</v>
          </cell>
          <cell r="S713">
            <v>5</v>
          </cell>
          <cell r="T713">
            <v>5</v>
          </cell>
          <cell r="U713">
            <v>5</v>
          </cell>
          <cell r="V713" t="str">
            <v>MX</v>
          </cell>
          <cell r="W713" t="str">
            <v>Compliant</v>
          </cell>
          <cell r="Y713">
            <v>26</v>
          </cell>
        </row>
        <row r="714">
          <cell r="A714" t="str">
            <v>HPD4641</v>
          </cell>
          <cell r="B714" t="str">
            <v>Cinema</v>
          </cell>
          <cell r="C714" t="str">
            <v>Cinema</v>
          </cell>
          <cell r="D714" t="str">
            <v>HPD4641</v>
          </cell>
          <cell r="E714" t="str">
            <v>JBL030</v>
          </cell>
          <cell r="F714" t="str">
            <v>YES</v>
          </cell>
          <cell r="G714" t="str">
            <v>Limited Quantity</v>
          </cell>
          <cell r="H714" t="str">
            <v>18" SUBWOOFER</v>
          </cell>
          <cell r="I714" t="str">
            <v>8 ohm, Single 18" Bass Reflex Subwoofer System. Components:  2241H Installed in a Single 18" Enclosure, 600 watts.  Approved by Lucasfilm, Ltd., for THX® System Installations.</v>
          </cell>
          <cell r="J714">
            <v>1305</v>
          </cell>
          <cell r="K714">
            <v>1305</v>
          </cell>
          <cell r="L714">
            <v>653.54999999999995</v>
          </cell>
          <cell r="P714">
            <v>691991015328</v>
          </cell>
          <cell r="R714">
            <v>3</v>
          </cell>
          <cell r="S714">
            <v>10</v>
          </cell>
          <cell r="T714">
            <v>10</v>
          </cell>
          <cell r="U714">
            <v>8</v>
          </cell>
          <cell r="V714" t="str">
            <v>MX</v>
          </cell>
          <cell r="W714" t="str">
            <v>Compliant</v>
          </cell>
          <cell r="Y714">
            <v>27</v>
          </cell>
        </row>
        <row r="715">
          <cell r="A715" t="str">
            <v>HPD4739</v>
          </cell>
          <cell r="B715" t="str">
            <v>Cinema</v>
          </cell>
          <cell r="C715" t="str">
            <v>Cinema</v>
          </cell>
          <cell r="D715" t="str">
            <v>HPD4739</v>
          </cell>
          <cell r="E715" t="str">
            <v>JBL030</v>
          </cell>
          <cell r="H715" t="str">
            <v>S/M, 4739</v>
          </cell>
          <cell r="I715" t="str">
            <v>4 ohm Low Frequency Section for 3732T, 4732 and 4732T Components: Two 265H Installed in 4739 Enclosure</v>
          </cell>
          <cell r="J715">
            <v>1680</v>
          </cell>
          <cell r="K715">
            <v>1680</v>
          </cell>
          <cell r="L715">
            <v>838.92</v>
          </cell>
          <cell r="P715">
            <v>691991015465</v>
          </cell>
          <cell r="R715">
            <v>3</v>
          </cell>
          <cell r="S715">
            <v>15</v>
          </cell>
          <cell r="T715">
            <v>15</v>
          </cell>
          <cell r="U715">
            <v>9</v>
          </cell>
          <cell r="V715" t="str">
            <v>MX</v>
          </cell>
          <cell r="W715" t="str">
            <v>Compliant</v>
          </cell>
          <cell r="Y715">
            <v>28</v>
          </cell>
        </row>
        <row r="716">
          <cell r="A716" t="str">
            <v>HPD5628</v>
          </cell>
          <cell r="B716" t="str">
            <v>Cinema</v>
          </cell>
          <cell r="C716" t="str">
            <v>Cinema</v>
          </cell>
          <cell r="D716" t="str">
            <v>HPD5628</v>
          </cell>
          <cell r="E716" t="str">
            <v>JBL030</v>
          </cell>
          <cell r="F716" t="str">
            <v>YES</v>
          </cell>
          <cell r="H716" t="str">
            <v>Very High Power dual 18'' Cinema Subwoofer</v>
          </cell>
          <cell r="I716" t="str">
            <v>4,000 Watt, dual 2269H 18" drivers, Very High Power Cinema Subwoofer</v>
          </cell>
          <cell r="J716">
            <v>4315</v>
          </cell>
          <cell r="K716">
            <v>4315</v>
          </cell>
          <cell r="L716">
            <v>2157.34</v>
          </cell>
          <cell r="P716">
            <v>691991015335</v>
          </cell>
          <cell r="R716">
            <v>3</v>
          </cell>
          <cell r="S716">
            <v>17</v>
          </cell>
          <cell r="T716">
            <v>17</v>
          </cell>
          <cell r="U716">
            <v>8</v>
          </cell>
          <cell r="V716" t="str">
            <v>MX</v>
          </cell>
          <cell r="W716" t="str">
            <v>Compliant</v>
          </cell>
          <cell r="Y716">
            <v>29</v>
          </cell>
        </row>
        <row r="717">
          <cell r="A717" t="str">
            <v>HPD5641</v>
          </cell>
          <cell r="B717" t="str">
            <v>Cinema</v>
          </cell>
          <cell r="C717" t="str">
            <v>Cinema</v>
          </cell>
          <cell r="D717" t="str">
            <v>HPD5641</v>
          </cell>
          <cell r="E717" t="str">
            <v>JBL030</v>
          </cell>
          <cell r="F717" t="str">
            <v>YES</v>
          </cell>
          <cell r="H717" t="str">
            <v>15"  Single LOADED CABINET THEATER SYSTEM</v>
          </cell>
          <cell r="I717" t="str">
            <v>4 ohm  Low frequency Section for 3731 ScreenArray  1 x 2226 driver</v>
          </cell>
          <cell r="J717">
            <v>1235</v>
          </cell>
          <cell r="K717">
            <v>1235</v>
          </cell>
          <cell r="L717">
            <v>618</v>
          </cell>
          <cell r="P717">
            <v>691991015342</v>
          </cell>
          <cell r="R717">
            <v>3</v>
          </cell>
          <cell r="S717">
            <v>15</v>
          </cell>
          <cell r="T717">
            <v>15</v>
          </cell>
          <cell r="U717">
            <v>9</v>
          </cell>
          <cell r="V717" t="str">
            <v>MX</v>
          </cell>
          <cell r="W717" t="str">
            <v>Compliant</v>
          </cell>
          <cell r="Y717">
            <v>30</v>
          </cell>
        </row>
        <row r="718">
          <cell r="A718" t="str">
            <v>HPD5739</v>
          </cell>
          <cell r="B718" t="str">
            <v>Cinema</v>
          </cell>
          <cell r="C718" t="str">
            <v>Cinema</v>
          </cell>
          <cell r="D718" t="str">
            <v>HPD5739</v>
          </cell>
          <cell r="E718" t="str">
            <v>JBL030</v>
          </cell>
          <cell r="F718" t="str">
            <v>YES</v>
          </cell>
          <cell r="H718" t="str">
            <v>LOW FREQUENCY for 5732  SCREEN ARRAY</v>
          </cell>
          <cell r="I718" t="str">
            <v>4 ohm Low Frequency Section for 5732 System. Components: Two 2226HPL VGC™ Vented Gap Cooled 380mm (15”) Woofers installed in a 4739 Enclosure.</v>
          </cell>
          <cell r="J718">
            <v>2150</v>
          </cell>
          <cell r="K718">
            <v>2150</v>
          </cell>
          <cell r="L718">
            <v>1075.8399999999999</v>
          </cell>
          <cell r="P718">
            <v>691991015366</v>
          </cell>
          <cell r="R718">
            <v>3</v>
          </cell>
          <cell r="S718">
            <v>11</v>
          </cell>
          <cell r="T718">
            <v>11</v>
          </cell>
          <cell r="U718">
            <v>6</v>
          </cell>
          <cell r="V718" t="str">
            <v>MX</v>
          </cell>
          <cell r="W718" t="str">
            <v>Compliant</v>
          </cell>
          <cell r="Y718">
            <v>31</v>
          </cell>
        </row>
        <row r="719">
          <cell r="A719" t="str">
            <v>HPD5749</v>
          </cell>
          <cell r="B719" t="str">
            <v>Cinema</v>
          </cell>
          <cell r="C719" t="str">
            <v>Cinema</v>
          </cell>
          <cell r="D719" t="str">
            <v>HPD5749</v>
          </cell>
          <cell r="E719" t="str">
            <v>JBL030</v>
          </cell>
          <cell r="F719" t="str">
            <v>YES</v>
          </cell>
          <cell r="H719" t="str">
            <v>LOW FREQUENCY  for 5742 SCREEN ARRAY</v>
          </cell>
          <cell r="I719" t="str">
            <v>4 ohm Low Frequency Section for the 5742 System. Components: Two 2242HPL SVG™ Super Vented Gap Cooled 460mm (18”) Woofers installed in a 5749 Enclosure.</v>
          </cell>
          <cell r="J719">
            <v>3140</v>
          </cell>
          <cell r="K719">
            <v>3140</v>
          </cell>
          <cell r="L719">
            <v>1570.25</v>
          </cell>
          <cell r="P719">
            <v>691991015359</v>
          </cell>
          <cell r="R719">
            <v>3</v>
          </cell>
          <cell r="S719">
            <v>11</v>
          </cell>
          <cell r="T719">
            <v>11</v>
          </cell>
          <cell r="U719">
            <v>7</v>
          </cell>
          <cell r="V719" t="str">
            <v>MX</v>
          </cell>
          <cell r="W719" t="str">
            <v>Compliant</v>
          </cell>
          <cell r="Y719">
            <v>32</v>
          </cell>
        </row>
        <row r="720">
          <cell r="A720" t="str">
            <v>HPD8320</v>
          </cell>
          <cell r="B720" t="str">
            <v>Cinema</v>
          </cell>
          <cell r="C720" t="str">
            <v>Cinema</v>
          </cell>
          <cell r="D720" t="str">
            <v>HPD8320</v>
          </cell>
          <cell r="E720" t="str">
            <v>JBL018</v>
          </cell>
          <cell r="H720" t="str">
            <v>150W COMPACT SURROUND SPEAKER</v>
          </cell>
          <cell r="I720" t="str">
            <v>Two-Way Surround System, 8" Low Frequency Driver, 1” Dome Tweeter, HF Protection Circuit, 8 ohms.  Packed 2 Pieces Per Master Pack.</v>
          </cell>
          <cell r="J720">
            <v>450</v>
          </cell>
          <cell r="K720">
            <v>450</v>
          </cell>
          <cell r="L720">
            <v>223.33</v>
          </cell>
          <cell r="O720">
            <v>2</v>
          </cell>
          <cell r="P720">
            <v>691991015427</v>
          </cell>
          <cell r="R720">
            <v>3</v>
          </cell>
          <cell r="S720">
            <v>18</v>
          </cell>
          <cell r="T720">
            <v>18</v>
          </cell>
          <cell r="U720">
            <v>9</v>
          </cell>
          <cell r="V720" t="str">
            <v>CN</v>
          </cell>
          <cell r="W720" t="str">
            <v>Non Compliant</v>
          </cell>
          <cell r="Y720">
            <v>33</v>
          </cell>
        </row>
        <row r="721">
          <cell r="A721" t="str">
            <v>HPD9300</v>
          </cell>
          <cell r="B721" t="str">
            <v>Cinema</v>
          </cell>
          <cell r="C721" t="str">
            <v>Cinema</v>
          </cell>
          <cell r="D721" t="str">
            <v>HPD9300</v>
          </cell>
          <cell r="E721" t="str">
            <v>JBL030</v>
          </cell>
          <cell r="F721" t="str">
            <v>YES</v>
          </cell>
          <cell r="H721" t="str">
            <v>250W 10" 2way Cinema Surround (must be ordered in pairs)</v>
          </cell>
          <cell r="I721" t="str">
            <v>250W 10" 2way Cinema Surround (must be ordered in pairs)</v>
          </cell>
          <cell r="J721">
            <v>590</v>
          </cell>
          <cell r="K721">
            <v>590</v>
          </cell>
          <cell r="L721">
            <v>294.07</v>
          </cell>
          <cell r="O721">
            <v>2</v>
          </cell>
          <cell r="P721">
            <v>691991015410</v>
          </cell>
          <cell r="R721">
            <v>3</v>
          </cell>
          <cell r="S721">
            <v>17</v>
          </cell>
          <cell r="T721">
            <v>18</v>
          </cell>
          <cell r="U721">
            <v>9</v>
          </cell>
          <cell r="V721" t="str">
            <v>MX</v>
          </cell>
          <cell r="W721" t="str">
            <v>Compliant</v>
          </cell>
          <cell r="Y721">
            <v>34</v>
          </cell>
        </row>
        <row r="722">
          <cell r="A722" t="str">
            <v>HPD9310</v>
          </cell>
          <cell r="B722" t="str">
            <v>Cinema</v>
          </cell>
          <cell r="C722" t="str">
            <v>Cinema</v>
          </cell>
          <cell r="D722" t="str">
            <v>HPD9310</v>
          </cell>
          <cell r="E722" t="str">
            <v>JBL030</v>
          </cell>
          <cell r="F722" t="str">
            <v>YES</v>
          </cell>
          <cell r="G722" t="str">
            <v>Limited Quantity</v>
          </cell>
          <cell r="H722" t="str">
            <v>350W High Powered 10" 2way Cinema Surround (must be ordered in pairs)</v>
          </cell>
          <cell r="I722" t="str">
            <v>350W High Powered 10" 2way Cinema Surround (must be ordered in pairs)</v>
          </cell>
          <cell r="J722">
            <v>760</v>
          </cell>
          <cell r="K722">
            <v>760</v>
          </cell>
          <cell r="L722">
            <v>380.6</v>
          </cell>
          <cell r="O722">
            <v>2</v>
          </cell>
          <cell r="P722">
            <v>691991015403</v>
          </cell>
          <cell r="R722">
            <v>3</v>
          </cell>
          <cell r="S722">
            <v>18</v>
          </cell>
          <cell r="T722">
            <v>18</v>
          </cell>
          <cell r="U722">
            <v>9</v>
          </cell>
          <cell r="V722" t="str">
            <v>MX</v>
          </cell>
          <cell r="W722" t="str">
            <v>Compliant</v>
          </cell>
          <cell r="Y722">
            <v>35</v>
          </cell>
        </row>
        <row r="723">
          <cell r="A723" t="str">
            <v>HPD9320</v>
          </cell>
          <cell r="B723" t="str">
            <v>Cinema</v>
          </cell>
          <cell r="C723" t="str">
            <v>Cinema</v>
          </cell>
          <cell r="D723" t="str">
            <v>HBD9320</v>
          </cell>
          <cell r="E723" t="str">
            <v>JBL030</v>
          </cell>
          <cell r="F723" t="str">
            <v>YES</v>
          </cell>
          <cell r="H723" t="str">
            <v>S/M, 9320</v>
          </cell>
          <cell r="I723" t="str">
            <v>12", two way Cinema Surround. Ideal for multi-channel surround applications. 380mm (12") low frequency driver; 2408H-1 high frequency driver. Rotatable wave guide for vertical or horizontal orientation. Net weight 38.5 lbs.</v>
          </cell>
          <cell r="J723">
            <v>1110</v>
          </cell>
          <cell r="K723">
            <v>1110</v>
          </cell>
          <cell r="L723">
            <v>555.69000000000005</v>
          </cell>
          <cell r="P723">
            <v>691991015397</v>
          </cell>
          <cell r="R723">
            <v>3</v>
          </cell>
          <cell r="S723">
            <v>11</v>
          </cell>
          <cell r="T723">
            <v>11</v>
          </cell>
          <cell r="U723">
            <v>8</v>
          </cell>
          <cell r="V723" t="str">
            <v>MX</v>
          </cell>
          <cell r="W723" t="str">
            <v>Compliant</v>
          </cell>
          <cell r="Y723">
            <v>36</v>
          </cell>
        </row>
        <row r="724">
          <cell r="A724" t="str">
            <v>HPD9350</v>
          </cell>
          <cell r="B724" t="str">
            <v>Cinema</v>
          </cell>
          <cell r="C724" t="str">
            <v>Cinema</v>
          </cell>
          <cell r="D724" t="str">
            <v>HPD9350</v>
          </cell>
          <cell r="E724" t="str">
            <v>JBL030</v>
          </cell>
          <cell r="F724" t="str">
            <v>YES</v>
          </cell>
          <cell r="H724" t="str">
            <v>High Powered Surround 15" 2-Way</v>
          </cell>
          <cell r="I724" t="str">
            <v>15" High Powered Surround  with configurable pattern</v>
          </cell>
          <cell r="J724">
            <v>1830</v>
          </cell>
          <cell r="K724">
            <v>1830</v>
          </cell>
          <cell r="L724">
            <v>914.14</v>
          </cell>
          <cell r="P724">
            <v>691991015373</v>
          </cell>
          <cell r="R724">
            <v>3</v>
          </cell>
          <cell r="S724">
            <v>11</v>
          </cell>
          <cell r="T724">
            <v>11</v>
          </cell>
          <cell r="U724">
            <v>7</v>
          </cell>
          <cell r="V724" t="str">
            <v>MX</v>
          </cell>
          <cell r="W724" t="str">
            <v>Compliant</v>
          </cell>
          <cell r="Y724">
            <v>37</v>
          </cell>
        </row>
        <row r="725">
          <cell r="A725" t="str">
            <v>MTU-9320</v>
          </cell>
          <cell r="B725" t="str">
            <v>Cinema</v>
          </cell>
          <cell r="C725" t="str">
            <v>Cinema</v>
          </cell>
          <cell r="D725" t="str">
            <v>MTU-9320</v>
          </cell>
          <cell r="E725" t="str">
            <v>JBL052</v>
          </cell>
          <cell r="F725" t="str">
            <v>YES</v>
          </cell>
          <cell r="H725" t="str">
            <v>S/M, MTU-9320</v>
          </cell>
          <cell r="I725" t="str">
            <v>S/M, MTU-9320</v>
          </cell>
          <cell r="J725">
            <v>95</v>
          </cell>
          <cell r="K725">
            <v>95</v>
          </cell>
          <cell r="L725">
            <v>46.75</v>
          </cell>
          <cell r="O725">
            <v>2</v>
          </cell>
          <cell r="P725">
            <v>691991031816</v>
          </cell>
          <cell r="R725">
            <v>3</v>
          </cell>
          <cell r="S725">
            <v>12</v>
          </cell>
          <cell r="T725">
            <v>12</v>
          </cell>
          <cell r="U725">
            <v>8</v>
          </cell>
          <cell r="V725" t="str">
            <v>CN</v>
          </cell>
          <cell r="W725" t="str">
            <v>Non Compliant</v>
          </cell>
          <cell r="Y725">
            <v>38</v>
          </cell>
        </row>
        <row r="726">
          <cell r="A726" t="str">
            <v>SCS12</v>
          </cell>
          <cell r="B726" t="str">
            <v>Cinema</v>
          </cell>
          <cell r="C726" t="str">
            <v>Cinema</v>
          </cell>
          <cell r="D726" t="str">
            <v>SCS12</v>
          </cell>
          <cell r="E726" t="str">
            <v>SC-SML CO</v>
          </cell>
          <cell r="F726" t="str">
            <v>YES</v>
          </cell>
          <cell r="H726" t="str">
            <v>SPATIALLY CUED SURROUND 12"</v>
          </cell>
          <cell r="I726" t="str">
            <v>Two-way Full Range Cinema Surround Speaker ideal for Multi Channel Surround Formats and is Designed for overhead installation as well as for the standard on-wall installations.  The SCS12 is comprised of a high-power coaxial 305 mm (12 in) Low Frequency Driver and a 25 mm (1 in) High Frequency compression driver</v>
          </cell>
          <cell r="J726">
            <v>1110</v>
          </cell>
          <cell r="K726">
            <v>1110</v>
          </cell>
          <cell r="L726">
            <v>551.04</v>
          </cell>
          <cell r="P726">
            <v>50036904384</v>
          </cell>
          <cell r="R726">
            <v>3</v>
          </cell>
          <cell r="S726">
            <v>11</v>
          </cell>
          <cell r="T726">
            <v>11</v>
          </cell>
          <cell r="U726">
            <v>8</v>
          </cell>
          <cell r="V726" t="str">
            <v>CN</v>
          </cell>
          <cell r="W726" t="str">
            <v>Non Compliant</v>
          </cell>
          <cell r="Y726">
            <v>39</v>
          </cell>
        </row>
        <row r="727">
          <cell r="A727" t="str">
            <v>SCS8</v>
          </cell>
          <cell r="B727" t="str">
            <v>Cinema</v>
          </cell>
          <cell r="C727" t="str">
            <v>Cinema</v>
          </cell>
          <cell r="D727" t="str">
            <v>SCS8</v>
          </cell>
          <cell r="E727" t="str">
            <v>JBL030</v>
          </cell>
          <cell r="H727" t="str">
            <v>SPATIALLY CUED SURROUND 8"</v>
          </cell>
          <cell r="I727" t="str">
            <v>Two-way Full Range Cinema Surround Speaker ideal for Multi Channel Surround Formats for Medium Sized auditoriums.  The SCS8 is comprised of a high-power coaxial 203 mm (8 in) Low Frequency Driver and a 25 mm (1 in) High Frequency compression driver</v>
          </cell>
          <cell r="J727">
            <v>800</v>
          </cell>
          <cell r="K727">
            <v>800</v>
          </cell>
          <cell r="L727">
            <v>396.3</v>
          </cell>
          <cell r="P727">
            <v>50036904377</v>
          </cell>
          <cell r="R727">
            <v>3</v>
          </cell>
          <cell r="S727">
            <v>10</v>
          </cell>
          <cell r="T727">
            <v>10</v>
          </cell>
          <cell r="U727">
            <v>8</v>
          </cell>
          <cell r="V727" t="str">
            <v>CN</v>
          </cell>
          <cell r="W727" t="str">
            <v>Non Compliant</v>
          </cell>
          <cell r="Y727">
            <v>40</v>
          </cell>
        </row>
        <row r="728">
          <cell r="A728" t="str">
            <v>LA4-D-US</v>
          </cell>
          <cell r="B728" t="str">
            <v>Cinema</v>
          </cell>
          <cell r="C728" t="str">
            <v>Amplifier</v>
          </cell>
          <cell r="D728" t="str">
            <v>LA4-D</v>
          </cell>
          <cell r="E728" t="str">
            <v>DSI</v>
          </cell>
          <cell r="F728" t="str">
            <v>YES</v>
          </cell>
          <cell r="H728" t="str">
            <v>DSi LA4-D, 4 CH AMP, DANTE, US VER</v>
          </cell>
          <cell r="I728" t="str">
            <v>DSi LA4-D, 4 CH AMP, DANTE, US VER</v>
          </cell>
          <cell r="J728">
            <v>5845</v>
          </cell>
          <cell r="K728">
            <v>5845</v>
          </cell>
          <cell r="L728">
            <v>2918.54</v>
          </cell>
          <cell r="P728">
            <v>691991017070</v>
          </cell>
          <cell r="V728" t="str">
            <v>CN</v>
          </cell>
          <cell r="W728" t="str">
            <v>Non Compliant</v>
          </cell>
          <cell r="Y728">
            <v>41</v>
          </cell>
        </row>
        <row r="729">
          <cell r="A729" t="str">
            <v>LA4-US</v>
          </cell>
          <cell r="B729" t="str">
            <v>Cinema</v>
          </cell>
          <cell r="C729" t="str">
            <v>Amplifier</v>
          </cell>
          <cell r="D729" t="str">
            <v>LA4</v>
          </cell>
          <cell r="E729" t="str">
            <v>DSI</v>
          </cell>
          <cell r="F729" t="str">
            <v>YES</v>
          </cell>
          <cell r="H729" t="str">
            <v>DSi LA4, 4 CH AMP, US VER</v>
          </cell>
          <cell r="I729" t="str">
            <v>DSi LA4, 4 CH AMP, US VER</v>
          </cell>
          <cell r="J729">
            <v>4975</v>
          </cell>
          <cell r="K729">
            <v>4975</v>
          </cell>
          <cell r="L729">
            <v>2486.34</v>
          </cell>
          <cell r="P729">
            <v>691991016950</v>
          </cell>
          <cell r="V729" t="str">
            <v>CN</v>
          </cell>
          <cell r="W729" t="str">
            <v>Non Compliant</v>
          </cell>
          <cell r="Y729">
            <v>42</v>
          </cell>
        </row>
        <row r="730">
          <cell r="A730" t="str">
            <v>MA4-D-US</v>
          </cell>
          <cell r="B730" t="str">
            <v>Cinema</v>
          </cell>
          <cell r="C730" t="str">
            <v>Amplifier</v>
          </cell>
          <cell r="D730" t="str">
            <v>MA4-D</v>
          </cell>
          <cell r="E730" t="str">
            <v>DSI</v>
          </cell>
          <cell r="F730" t="str">
            <v>YES</v>
          </cell>
          <cell r="H730" t="str">
            <v>DSi MA4-D, 4 CH AMP, DANTE, US VER</v>
          </cell>
          <cell r="I730" t="str">
            <v>DSi MA4-D, 4 CH AMP, DANTE, US VER</v>
          </cell>
          <cell r="J730">
            <v>5300</v>
          </cell>
          <cell r="K730">
            <v>5300</v>
          </cell>
          <cell r="L730">
            <v>2645.51</v>
          </cell>
          <cell r="P730">
            <v>691991017032</v>
          </cell>
          <cell r="V730" t="str">
            <v>CN</v>
          </cell>
          <cell r="W730" t="str">
            <v>Non Compliant</v>
          </cell>
          <cell r="Y730">
            <v>43</v>
          </cell>
        </row>
        <row r="731">
          <cell r="A731" t="str">
            <v>MA4-US</v>
          </cell>
          <cell r="B731" t="str">
            <v>Cinema</v>
          </cell>
          <cell r="C731" t="str">
            <v>Amplifier</v>
          </cell>
          <cell r="D731" t="str">
            <v>MA4</v>
          </cell>
          <cell r="E731" t="str">
            <v>DSI</v>
          </cell>
          <cell r="F731" t="str">
            <v>YES</v>
          </cell>
          <cell r="H731" t="str">
            <v>DSi MA4, 4 CH AMP, US VER</v>
          </cell>
          <cell r="I731" t="str">
            <v>DSi MA4, 4 CH AMP, US VER</v>
          </cell>
          <cell r="J731">
            <v>4420</v>
          </cell>
          <cell r="K731">
            <v>4420</v>
          </cell>
          <cell r="L731">
            <v>2208.64</v>
          </cell>
          <cell r="P731">
            <v>691991016912</v>
          </cell>
          <cell r="V731" t="str">
            <v>CN</v>
          </cell>
          <cell r="W731" t="str">
            <v>Non Compliant</v>
          </cell>
          <cell r="Y731">
            <v>44</v>
          </cell>
        </row>
        <row r="732">
          <cell r="A732" t="str">
            <v>SA4-D-US</v>
          </cell>
          <cell r="B732" t="str">
            <v>Cinema</v>
          </cell>
          <cell r="C732" t="str">
            <v>Amplifier</v>
          </cell>
          <cell r="D732" t="str">
            <v>SA4-D</v>
          </cell>
          <cell r="E732" t="str">
            <v>DSI</v>
          </cell>
          <cell r="F732" t="str">
            <v>YES</v>
          </cell>
          <cell r="H732" t="str">
            <v>DSi SA4-D, 4 CH AMP, DANTE, US VER</v>
          </cell>
          <cell r="I732" t="str">
            <v>DSi SA4-D, 4 CH AMP, DANTE, US VER</v>
          </cell>
          <cell r="J732">
            <v>3560</v>
          </cell>
          <cell r="K732">
            <v>3560</v>
          </cell>
          <cell r="L732">
            <v>1777.65</v>
          </cell>
          <cell r="P732">
            <v>691991016998</v>
          </cell>
          <cell r="V732" t="str">
            <v>CN</v>
          </cell>
          <cell r="W732" t="str">
            <v>Non Compliant</v>
          </cell>
          <cell r="Y732">
            <v>45</v>
          </cell>
        </row>
        <row r="733">
          <cell r="A733" t="str">
            <v>SA4-US</v>
          </cell>
          <cell r="B733" t="str">
            <v>Cinema</v>
          </cell>
          <cell r="C733" t="str">
            <v>Amplifier</v>
          </cell>
          <cell r="D733" t="str">
            <v>SA4</v>
          </cell>
          <cell r="E733" t="str">
            <v>DSI</v>
          </cell>
          <cell r="F733" t="str">
            <v>YES</v>
          </cell>
          <cell r="H733" t="str">
            <v>DSi SA4, 4 CH AMP, US VER</v>
          </cell>
          <cell r="I733" t="str">
            <v>DSi SA4, 4 CH AMP, US VER</v>
          </cell>
          <cell r="J733">
            <v>3291</v>
          </cell>
          <cell r="K733">
            <v>3291</v>
          </cell>
          <cell r="L733">
            <v>1645.15</v>
          </cell>
          <cell r="P733">
            <v>691991016875</v>
          </cell>
          <cell r="V733" t="str">
            <v>CN</v>
          </cell>
          <cell r="W733" t="str">
            <v>Non Compliant</v>
          </cell>
          <cell r="Y733">
            <v>46</v>
          </cell>
        </row>
        <row r="734">
          <cell r="A734" t="str">
            <v>LA4-D-NP</v>
          </cell>
          <cell r="B734" t="str">
            <v>Cinema</v>
          </cell>
          <cell r="C734" t="str">
            <v>Amplifier</v>
          </cell>
          <cell r="D734" t="str">
            <v>LA4-D</v>
          </cell>
          <cell r="E734" t="str">
            <v>DSI</v>
          </cell>
          <cell r="H734" t="str">
            <v>DSi LA4-D, 4 CH AMP, DANTE, NP VER</v>
          </cell>
          <cell r="I734" t="str">
            <v>DSi LA4-D, 4 CH AMP, DANTE, NP VER</v>
          </cell>
          <cell r="J734">
            <v>6067</v>
          </cell>
          <cell r="K734">
            <v>6067</v>
          </cell>
          <cell r="L734">
            <v>3032.6</v>
          </cell>
          <cell r="P734">
            <v>691991017100</v>
          </cell>
          <cell r="V734" t="str">
            <v>CN</v>
          </cell>
          <cell r="W734" t="str">
            <v>Non Compliant</v>
          </cell>
          <cell r="Y734">
            <v>47</v>
          </cell>
        </row>
        <row r="735">
          <cell r="A735" t="str">
            <v>MA4-D-NP</v>
          </cell>
          <cell r="B735" t="str">
            <v>Cinema</v>
          </cell>
          <cell r="C735" t="str">
            <v>Amplifier</v>
          </cell>
          <cell r="D735" t="str">
            <v>MA4-D</v>
          </cell>
          <cell r="E735" t="str">
            <v>DSI</v>
          </cell>
          <cell r="H735" t="str">
            <v>DSi MA4-D, 4 CH AMP, DANTE, NP VER</v>
          </cell>
          <cell r="I735" t="str">
            <v>DSi MA4-D, 4 CH AMP, DANTE, NP VER</v>
          </cell>
          <cell r="J735">
            <v>5521</v>
          </cell>
          <cell r="K735">
            <v>5521</v>
          </cell>
          <cell r="L735">
            <v>2758.32</v>
          </cell>
          <cell r="P735">
            <v>691991017063</v>
          </cell>
          <cell r="V735" t="str">
            <v>CN</v>
          </cell>
          <cell r="W735" t="str">
            <v>Non Compliant</v>
          </cell>
          <cell r="Y735">
            <v>48</v>
          </cell>
        </row>
        <row r="736">
          <cell r="A736" t="str">
            <v>MA4-NP</v>
          </cell>
          <cell r="B736" t="str">
            <v>Cinema</v>
          </cell>
          <cell r="C736" t="str">
            <v>Amplifier</v>
          </cell>
          <cell r="D736" t="str">
            <v>MA4</v>
          </cell>
          <cell r="E736" t="str">
            <v>DSI</v>
          </cell>
          <cell r="H736" t="str">
            <v>DSi MA4, 4 CH AMP, NP VER</v>
          </cell>
          <cell r="I736" t="str">
            <v>DSi MA4, 4 CH AMP, NP VER</v>
          </cell>
          <cell r="J736">
            <v>4915</v>
          </cell>
          <cell r="K736">
            <v>4915</v>
          </cell>
          <cell r="L736">
            <v>2455.16</v>
          </cell>
          <cell r="P736">
            <v>691991016943</v>
          </cell>
          <cell r="V736" t="str">
            <v>CN</v>
          </cell>
          <cell r="W736" t="str">
            <v>Non Compliant</v>
          </cell>
          <cell r="Y736">
            <v>49</v>
          </cell>
        </row>
        <row r="737">
          <cell r="A737" t="str">
            <v>CPI2000</v>
          </cell>
          <cell r="B737" t="str">
            <v>Cinema</v>
          </cell>
          <cell r="C737" t="str">
            <v>Amplifier</v>
          </cell>
          <cell r="E737" t="str">
            <v>JBL018</v>
          </cell>
          <cell r="H737" t="str">
            <v>CPI2000</v>
          </cell>
          <cell r="I737" t="str">
            <v>CPI2000</v>
          </cell>
          <cell r="J737">
            <v>3935</v>
          </cell>
          <cell r="K737">
            <v>3935</v>
          </cell>
          <cell r="L737">
            <v>1964.17</v>
          </cell>
          <cell r="P737">
            <v>691991015694</v>
          </cell>
          <cell r="V737" t="str">
            <v>CN</v>
          </cell>
          <cell r="W737" t="str">
            <v>Non Compliant</v>
          </cell>
          <cell r="Y737">
            <v>50</v>
          </cell>
        </row>
        <row r="738">
          <cell r="A738" t="str">
            <v>NDSI8MN</v>
          </cell>
          <cell r="B738" t="str">
            <v>Cinema</v>
          </cell>
          <cell r="C738" t="str">
            <v>Dsi Series</v>
          </cell>
          <cell r="D738" t="str">
            <v>NDSI8MN</v>
          </cell>
          <cell r="E738" t="str">
            <v>CT</v>
          </cell>
          <cell r="H738" t="str">
            <v>Cinema System Monitor</v>
          </cell>
          <cell r="I738" t="str">
            <v>Cinema System Monitor with Network</v>
          </cell>
          <cell r="J738">
            <v>3657</v>
          </cell>
          <cell r="K738">
            <v>3657</v>
          </cell>
          <cell r="L738">
            <v>1826.71</v>
          </cell>
          <cell r="P738">
            <v>691991001338</v>
          </cell>
          <cell r="V738" t="str">
            <v>CN</v>
          </cell>
          <cell r="W738" t="str">
            <v>Non Compliant</v>
          </cell>
          <cell r="Y738">
            <v>51</v>
          </cell>
        </row>
        <row r="739">
          <cell r="A739" t="str">
            <v>3181F</v>
          </cell>
          <cell r="B739" t="str">
            <v>Cinema</v>
          </cell>
          <cell r="E739" t="str">
            <v>AT510000</v>
          </cell>
          <cell r="H739" t="str">
            <v>Singe 18" 4 Ω Subwoofer - Fly able</v>
          </cell>
          <cell r="I739" t="str">
            <v>Singe 18" 4 Ω Subwoofer - Fly able</v>
          </cell>
          <cell r="J739">
            <v>825</v>
          </cell>
          <cell r="K739">
            <v>825</v>
          </cell>
          <cell r="L739">
            <v>408.94</v>
          </cell>
          <cell r="P739">
            <v>691991033919</v>
          </cell>
          <cell r="V739" t="str">
            <v>CN</v>
          </cell>
          <cell r="W739" t="str">
            <v>Non Compliant</v>
          </cell>
          <cell r="Y739">
            <v>52</v>
          </cell>
        </row>
        <row r="740">
          <cell r="A740" t="str">
            <v>4281F</v>
          </cell>
          <cell r="B740" t="str">
            <v>Cinema</v>
          </cell>
          <cell r="E740" t="str">
            <v>JBL030</v>
          </cell>
          <cell r="H740" t="str">
            <v>Dual 18" 4 Ω Subwoofer - Fly able</v>
          </cell>
          <cell r="I740" t="str">
            <v>Dual 18" 4 Ω Subwoofer - Fly able</v>
          </cell>
          <cell r="J740">
            <v>1570</v>
          </cell>
          <cell r="K740">
            <v>1570</v>
          </cell>
          <cell r="L740">
            <v>781.23</v>
          </cell>
          <cell r="P740">
            <v>691991033933</v>
          </cell>
          <cell r="V740" t="str">
            <v>CN</v>
          </cell>
          <cell r="W740" t="str">
            <v>Non Compliant</v>
          </cell>
          <cell r="Y740">
            <v>53</v>
          </cell>
        </row>
        <row r="741">
          <cell r="A741" t="str">
            <v>NXLC21300-0-us</v>
          </cell>
          <cell r="B741" t="str">
            <v>Cinema</v>
          </cell>
          <cell r="C741" t="str">
            <v>Amplifier</v>
          </cell>
          <cell r="D741" t="str">
            <v>NXLC21300-0-US</v>
          </cell>
          <cell r="E741" t="str">
            <v>AMPACC</v>
          </cell>
          <cell r="H741" t="str">
            <v>2 x 1300W @ 4Ω Amplifier</v>
          </cell>
          <cell r="I741" t="str">
            <v>2 x 1300W @ 4Ω Amplifier Made to Order</v>
          </cell>
          <cell r="J741">
            <v>2045</v>
          </cell>
          <cell r="K741">
            <v>2045</v>
          </cell>
          <cell r="L741">
            <v>974.59</v>
          </cell>
          <cell r="P741">
            <v>691991033940</v>
          </cell>
          <cell r="V741" t="str">
            <v>CN</v>
          </cell>
          <cell r="W741" t="str">
            <v>Non Compliant</v>
          </cell>
          <cell r="Y741">
            <v>54</v>
          </cell>
        </row>
        <row r="742">
          <cell r="A742" t="str">
            <v>NXLC2500-0-US</v>
          </cell>
          <cell r="B742" t="str">
            <v>Cinema</v>
          </cell>
          <cell r="C742" t="str">
            <v>XLC</v>
          </cell>
          <cell r="D742" t="str">
            <v xml:space="preserve">XLC2500 </v>
          </cell>
          <cell r="H742" t="str">
            <v>2x500W Cinema Amplifier w/o DSP</v>
          </cell>
          <cell r="I742" t="str">
            <v>2x500W Cinema Amplifier w/o DSP</v>
          </cell>
          <cell r="J742">
            <v>985</v>
          </cell>
          <cell r="K742">
            <v>985</v>
          </cell>
          <cell r="L742">
            <v>524.71</v>
          </cell>
          <cell r="O742">
            <v>1</v>
          </cell>
          <cell r="P742">
            <v>871015007762</v>
          </cell>
          <cell r="R742">
            <v>11.5</v>
          </cell>
          <cell r="S742">
            <v>22</v>
          </cell>
          <cell r="T742">
            <v>6.5</v>
          </cell>
          <cell r="U742">
            <v>13</v>
          </cell>
          <cell r="V742" t="str">
            <v>CN</v>
          </cell>
          <cell r="W742" t="str">
            <v>Non Compliant</v>
          </cell>
          <cell r="Y742">
            <v>55</v>
          </cell>
        </row>
        <row r="743">
          <cell r="A743" t="str">
            <v>NXLC2800-0-US</v>
          </cell>
          <cell r="B743" t="str">
            <v>Cinema</v>
          </cell>
          <cell r="C743" t="str">
            <v>XLC</v>
          </cell>
          <cell r="D743" t="str">
            <v xml:space="preserve">XLC2800 </v>
          </cell>
          <cell r="H743" t="str">
            <v>2x775W Cinema Amplifier w/o DSP</v>
          </cell>
          <cell r="I743" t="str">
            <v>2x775W Cinema Amplifier w/o DSP</v>
          </cell>
          <cell r="J743">
            <v>1381</v>
          </cell>
          <cell r="K743">
            <v>1381</v>
          </cell>
          <cell r="L743">
            <v>764.54</v>
          </cell>
          <cell r="O743">
            <v>1</v>
          </cell>
          <cell r="P743">
            <v>871015007809</v>
          </cell>
          <cell r="R743">
            <v>13.5</v>
          </cell>
          <cell r="S743">
            <v>22</v>
          </cell>
          <cell r="T743">
            <v>15</v>
          </cell>
          <cell r="U743">
            <v>6</v>
          </cell>
          <cell r="V743" t="str">
            <v>CN</v>
          </cell>
          <cell r="W743" t="str">
            <v>Non Compliant</v>
          </cell>
          <cell r="Y743">
            <v>56</v>
          </cell>
        </row>
        <row r="744">
          <cell r="A744" t="str">
            <v>GEOLBox</v>
          </cell>
          <cell r="B744" t="str">
            <v>Crown</v>
          </cell>
          <cell r="C744" t="str">
            <v>Amp Accessories</v>
          </cell>
          <cell r="D744" t="str">
            <v>GEOLBOX</v>
          </cell>
          <cell r="E744" t="str">
            <v>AMPACC</v>
          </cell>
          <cell r="F744" t="str">
            <v/>
          </cell>
          <cell r="H744" t="str">
            <v>20KHZ END OF LINE BOX</v>
          </cell>
          <cell r="I744" t="str">
            <v>End-of-line Terminator</v>
          </cell>
          <cell r="J744">
            <v>490</v>
          </cell>
          <cell r="K744">
            <v>490</v>
          </cell>
          <cell r="L744">
            <v>245</v>
          </cell>
          <cell r="O744">
            <v>1</v>
          </cell>
          <cell r="P744">
            <v>691991042812</v>
          </cell>
          <cell r="R744" t="str">
            <v/>
          </cell>
          <cell r="S744">
            <v>9.75</v>
          </cell>
          <cell r="T744">
            <v>6</v>
          </cell>
          <cell r="U744">
            <v>3.5</v>
          </cell>
          <cell r="V744" t="str">
            <v>US</v>
          </cell>
          <cell r="W744" t="str">
            <v>Compliant</v>
          </cell>
          <cell r="X744" t="str">
            <v>https://www.crownaudio.com/en/products/eol-box</v>
          </cell>
          <cell r="Y744">
            <v>1</v>
          </cell>
        </row>
        <row r="745">
          <cell r="A745" t="str">
            <v>GRM1</v>
          </cell>
          <cell r="B745" t="str">
            <v>Crown</v>
          </cell>
          <cell r="C745" t="str">
            <v>Amp Accessories</v>
          </cell>
          <cell r="D745" t="str">
            <v>GRM1</v>
          </cell>
          <cell r="E745" t="str">
            <v>AMPACC</v>
          </cell>
          <cell r="H745" t="str">
            <v>Amplifier Accessories</v>
          </cell>
          <cell r="I745" t="str">
            <v>Amplifier Accessories</v>
          </cell>
          <cell r="J745">
            <v>47</v>
          </cell>
          <cell r="K745">
            <v>47</v>
          </cell>
          <cell r="L745">
            <v>24.1</v>
          </cell>
          <cell r="O745">
            <v>1</v>
          </cell>
          <cell r="P745">
            <v>871015002750</v>
          </cell>
          <cell r="R745">
            <v>2.2000000000000002</v>
          </cell>
          <cell r="S745">
            <v>8.27</v>
          </cell>
          <cell r="T745">
            <v>3.94</v>
          </cell>
          <cell r="U745">
            <v>2.76</v>
          </cell>
          <cell r="V745" t="str">
            <v>CN</v>
          </cell>
          <cell r="W745" t="str">
            <v>Non Compliant</v>
          </cell>
          <cell r="Y745">
            <v>2</v>
          </cell>
        </row>
        <row r="746">
          <cell r="A746" t="str">
            <v>GRM2</v>
          </cell>
          <cell r="B746" t="str">
            <v>Crown</v>
          </cell>
          <cell r="C746" t="str">
            <v>Amp Accessories</v>
          </cell>
          <cell r="D746" t="str">
            <v>GRM2</v>
          </cell>
          <cell r="E746" t="str">
            <v>AMPACC</v>
          </cell>
          <cell r="H746" t="str">
            <v>Amplifier Accessories</v>
          </cell>
          <cell r="I746" t="str">
            <v>Amplifier Accessories</v>
          </cell>
          <cell r="J746">
            <v>42</v>
          </cell>
          <cell r="K746">
            <v>42</v>
          </cell>
          <cell r="L746">
            <v>18.690000000000001</v>
          </cell>
          <cell r="O746">
            <v>1</v>
          </cell>
          <cell r="P746">
            <v>871015002767</v>
          </cell>
          <cell r="R746">
            <v>1.1000000000000001</v>
          </cell>
          <cell r="S746">
            <v>4.33</v>
          </cell>
          <cell r="T746">
            <v>2.36</v>
          </cell>
          <cell r="U746">
            <v>2.36</v>
          </cell>
          <cell r="V746" t="str">
            <v>CN</v>
          </cell>
          <cell r="W746" t="str">
            <v>Non Compliant</v>
          </cell>
          <cell r="Y746">
            <v>3</v>
          </cell>
        </row>
        <row r="747">
          <cell r="A747" t="str">
            <v>NXFMR4CH</v>
          </cell>
          <cell r="B747" t="str">
            <v>Crown</v>
          </cell>
          <cell r="C747" t="str">
            <v>Amp Accessories</v>
          </cell>
          <cell r="D747" t="str">
            <v xml:space="preserve">XFMR4 </v>
          </cell>
          <cell r="E747" t="str">
            <v>VSERIES</v>
          </cell>
          <cell r="H747" t="str">
            <v>Transformer</v>
          </cell>
          <cell r="I747" t="str">
            <v>Four-Channel Transformer</v>
          </cell>
          <cell r="J747">
            <v>640</v>
          </cell>
          <cell r="K747">
            <v>640</v>
          </cell>
          <cell r="L747">
            <v>311.42</v>
          </cell>
          <cell r="O747">
            <v>1</v>
          </cell>
          <cell r="P747">
            <v>871015004563</v>
          </cell>
          <cell r="R747">
            <v>20</v>
          </cell>
          <cell r="S747">
            <v>22</v>
          </cell>
          <cell r="T747">
            <v>19</v>
          </cell>
          <cell r="U747">
            <v>6</v>
          </cell>
          <cell r="V747" t="str">
            <v>CN</v>
          </cell>
          <cell r="W747" t="str">
            <v>Non Compliant</v>
          </cell>
          <cell r="Y747">
            <v>4</v>
          </cell>
        </row>
        <row r="748">
          <cell r="A748" t="str">
            <v>NXFMR8CH</v>
          </cell>
          <cell r="B748" t="str">
            <v>Crown</v>
          </cell>
          <cell r="C748" t="str">
            <v>Amp Accessories</v>
          </cell>
          <cell r="D748" t="str">
            <v>XFMR8</v>
          </cell>
          <cell r="E748" t="str">
            <v>AMPACC</v>
          </cell>
          <cell r="G748" t="str">
            <v>Limited Quantity</v>
          </cell>
          <cell r="H748" t="str">
            <v>Transformer</v>
          </cell>
          <cell r="I748" t="str">
            <v>Eight-Channel Transformer</v>
          </cell>
          <cell r="J748">
            <v>1231</v>
          </cell>
          <cell r="K748">
            <v>1231</v>
          </cell>
          <cell r="L748">
            <v>599.37</v>
          </cell>
          <cell r="O748">
            <v>1</v>
          </cell>
          <cell r="P748">
            <v>871015005102</v>
          </cell>
          <cell r="R748">
            <v>27</v>
          </cell>
          <cell r="S748">
            <v>22</v>
          </cell>
          <cell r="T748">
            <v>5.5</v>
          </cell>
          <cell r="U748">
            <v>19.5</v>
          </cell>
          <cell r="V748" t="str">
            <v>CN</v>
          </cell>
          <cell r="W748" t="str">
            <v>Non Compliant</v>
          </cell>
          <cell r="Y748">
            <v>5</v>
          </cell>
        </row>
        <row r="749">
          <cell r="A749" t="str">
            <v>NCDI2X12-U-US</v>
          </cell>
          <cell r="B749" t="str">
            <v>Crown</v>
          </cell>
          <cell r="C749" t="str">
            <v>CDi DriveCore Series</v>
          </cell>
          <cell r="D749" t="str">
            <v>CDi2x1200</v>
          </cell>
          <cell r="E749" t="str">
            <v>CDI</v>
          </cell>
          <cell r="H749" t="str">
            <v>2x1200 Power Amplifier</v>
          </cell>
          <cell r="I749" t="str">
            <v xml:space="preserve">1200 watts per channel 2 channel amplifier, 70/100V, 4/8 ohm, digital signal processing, networked, front panel interface.  </v>
          </cell>
          <cell r="J749">
            <v>3456</v>
          </cell>
          <cell r="K749">
            <v>3456</v>
          </cell>
          <cell r="L749">
            <v>1728.07</v>
          </cell>
          <cell r="O749">
            <v>1</v>
          </cell>
          <cell r="P749">
            <v>691991006968</v>
          </cell>
          <cell r="R749">
            <v>21</v>
          </cell>
          <cell r="S749">
            <v>21</v>
          </cell>
          <cell r="T749">
            <v>21</v>
          </cell>
          <cell r="U749">
            <v>8</v>
          </cell>
          <cell r="V749" t="str">
            <v>CN</v>
          </cell>
          <cell r="W749" t="str">
            <v>Non Compliant</v>
          </cell>
          <cell r="Y749">
            <v>6</v>
          </cell>
        </row>
        <row r="750">
          <cell r="A750" t="str">
            <v>NCDI2X12BL-U-US</v>
          </cell>
          <cell r="B750" t="str">
            <v>Crown</v>
          </cell>
          <cell r="C750" t="str">
            <v>CDi DriveCore Series</v>
          </cell>
          <cell r="D750" t="str">
            <v>CDi2x1200BL</v>
          </cell>
          <cell r="E750" t="str">
            <v>CDI</v>
          </cell>
          <cell r="H750" t="str">
            <v>2x1200W Power Amplifier with BLU link</v>
          </cell>
          <cell r="I750" t="str">
            <v xml:space="preserve">1200 watts per channel 2 channel amplifier, 70/100V, 4/8 ohm, digital signal processing, networked, front panel interface with BLU link </v>
          </cell>
          <cell r="J750">
            <v>3724</v>
          </cell>
          <cell r="K750">
            <v>3724</v>
          </cell>
          <cell r="L750">
            <v>1856.1</v>
          </cell>
          <cell r="O750">
            <v>1</v>
          </cell>
          <cell r="P750">
            <v>691991006951</v>
          </cell>
          <cell r="R750">
            <v>20</v>
          </cell>
          <cell r="S750">
            <v>22</v>
          </cell>
          <cell r="T750">
            <v>19</v>
          </cell>
          <cell r="U750">
            <v>8</v>
          </cell>
          <cell r="V750" t="str">
            <v>CN</v>
          </cell>
          <cell r="W750" t="str">
            <v>Non Compliant</v>
          </cell>
          <cell r="Y750">
            <v>7</v>
          </cell>
        </row>
        <row r="751">
          <cell r="A751" t="str">
            <v>NCDI2X300-U-US</v>
          </cell>
          <cell r="B751" t="str">
            <v>Crown</v>
          </cell>
          <cell r="C751" t="str">
            <v>CDi DriveCore Series</v>
          </cell>
          <cell r="D751" t="str">
            <v>CDi2x300</v>
          </cell>
          <cell r="E751" t="str">
            <v>CDI</v>
          </cell>
          <cell r="H751" t="str">
            <v>2x300W Power Amplifier</v>
          </cell>
          <cell r="I751" t="str">
            <v>Two-channel, 300W @ 4Ω Analog Power Amplifier, 70V/100V</v>
          </cell>
          <cell r="J751">
            <v>1798</v>
          </cell>
          <cell r="K751">
            <v>1798</v>
          </cell>
          <cell r="L751">
            <v>897.18</v>
          </cell>
          <cell r="O751">
            <v>1</v>
          </cell>
          <cell r="P751">
            <v>691991006418</v>
          </cell>
          <cell r="R751">
            <v>19</v>
          </cell>
          <cell r="S751">
            <v>19</v>
          </cell>
          <cell r="T751">
            <v>22</v>
          </cell>
          <cell r="U751">
            <v>8</v>
          </cell>
          <cell r="V751" t="str">
            <v>CN</v>
          </cell>
          <cell r="W751" t="str">
            <v>Non Compliant</v>
          </cell>
          <cell r="Y751">
            <v>8</v>
          </cell>
        </row>
        <row r="752">
          <cell r="A752" t="str">
            <v>NCDI2X300BL-U-US</v>
          </cell>
          <cell r="B752" t="str">
            <v>Crown</v>
          </cell>
          <cell r="C752" t="str">
            <v>CDi DriveCore Series</v>
          </cell>
          <cell r="D752" t="str">
            <v>CDi2x300BL</v>
          </cell>
          <cell r="E752" t="str">
            <v>CDI</v>
          </cell>
          <cell r="H752" t="str">
            <v>2x300W Power Amplifier with BLU link</v>
          </cell>
          <cell r="I752" t="str">
            <v>Analog + BLU link input, 2 channel, 300W per output channel</v>
          </cell>
          <cell r="J752">
            <v>2215</v>
          </cell>
          <cell r="K752">
            <v>2215</v>
          </cell>
          <cell r="L752">
            <v>1106.46</v>
          </cell>
          <cell r="O752">
            <v>1</v>
          </cell>
          <cell r="P752">
            <v>691991006395</v>
          </cell>
          <cell r="R752">
            <v>19</v>
          </cell>
          <cell r="S752">
            <v>19</v>
          </cell>
          <cell r="T752">
            <v>22</v>
          </cell>
          <cell r="U752">
            <v>8</v>
          </cell>
          <cell r="V752" t="str">
            <v>CN</v>
          </cell>
          <cell r="W752" t="str">
            <v>Non Compliant</v>
          </cell>
          <cell r="Y752">
            <v>9</v>
          </cell>
        </row>
        <row r="753">
          <cell r="A753" t="str">
            <v>NCDI2X600-U-US</v>
          </cell>
          <cell r="B753" t="str">
            <v>Crown</v>
          </cell>
          <cell r="C753" t="str">
            <v>CDi DriveCore Series</v>
          </cell>
          <cell r="D753" t="str">
            <v>CDi2x600</v>
          </cell>
          <cell r="E753" t="str">
            <v>CDI</v>
          </cell>
          <cell r="H753" t="str">
            <v>2x600W Power Amplifier</v>
          </cell>
          <cell r="I753" t="str">
            <v>Analog input, 2 channel, 600W per output channel, Amplifier</v>
          </cell>
          <cell r="J753">
            <v>2375</v>
          </cell>
          <cell r="K753">
            <v>2375</v>
          </cell>
          <cell r="L753">
            <v>1177.58</v>
          </cell>
          <cell r="O753">
            <v>1</v>
          </cell>
          <cell r="P753">
            <v>691991006401</v>
          </cell>
          <cell r="R753">
            <v>19</v>
          </cell>
          <cell r="S753">
            <v>19</v>
          </cell>
          <cell r="T753">
            <v>22</v>
          </cell>
          <cell r="U753">
            <v>8</v>
          </cell>
          <cell r="V753" t="str">
            <v>CN</v>
          </cell>
          <cell r="W753" t="str">
            <v>Non Compliant</v>
          </cell>
          <cell r="Y753">
            <v>10</v>
          </cell>
        </row>
        <row r="754">
          <cell r="A754" t="str">
            <v>NCDI2X600BL-U-US</v>
          </cell>
          <cell r="B754" t="str">
            <v>Crown</v>
          </cell>
          <cell r="C754" t="str">
            <v>CDi DriveCore Series</v>
          </cell>
          <cell r="D754" t="str">
            <v>CDi2x600BL</v>
          </cell>
          <cell r="E754" t="str">
            <v>CDI</v>
          </cell>
          <cell r="H754" t="str">
            <v>2x600W Power Amplifier with BLU link</v>
          </cell>
          <cell r="I754" t="str">
            <v>Analog + BLU link input, 2 channel, 600W per output channel, Amplifier</v>
          </cell>
          <cell r="J754">
            <v>2632</v>
          </cell>
          <cell r="K754">
            <v>2632</v>
          </cell>
          <cell r="L754">
            <v>1311.93</v>
          </cell>
          <cell r="O754">
            <v>1</v>
          </cell>
          <cell r="P754">
            <v>691991006388</v>
          </cell>
          <cell r="R754">
            <v>19</v>
          </cell>
          <cell r="S754">
            <v>19</v>
          </cell>
          <cell r="T754">
            <v>22</v>
          </cell>
          <cell r="U754">
            <v>8</v>
          </cell>
          <cell r="V754" t="str">
            <v>CN</v>
          </cell>
          <cell r="W754" t="str">
            <v>Non Compliant</v>
          </cell>
          <cell r="Y754">
            <v>11</v>
          </cell>
        </row>
        <row r="755">
          <cell r="A755" t="str">
            <v>NCDI4X12-U-US</v>
          </cell>
          <cell r="B755" t="str">
            <v>Crown</v>
          </cell>
          <cell r="C755" t="str">
            <v>CDi DriveCore Series</v>
          </cell>
          <cell r="D755" t="str">
            <v>CDi4x1200</v>
          </cell>
          <cell r="E755" t="str">
            <v>CDI</v>
          </cell>
          <cell r="H755" t="str">
            <v>4x1200 Power Amplifier</v>
          </cell>
          <cell r="I755" t="str">
            <v xml:space="preserve">1200 watts per channel  4 channel amplifier, 70/100V, 4/8 ohm, digital signal processing, networked, front panel interface.  </v>
          </cell>
          <cell r="J755">
            <v>5187</v>
          </cell>
          <cell r="K755">
            <v>5187</v>
          </cell>
          <cell r="L755">
            <v>2580.25</v>
          </cell>
          <cell r="O755">
            <v>1</v>
          </cell>
          <cell r="P755">
            <v>691991006944</v>
          </cell>
          <cell r="R755">
            <v>23</v>
          </cell>
          <cell r="S755">
            <v>21</v>
          </cell>
          <cell r="T755">
            <v>21</v>
          </cell>
          <cell r="U755">
            <v>8</v>
          </cell>
          <cell r="V755" t="str">
            <v>CN</v>
          </cell>
          <cell r="W755" t="str">
            <v>Non Compliant</v>
          </cell>
          <cell r="Y755">
            <v>12</v>
          </cell>
        </row>
        <row r="756">
          <cell r="A756" t="str">
            <v>NCDI4X12BL-U-US</v>
          </cell>
          <cell r="B756" t="str">
            <v>Crown</v>
          </cell>
          <cell r="C756" t="str">
            <v>CDi DriveCore Series</v>
          </cell>
          <cell r="D756" t="str">
            <v>CDi4x1200BL</v>
          </cell>
          <cell r="E756" t="str">
            <v>CDI</v>
          </cell>
          <cell r="H756" t="str">
            <v>4x1200 Power Amplifier with BLU link</v>
          </cell>
          <cell r="I756" t="str">
            <v xml:space="preserve">1200 watts per channel  4 channel amplifier, 70/100V, 4/8 ohm, digital signal processing, networked, front panel interface, with BLU link . </v>
          </cell>
          <cell r="J756">
            <v>5629</v>
          </cell>
          <cell r="K756">
            <v>5629</v>
          </cell>
          <cell r="L756">
            <v>2806.09</v>
          </cell>
          <cell r="O756">
            <v>1</v>
          </cell>
          <cell r="P756">
            <v>691991006937</v>
          </cell>
          <cell r="R756">
            <v>24</v>
          </cell>
          <cell r="S756">
            <v>21</v>
          </cell>
          <cell r="T756">
            <v>22</v>
          </cell>
          <cell r="U756">
            <v>8.5</v>
          </cell>
          <cell r="V756" t="str">
            <v>CN</v>
          </cell>
          <cell r="W756" t="str">
            <v>Non Compliant</v>
          </cell>
          <cell r="Y756">
            <v>13</v>
          </cell>
        </row>
        <row r="757">
          <cell r="A757" t="str">
            <v>NCDI4X300-U-US</v>
          </cell>
          <cell r="B757" t="str">
            <v>Crown</v>
          </cell>
          <cell r="C757" t="str">
            <v>CDi DriveCore Series</v>
          </cell>
          <cell r="D757" t="str">
            <v>CDi4x300</v>
          </cell>
          <cell r="E757" t="str">
            <v>CDI</v>
          </cell>
          <cell r="H757" t="str">
            <v>4x300W Power Amplifier</v>
          </cell>
          <cell r="I757" t="str">
            <v>Analog input, 4 channel, 300W per output channel, Amplifier</v>
          </cell>
          <cell r="J757">
            <v>3070</v>
          </cell>
          <cell r="K757">
            <v>3070</v>
          </cell>
          <cell r="L757">
            <v>1530.55</v>
          </cell>
          <cell r="O757">
            <v>1</v>
          </cell>
          <cell r="P757">
            <v>691991006371</v>
          </cell>
          <cell r="R757">
            <v>19</v>
          </cell>
          <cell r="S757">
            <v>19</v>
          </cell>
          <cell r="T757">
            <v>22</v>
          </cell>
          <cell r="U757">
            <v>8</v>
          </cell>
          <cell r="V757" t="str">
            <v>CN</v>
          </cell>
          <cell r="W757" t="str">
            <v>Non Compliant</v>
          </cell>
          <cell r="Y757">
            <v>14</v>
          </cell>
        </row>
        <row r="758">
          <cell r="A758" t="str">
            <v>NCDI4X300BL-U-US</v>
          </cell>
          <cell r="B758" t="str">
            <v>Crown</v>
          </cell>
          <cell r="C758" t="str">
            <v>CDi DriveCore Series</v>
          </cell>
          <cell r="D758" t="str">
            <v>CDi4x300BL</v>
          </cell>
          <cell r="E758" t="str">
            <v>CDI</v>
          </cell>
          <cell r="H758" t="str">
            <v>4x300W Power Amplifier with BLU link</v>
          </cell>
          <cell r="I758" t="str">
            <v>Analog + BLU link input, 4 channel, 300W per output channel, Amplifier</v>
          </cell>
          <cell r="J758">
            <v>3528</v>
          </cell>
          <cell r="K758">
            <v>3528</v>
          </cell>
          <cell r="L758">
            <v>1758.82</v>
          </cell>
          <cell r="O758">
            <v>1</v>
          </cell>
          <cell r="P758">
            <v>691991006364</v>
          </cell>
          <cell r="R758">
            <v>19</v>
          </cell>
          <cell r="S758">
            <v>19</v>
          </cell>
          <cell r="T758">
            <v>22</v>
          </cell>
          <cell r="U758">
            <v>8</v>
          </cell>
          <cell r="V758" t="str">
            <v>CN</v>
          </cell>
          <cell r="W758" t="str">
            <v>Non Compliant</v>
          </cell>
          <cell r="Y758">
            <v>15</v>
          </cell>
        </row>
        <row r="759">
          <cell r="A759" t="str">
            <v>NCDI4X600-U-US</v>
          </cell>
          <cell r="B759" t="str">
            <v>Crown</v>
          </cell>
          <cell r="C759" t="str">
            <v>CDi DriveCore Series</v>
          </cell>
          <cell r="D759" t="str">
            <v>CDi4x600</v>
          </cell>
          <cell r="E759" t="str">
            <v>CDI</v>
          </cell>
          <cell r="H759" t="str">
            <v>4x600 Power Amplifier</v>
          </cell>
          <cell r="I759" t="str">
            <v xml:space="preserve">600 watts per channel  4 channel amplifier, 70/100V, 4/8 ohm, digital signal processing, networked, front panel interface.  </v>
          </cell>
          <cell r="J759">
            <v>4090</v>
          </cell>
          <cell r="K759">
            <v>4090</v>
          </cell>
          <cell r="L759">
            <v>2033.92</v>
          </cell>
          <cell r="O759">
            <v>1</v>
          </cell>
          <cell r="P759">
            <v>691991006982</v>
          </cell>
          <cell r="R759">
            <v>22</v>
          </cell>
          <cell r="S759">
            <v>22</v>
          </cell>
          <cell r="T759">
            <v>18</v>
          </cell>
          <cell r="U759">
            <v>8</v>
          </cell>
          <cell r="V759" t="str">
            <v>CN</v>
          </cell>
          <cell r="W759" t="str">
            <v>Non Compliant</v>
          </cell>
          <cell r="Y759">
            <v>16</v>
          </cell>
        </row>
        <row r="760">
          <cell r="A760" t="str">
            <v>NCDI4X600BL-U-US</v>
          </cell>
          <cell r="B760" t="str">
            <v>Crown</v>
          </cell>
          <cell r="C760" t="str">
            <v>CDi DriveCore Series</v>
          </cell>
          <cell r="D760" t="str">
            <v>CDi4x600BL</v>
          </cell>
          <cell r="E760" t="str">
            <v>CDI</v>
          </cell>
          <cell r="H760" t="str">
            <v>4x600 Power Amplifier with BLU link</v>
          </cell>
          <cell r="I760" t="str">
            <v xml:space="preserve">600 watts per channel  4 channel amplifier, 70/100V, 4/8 ohm, digital signal processing, networked, front panel interface, with BLU link . </v>
          </cell>
          <cell r="J760">
            <v>4527</v>
          </cell>
          <cell r="K760">
            <v>4527</v>
          </cell>
          <cell r="L760">
            <v>2254.39</v>
          </cell>
          <cell r="O760">
            <v>1</v>
          </cell>
          <cell r="P760">
            <v>691991006975</v>
          </cell>
          <cell r="R760">
            <v>22</v>
          </cell>
          <cell r="S760">
            <v>22</v>
          </cell>
          <cell r="T760">
            <v>18</v>
          </cell>
          <cell r="U760">
            <v>8</v>
          </cell>
          <cell r="V760" t="str">
            <v>CN</v>
          </cell>
          <cell r="W760" t="str">
            <v>Non Compliant</v>
          </cell>
          <cell r="Y760">
            <v>17</v>
          </cell>
        </row>
        <row r="761">
          <cell r="A761" t="str">
            <v>NCDI1000</v>
          </cell>
          <cell r="B761" t="str">
            <v>Crown</v>
          </cell>
          <cell r="C761" t="str">
            <v>CDi Series</v>
          </cell>
          <cell r="D761" t="str">
            <v>CDi1000</v>
          </cell>
          <cell r="E761" t="str">
            <v>CDI</v>
          </cell>
          <cell r="H761" t="str">
            <v>2X500W Power Amplifier</v>
          </cell>
          <cell r="I761" t="str">
            <v>Two-channel, 500W @ 4Ω, 70V/100V/140V Power Amplifier</v>
          </cell>
          <cell r="J761">
            <v>1803</v>
          </cell>
          <cell r="K761">
            <v>1803</v>
          </cell>
          <cell r="L761">
            <v>831.55</v>
          </cell>
          <cell r="O761">
            <v>1</v>
          </cell>
          <cell r="P761">
            <v>691991013720</v>
          </cell>
          <cell r="R761">
            <v>22.93</v>
          </cell>
          <cell r="S761">
            <v>22.44</v>
          </cell>
          <cell r="T761">
            <v>19.690000000000001</v>
          </cell>
          <cell r="U761">
            <v>7.09</v>
          </cell>
          <cell r="V761" t="str">
            <v>CN</v>
          </cell>
          <cell r="W761" t="str">
            <v>Non Compliant</v>
          </cell>
          <cell r="Y761">
            <v>18</v>
          </cell>
        </row>
        <row r="762">
          <cell r="A762" t="str">
            <v>NCDI2000</v>
          </cell>
          <cell r="B762" t="str">
            <v>Crown</v>
          </cell>
          <cell r="C762" t="str">
            <v>CDi Series</v>
          </cell>
          <cell r="D762" t="str">
            <v>CDi2000</v>
          </cell>
          <cell r="E762" t="str">
            <v>CDI</v>
          </cell>
          <cell r="H762" t="str">
            <v>2X800W Power Amplifier</v>
          </cell>
          <cell r="I762" t="str">
            <v>Two-channel, 800W @ 4Ω, 70V/100V/140V Power Amplifier</v>
          </cell>
          <cell r="J762">
            <v>2472</v>
          </cell>
          <cell r="K762">
            <v>2472</v>
          </cell>
          <cell r="L762">
            <v>1189.95</v>
          </cell>
          <cell r="O762">
            <v>1</v>
          </cell>
          <cell r="P762">
            <v>691991013737</v>
          </cell>
          <cell r="R762">
            <v>24.03</v>
          </cell>
          <cell r="S762">
            <v>22.44</v>
          </cell>
          <cell r="T762">
            <v>19.690000000000001</v>
          </cell>
          <cell r="U762">
            <v>7.09</v>
          </cell>
          <cell r="V762" t="str">
            <v>CN</v>
          </cell>
          <cell r="W762" t="str">
            <v>Non Compliant</v>
          </cell>
          <cell r="Y762">
            <v>19</v>
          </cell>
        </row>
        <row r="763">
          <cell r="A763" t="str">
            <v>NCDI4000</v>
          </cell>
          <cell r="B763" t="str">
            <v>Crown</v>
          </cell>
          <cell r="C763" t="str">
            <v>CDi Series</v>
          </cell>
          <cell r="D763" t="str">
            <v>CDi4000</v>
          </cell>
          <cell r="E763" t="str">
            <v>CDI</v>
          </cell>
          <cell r="H763" t="str">
            <v>2X1200W Power Amplifier</v>
          </cell>
          <cell r="I763" t="str">
            <v>Two-channel, 1200W @ 4Ω, 70V/100V/140V Power Amplifier</v>
          </cell>
          <cell r="J763">
            <v>3451</v>
          </cell>
          <cell r="K763">
            <v>3451</v>
          </cell>
          <cell r="L763">
            <v>1449.67</v>
          </cell>
          <cell r="O763">
            <v>1</v>
          </cell>
          <cell r="P763">
            <v>691991013744</v>
          </cell>
          <cell r="R763">
            <v>24.03</v>
          </cell>
          <cell r="S763">
            <v>22.44</v>
          </cell>
          <cell r="T763">
            <v>19.690000000000001</v>
          </cell>
          <cell r="U763">
            <v>7.09</v>
          </cell>
          <cell r="V763" t="str">
            <v>CN</v>
          </cell>
          <cell r="W763" t="str">
            <v>Non Compliant</v>
          </cell>
          <cell r="Y763">
            <v>20</v>
          </cell>
        </row>
        <row r="764">
          <cell r="A764" t="str">
            <v>NCDI6000</v>
          </cell>
          <cell r="B764" t="str">
            <v>Crown</v>
          </cell>
          <cell r="C764" t="str">
            <v>CDi Series</v>
          </cell>
          <cell r="D764" t="str">
            <v>CDi6000</v>
          </cell>
          <cell r="E764" t="str">
            <v>CDI</v>
          </cell>
          <cell r="H764" t="str">
            <v>2X2100W Power Amplifier</v>
          </cell>
          <cell r="I764" t="str">
            <v>Two-channel, 2100W @ 4Ω, 70V/100V/140V Power Amplifier</v>
          </cell>
          <cell r="J764">
            <v>5496</v>
          </cell>
          <cell r="K764">
            <v>5496</v>
          </cell>
          <cell r="L764">
            <v>2452.19</v>
          </cell>
          <cell r="O764">
            <v>1</v>
          </cell>
          <cell r="P764">
            <v>691991013751</v>
          </cell>
          <cell r="R764">
            <v>28</v>
          </cell>
          <cell r="S764">
            <v>22</v>
          </cell>
          <cell r="T764">
            <v>22.5</v>
          </cell>
          <cell r="U764">
            <v>7</v>
          </cell>
          <cell r="V764" t="str">
            <v>CN</v>
          </cell>
          <cell r="W764" t="str">
            <v>Non Compliant</v>
          </cell>
          <cell r="Y764">
            <v>21</v>
          </cell>
        </row>
        <row r="765">
          <cell r="A765" t="str">
            <v>NCT4150A-U-US</v>
          </cell>
          <cell r="B765" t="str">
            <v>Crown</v>
          </cell>
          <cell r="C765" t="str">
            <v>CT Series</v>
          </cell>
          <cell r="D765" t="str">
            <v>CT4150</v>
          </cell>
          <cell r="E765" t="str">
            <v>CT</v>
          </cell>
          <cell r="H765" t="str">
            <v>Four channel, 125W @ 4/8Ω Power Amp</v>
          </cell>
          <cell r="I765" t="str">
            <v>Crown ComTech DriveCore CT4150, Four channel, 125W @ 4/8Ω Power Amp</v>
          </cell>
          <cell r="J765">
            <v>2148</v>
          </cell>
          <cell r="K765">
            <v>2148</v>
          </cell>
          <cell r="L765">
            <v>1043.6600000000001</v>
          </cell>
          <cell r="O765">
            <v>1</v>
          </cell>
          <cell r="P765">
            <v>871015004679</v>
          </cell>
          <cell r="R765">
            <v>11</v>
          </cell>
          <cell r="S765">
            <v>21.5</v>
          </cell>
          <cell r="T765">
            <v>21</v>
          </cell>
          <cell r="U765">
            <v>5</v>
          </cell>
          <cell r="V765" t="str">
            <v>CN</v>
          </cell>
          <cell r="W765" t="str">
            <v>Non Compliant</v>
          </cell>
          <cell r="X765" t="str">
            <v>http://www.crownaudio.com/en/products/ct-4150</v>
          </cell>
          <cell r="Y765">
            <v>22</v>
          </cell>
        </row>
        <row r="766">
          <cell r="A766" t="str">
            <v>NCT475A-U-US</v>
          </cell>
          <cell r="B766" t="str">
            <v>Crown</v>
          </cell>
          <cell r="C766" t="str">
            <v>CT Series</v>
          </cell>
          <cell r="D766" t="str">
            <v>CT475</v>
          </cell>
          <cell r="E766" t="str">
            <v>CT</v>
          </cell>
          <cell r="H766" t="str">
            <v>Four channel, 75W @ 4/8Ω Power Amp</v>
          </cell>
          <cell r="I766" t="str">
            <v>Crown ComTech DriveCore CT475, Four channel, 75W @ 4/8Ω Power Amp</v>
          </cell>
          <cell r="J766">
            <v>1582</v>
          </cell>
          <cell r="K766">
            <v>1582</v>
          </cell>
          <cell r="L766">
            <v>857.73</v>
          </cell>
          <cell r="O766">
            <v>1</v>
          </cell>
          <cell r="P766">
            <v>871015004754</v>
          </cell>
          <cell r="R766">
            <v>11</v>
          </cell>
          <cell r="S766">
            <v>21.5</v>
          </cell>
          <cell r="T766">
            <v>21</v>
          </cell>
          <cell r="U766">
            <v>5</v>
          </cell>
          <cell r="V766" t="str">
            <v>CN</v>
          </cell>
          <cell r="W766" t="str">
            <v>Non Compliant</v>
          </cell>
          <cell r="X766" t="str">
            <v>http://www.crownaudio.com/en/products/ct-475</v>
          </cell>
          <cell r="Y766">
            <v>23</v>
          </cell>
        </row>
        <row r="767">
          <cell r="A767" t="str">
            <v>NCT8150A-U-US</v>
          </cell>
          <cell r="B767" t="str">
            <v>Crown</v>
          </cell>
          <cell r="C767" t="str">
            <v>CT Series</v>
          </cell>
          <cell r="D767" t="str">
            <v>CT8150</v>
          </cell>
          <cell r="E767" t="str">
            <v>CT</v>
          </cell>
          <cell r="H767" t="str">
            <v>Eight channel, 125W @ 4/8Ω Power Amp</v>
          </cell>
          <cell r="I767" t="str">
            <v>Crown ComTech DriveCore CT8150, Eight channel, 125W @ 4/8Ω Power Amp</v>
          </cell>
          <cell r="J767">
            <v>3714</v>
          </cell>
          <cell r="K767">
            <v>3714</v>
          </cell>
          <cell r="L767">
            <v>1814.27</v>
          </cell>
          <cell r="O767">
            <v>1</v>
          </cell>
          <cell r="P767">
            <v>871015004839</v>
          </cell>
          <cell r="R767">
            <v>11</v>
          </cell>
          <cell r="S767">
            <v>21.5</v>
          </cell>
          <cell r="T767">
            <v>21</v>
          </cell>
          <cell r="U767">
            <v>5</v>
          </cell>
          <cell r="V767" t="str">
            <v>CN</v>
          </cell>
          <cell r="W767" t="str">
            <v>Non Compliant</v>
          </cell>
          <cell r="X767" t="str">
            <v>http://www.crownaudio.com/en/products/ct-8150</v>
          </cell>
          <cell r="Y767">
            <v>24</v>
          </cell>
        </row>
        <row r="768">
          <cell r="A768" t="str">
            <v>NCT875A-U-US</v>
          </cell>
          <cell r="B768" t="str">
            <v>Crown</v>
          </cell>
          <cell r="C768" t="str">
            <v>CT Series</v>
          </cell>
          <cell r="D768" t="str">
            <v>CT875</v>
          </cell>
          <cell r="E768" t="str">
            <v>CT</v>
          </cell>
          <cell r="H768" t="str">
            <v>Eight channel, 75W @ 4/8Ω Power Amp</v>
          </cell>
          <cell r="I768" t="str">
            <v>Crown ComTech DriveCore CT875, Eight channel, 75W @ 4/8Ω Power Amp</v>
          </cell>
          <cell r="J768">
            <v>2725</v>
          </cell>
          <cell r="K768">
            <v>2725</v>
          </cell>
          <cell r="L768">
            <v>1328.14</v>
          </cell>
          <cell r="O768">
            <v>1</v>
          </cell>
          <cell r="P768">
            <v>871015004914</v>
          </cell>
          <cell r="R768">
            <v>11</v>
          </cell>
          <cell r="S768">
            <v>21.5</v>
          </cell>
          <cell r="T768">
            <v>21</v>
          </cell>
          <cell r="U768">
            <v>5</v>
          </cell>
          <cell r="V768" t="str">
            <v>CN</v>
          </cell>
          <cell r="W768" t="str">
            <v>Non Compliant</v>
          </cell>
          <cell r="X768" t="str">
            <v>http://www.crownaudio.com/en/products/ct-875</v>
          </cell>
          <cell r="Y768">
            <v>25</v>
          </cell>
        </row>
        <row r="769">
          <cell r="A769" t="str">
            <v>CRN-CTD-2125-US</v>
          </cell>
          <cell r="B769" t="str">
            <v>Crown</v>
          </cell>
          <cell r="C769" t="str">
            <v>Install Amplifier</v>
          </cell>
          <cell r="D769" t="str">
            <v>CRN-CTD-2125-US</v>
          </cell>
          <cell r="E769" t="str">
            <v>CRN-CTD</v>
          </cell>
          <cell r="H769" t="str">
            <v>CT 2X125W DANTE AMP US VER</v>
          </cell>
          <cell r="I769" t="str">
            <v>CT 2X125W DANTE AMP US VER</v>
          </cell>
          <cell r="J769">
            <v>1545</v>
          </cell>
          <cell r="K769">
            <v>1545</v>
          </cell>
          <cell r="L769">
            <v>771.99</v>
          </cell>
          <cell r="O769">
            <v>1</v>
          </cell>
          <cell r="P769">
            <v>691991044397</v>
          </cell>
          <cell r="R769">
            <v>8.3800000000000008</v>
          </cell>
          <cell r="S769">
            <v>18.46</v>
          </cell>
          <cell r="T769">
            <v>10.63</v>
          </cell>
          <cell r="U769">
            <v>3.94</v>
          </cell>
          <cell r="V769" t="str">
            <v>TH</v>
          </cell>
          <cell r="X769" t="str">
            <v>https://www.crownaudio.com/en/products/ctd-2125</v>
          </cell>
          <cell r="Y769">
            <v>26</v>
          </cell>
        </row>
        <row r="770">
          <cell r="A770" t="str">
            <v>CRN-CTD-4125-US</v>
          </cell>
          <cell r="B770" t="str">
            <v>Crown</v>
          </cell>
          <cell r="C770" t="str">
            <v>Install Amplifier</v>
          </cell>
          <cell r="D770" t="str">
            <v>CRN-CTD-4125-US</v>
          </cell>
          <cell r="E770" t="str">
            <v>CRN-CTD</v>
          </cell>
          <cell r="H770" t="str">
            <v>CT 4X125W DANTE AMP US VER</v>
          </cell>
          <cell r="I770" t="str">
            <v>CT 4X125W DANTE AMP US VER</v>
          </cell>
          <cell r="J770">
            <v>2265</v>
          </cell>
          <cell r="K770">
            <v>2265</v>
          </cell>
          <cell r="L770">
            <v>1132.49</v>
          </cell>
          <cell r="O770">
            <v>1</v>
          </cell>
          <cell r="P770">
            <v>691991044359</v>
          </cell>
          <cell r="R770">
            <v>9.0399999999999991</v>
          </cell>
          <cell r="S770">
            <v>18.46</v>
          </cell>
          <cell r="T770">
            <v>10.63</v>
          </cell>
          <cell r="U770">
            <v>3.94</v>
          </cell>
          <cell r="V770" t="str">
            <v>TH</v>
          </cell>
          <cell r="X770" t="str">
            <v>https://www.crownaudio.com/en/products/ctd-4125</v>
          </cell>
          <cell r="Y770">
            <v>27</v>
          </cell>
        </row>
        <row r="771">
          <cell r="A771" t="str">
            <v>CRN-CTD-8125-US</v>
          </cell>
          <cell r="B771" t="str">
            <v>Crown</v>
          </cell>
          <cell r="C771" t="str">
            <v>Install Amplifier</v>
          </cell>
          <cell r="D771" t="str">
            <v>CRN-CTD-8125-US</v>
          </cell>
          <cell r="E771" t="str">
            <v>CRN-CTD</v>
          </cell>
          <cell r="H771" t="str">
            <v>CT 8X125W DANTE AMP US VER</v>
          </cell>
          <cell r="I771" t="str">
            <v>CT 8X125W DANTE AMP US VER</v>
          </cell>
          <cell r="J771">
            <v>3810</v>
          </cell>
          <cell r="K771">
            <v>3810</v>
          </cell>
          <cell r="L771">
            <v>1904.99</v>
          </cell>
          <cell r="O771">
            <v>1</v>
          </cell>
          <cell r="P771">
            <v>691991044311</v>
          </cell>
          <cell r="R771">
            <v>15.87</v>
          </cell>
          <cell r="S771">
            <v>20.94</v>
          </cell>
          <cell r="T771">
            <v>20.87</v>
          </cell>
          <cell r="U771">
            <v>3.86</v>
          </cell>
          <cell r="V771" t="str">
            <v>TH</v>
          </cell>
          <cell r="X771" t="str">
            <v>https://www.crownaudio.com/en/products/ctd-8125</v>
          </cell>
          <cell r="Y771">
            <v>28</v>
          </cell>
        </row>
        <row r="772">
          <cell r="A772" t="str">
            <v>DCI2X1250-U-USFX</v>
          </cell>
          <cell r="B772" t="str">
            <v>Crown</v>
          </cell>
          <cell r="C772" t="str">
            <v>DriveCore Install Analog Series</v>
          </cell>
          <cell r="D772" t="str">
            <v>DCI2X1250</v>
          </cell>
          <cell r="E772" t="str">
            <v>DCI</v>
          </cell>
          <cell r="F772" t="str">
            <v/>
          </cell>
          <cell r="H772" t="str">
            <v>DCI2X1250 ANALOG</v>
          </cell>
          <cell r="I772" t="str">
            <v xml:space="preserve">Two-channel, Analog Power Amplifier, 1250W @ 4Ω, 70V/100V </v>
          </cell>
          <cell r="J772">
            <v>3810</v>
          </cell>
          <cell r="K772">
            <v>3810</v>
          </cell>
          <cell r="L772">
            <v>1905</v>
          </cell>
          <cell r="O772">
            <v>1</v>
          </cell>
          <cell r="P772">
            <v>691991008153</v>
          </cell>
          <cell r="R772" t="str">
            <v/>
          </cell>
          <cell r="S772" t="str">
            <v/>
          </cell>
          <cell r="T772" t="str">
            <v/>
          </cell>
          <cell r="U772" t="str">
            <v/>
          </cell>
          <cell r="V772" t="str">
            <v>MX</v>
          </cell>
          <cell r="W772" t="str">
            <v>Compliant</v>
          </cell>
          <cell r="X772" t="str">
            <v>https://www.crownaudio.com/en/products/dci-2-1250</v>
          </cell>
          <cell r="Y772">
            <v>29</v>
          </cell>
        </row>
        <row r="773">
          <cell r="A773" t="str">
            <v>DCI2X300-U-USFX</v>
          </cell>
          <cell r="B773" t="str">
            <v>Crown</v>
          </cell>
          <cell r="C773" t="str">
            <v>DriveCore Install Analog Series</v>
          </cell>
          <cell r="D773" t="str">
            <v>DCI2X300</v>
          </cell>
          <cell r="E773" t="str">
            <v>DCI</v>
          </cell>
          <cell r="F773" t="str">
            <v/>
          </cell>
          <cell r="H773" t="str">
            <v>DCI2X300 ANALOG</v>
          </cell>
          <cell r="I773" t="str">
            <v xml:space="preserve">Two-channel, Analog Power Amplifier, 300W @ 4Ω, 70V/100V </v>
          </cell>
          <cell r="J773">
            <v>1720</v>
          </cell>
          <cell r="K773">
            <v>1720</v>
          </cell>
          <cell r="L773">
            <v>860</v>
          </cell>
          <cell r="O773">
            <v>1</v>
          </cell>
          <cell r="P773">
            <v>691991008771</v>
          </cell>
          <cell r="R773" t="str">
            <v/>
          </cell>
          <cell r="S773" t="str">
            <v/>
          </cell>
          <cell r="T773" t="str">
            <v/>
          </cell>
          <cell r="U773" t="str">
            <v/>
          </cell>
          <cell r="V773" t="str">
            <v>MX</v>
          </cell>
          <cell r="W773" t="str">
            <v>Compliant</v>
          </cell>
          <cell r="X773" t="str">
            <v>https://www.crownaudio.com/en/products/dci-2-300</v>
          </cell>
          <cell r="Y773">
            <v>30</v>
          </cell>
        </row>
        <row r="774">
          <cell r="A774" t="str">
            <v>DCI2X600-U-USFX</v>
          </cell>
          <cell r="B774" t="str">
            <v>Crown</v>
          </cell>
          <cell r="C774" t="str">
            <v>DriveCore Install Analog Series</v>
          </cell>
          <cell r="D774" t="str">
            <v>DCI2X600</v>
          </cell>
          <cell r="E774" t="str">
            <v>DCI</v>
          </cell>
          <cell r="F774" t="str">
            <v/>
          </cell>
          <cell r="H774" t="str">
            <v>DCI2X600 ANALOG</v>
          </cell>
          <cell r="I774" t="str">
            <v xml:space="preserve">Two-channel, Analog Power Amplifier, 600W @ 4Ω, 70V/100V </v>
          </cell>
          <cell r="J774">
            <v>2556</v>
          </cell>
          <cell r="K774">
            <v>2556</v>
          </cell>
          <cell r="L774">
            <v>1278</v>
          </cell>
          <cell r="O774">
            <v>1</v>
          </cell>
          <cell r="P774">
            <v>691991008979</v>
          </cell>
          <cell r="R774" t="str">
            <v/>
          </cell>
          <cell r="S774" t="str">
            <v/>
          </cell>
          <cell r="T774" t="str">
            <v/>
          </cell>
          <cell r="U774" t="str">
            <v/>
          </cell>
          <cell r="V774" t="str">
            <v>MX</v>
          </cell>
          <cell r="W774" t="str">
            <v>Compliant</v>
          </cell>
          <cell r="X774" t="str">
            <v>https://www.crownaudio.com/en/products/dci-2-600</v>
          </cell>
          <cell r="Y774">
            <v>31</v>
          </cell>
        </row>
        <row r="775">
          <cell r="A775" t="str">
            <v>DCI4X1250-U-USFX</v>
          </cell>
          <cell r="B775" t="str">
            <v>Crown</v>
          </cell>
          <cell r="C775" t="str">
            <v>DriveCore Install Analog Series</v>
          </cell>
          <cell r="D775" t="str">
            <v>DCI4X1250</v>
          </cell>
          <cell r="E775" t="str">
            <v>DCI</v>
          </cell>
          <cell r="F775" t="str">
            <v/>
          </cell>
          <cell r="H775" t="str">
            <v>DCI4X1250 ANALOG</v>
          </cell>
          <cell r="I775" t="str">
            <v xml:space="preserve">Four-channel, Analog Power Amplifier, 1250W @ 4Ω, 70V/100V </v>
          </cell>
          <cell r="J775">
            <v>6056</v>
          </cell>
          <cell r="K775">
            <v>6056</v>
          </cell>
          <cell r="L775">
            <v>3028</v>
          </cell>
          <cell r="O775">
            <v>1</v>
          </cell>
          <cell r="P775">
            <v>691991009389</v>
          </cell>
          <cell r="R775" t="str">
            <v/>
          </cell>
          <cell r="S775" t="str">
            <v/>
          </cell>
          <cell r="T775" t="str">
            <v/>
          </cell>
          <cell r="U775" t="str">
            <v/>
          </cell>
          <cell r="V775" t="str">
            <v>MX</v>
          </cell>
          <cell r="W775" t="str">
            <v>Compliant</v>
          </cell>
          <cell r="X775" t="str">
            <v>https://www.crownaudio.com/en/products/dci-4-1250</v>
          </cell>
          <cell r="Y775">
            <v>32</v>
          </cell>
        </row>
        <row r="776">
          <cell r="A776" t="str">
            <v>DCI4x300-U-USFX</v>
          </cell>
          <cell r="B776" t="str">
            <v>Crown</v>
          </cell>
          <cell r="C776" t="str">
            <v>DriveCore Install Analog Series</v>
          </cell>
          <cell r="D776" t="str">
            <v>DCI4X300</v>
          </cell>
          <cell r="E776" t="str">
            <v>DCI</v>
          </cell>
          <cell r="F776" t="str">
            <v/>
          </cell>
          <cell r="H776" t="str">
            <v>DCI4X300 ANALOG</v>
          </cell>
          <cell r="I776" t="str">
            <v xml:space="preserve">Four-channel, Analog Power Amplifier, 300W @ 4Ω, 70V/100V </v>
          </cell>
          <cell r="J776">
            <v>2810</v>
          </cell>
          <cell r="K776">
            <v>2810</v>
          </cell>
          <cell r="L776">
            <v>1405</v>
          </cell>
          <cell r="O776">
            <v>1</v>
          </cell>
          <cell r="P776">
            <v>691991008719</v>
          </cell>
          <cell r="R776" t="str">
            <v/>
          </cell>
          <cell r="S776" t="str">
            <v/>
          </cell>
          <cell r="T776" t="str">
            <v/>
          </cell>
          <cell r="U776" t="str">
            <v/>
          </cell>
          <cell r="V776" t="str">
            <v>MX</v>
          </cell>
          <cell r="W776" t="str">
            <v>Compliant</v>
          </cell>
          <cell r="X776" t="str">
            <v>https://www.crownaudio.com/en/products/dci-4-300</v>
          </cell>
          <cell r="Y776">
            <v>33</v>
          </cell>
        </row>
        <row r="777">
          <cell r="A777" t="str">
            <v>DCI4X600-U-USFX</v>
          </cell>
          <cell r="B777" t="str">
            <v>Crown</v>
          </cell>
          <cell r="C777" t="str">
            <v>DriveCore Install Analog Series</v>
          </cell>
          <cell r="D777" t="str">
            <v>DCI4X600</v>
          </cell>
          <cell r="E777" t="str">
            <v>DCI</v>
          </cell>
          <cell r="F777" t="str">
            <v/>
          </cell>
          <cell r="H777" t="str">
            <v>DCI4X600 ANALOG</v>
          </cell>
          <cell r="I777" t="str">
            <v xml:space="preserve">Four-channel, Analog Power Amplifier, 600W @ 4Ω, 70V/100V </v>
          </cell>
          <cell r="J777">
            <v>4190</v>
          </cell>
          <cell r="K777">
            <v>4190</v>
          </cell>
          <cell r="L777">
            <v>2095</v>
          </cell>
          <cell r="O777">
            <v>1</v>
          </cell>
          <cell r="P777">
            <v>691991008351</v>
          </cell>
          <cell r="R777" t="str">
            <v/>
          </cell>
          <cell r="S777" t="str">
            <v/>
          </cell>
          <cell r="T777" t="str">
            <v/>
          </cell>
          <cell r="U777" t="str">
            <v/>
          </cell>
          <cell r="V777" t="str">
            <v>MX</v>
          </cell>
          <cell r="W777" t="str">
            <v>Compliant</v>
          </cell>
          <cell r="X777" t="str">
            <v>https://www.crownaudio.com/en/products/dci-4-600</v>
          </cell>
          <cell r="Y777">
            <v>34</v>
          </cell>
        </row>
        <row r="778">
          <cell r="A778" t="str">
            <v>DCI8X300-U-USFX</v>
          </cell>
          <cell r="B778" t="str">
            <v>Crown</v>
          </cell>
          <cell r="C778" t="str">
            <v>DriveCore Install Analog Series</v>
          </cell>
          <cell r="D778" t="str">
            <v>DCI8X300</v>
          </cell>
          <cell r="E778" t="str">
            <v>DCI</v>
          </cell>
          <cell r="F778" t="str">
            <v/>
          </cell>
          <cell r="H778" t="str">
            <v>DCI8X300 ANALOG</v>
          </cell>
          <cell r="I778" t="str">
            <v xml:space="preserve">Eight-channel, Analog Power Amplifier, 300W @ 4Ω, 70V/100V </v>
          </cell>
          <cell r="J778">
            <v>5570</v>
          </cell>
          <cell r="K778">
            <v>5570</v>
          </cell>
          <cell r="L778">
            <v>2785</v>
          </cell>
          <cell r="O778">
            <v>1</v>
          </cell>
          <cell r="P778">
            <v>691991008856</v>
          </cell>
          <cell r="R778" t="str">
            <v/>
          </cell>
          <cell r="S778" t="str">
            <v/>
          </cell>
          <cell r="T778" t="str">
            <v/>
          </cell>
          <cell r="U778" t="str">
            <v/>
          </cell>
          <cell r="V778" t="str">
            <v>MX</v>
          </cell>
          <cell r="W778" t="str">
            <v>Compliant</v>
          </cell>
          <cell r="X778" t="str">
            <v>https://www.crownaudio.com/en/products/dci-8-300</v>
          </cell>
          <cell r="Y778">
            <v>35</v>
          </cell>
        </row>
        <row r="779">
          <cell r="A779" t="str">
            <v>DCI8X600-U-USFX</v>
          </cell>
          <cell r="B779" t="str">
            <v>Crown</v>
          </cell>
          <cell r="C779" t="str">
            <v>DriveCore Install Analog Series</v>
          </cell>
          <cell r="D779" t="str">
            <v>DCI8X600</v>
          </cell>
          <cell r="E779" t="str">
            <v>DCI</v>
          </cell>
          <cell r="F779" t="str">
            <v/>
          </cell>
          <cell r="H779" t="str">
            <v>DCI8X600 ANALOG</v>
          </cell>
          <cell r="I779" t="str">
            <v xml:space="preserve">Eight-channel, Analog Power Amplifier, 600W @ 4Ω, 70V/100V </v>
          </cell>
          <cell r="J779">
            <v>8364</v>
          </cell>
          <cell r="K779">
            <v>8364</v>
          </cell>
          <cell r="L779">
            <v>4182</v>
          </cell>
          <cell r="O779">
            <v>1</v>
          </cell>
          <cell r="P779">
            <v>691991009563</v>
          </cell>
          <cell r="R779" t="str">
            <v/>
          </cell>
          <cell r="S779" t="str">
            <v/>
          </cell>
          <cell r="T779" t="str">
            <v/>
          </cell>
          <cell r="U779" t="str">
            <v/>
          </cell>
          <cell r="V779" t="str">
            <v>MX</v>
          </cell>
          <cell r="W779" t="str">
            <v>Compliant</v>
          </cell>
          <cell r="X779" t="str">
            <v>https://www.crownaudio.com/en/products/dci-8-600</v>
          </cell>
          <cell r="Y779">
            <v>36</v>
          </cell>
        </row>
        <row r="780">
          <cell r="A780" t="str">
            <v>DCI4X1250DA-U-USFX</v>
          </cell>
          <cell r="B780" t="str">
            <v>Crown</v>
          </cell>
          <cell r="C780" t="str">
            <v>DriveCore Install DA Series</v>
          </cell>
          <cell r="D780" t="str">
            <v>DCI4X1250DA</v>
          </cell>
          <cell r="E780" t="str">
            <v>DCI</v>
          </cell>
          <cell r="F780" t="str">
            <v/>
          </cell>
          <cell r="H780" t="str">
            <v>DCI4X1250 DANTE</v>
          </cell>
          <cell r="I780" t="str">
            <v>Four-channel, DSP based Power Amplifier, 1250W @ 4Ω, 70V/100V with Dante™ / AES67 Networked Audio</v>
          </cell>
          <cell r="J780">
            <v>7090</v>
          </cell>
          <cell r="K780">
            <v>7090</v>
          </cell>
          <cell r="L780">
            <v>3545</v>
          </cell>
          <cell r="O780">
            <v>1</v>
          </cell>
          <cell r="P780">
            <v>691991009945</v>
          </cell>
          <cell r="R780" t="str">
            <v/>
          </cell>
          <cell r="S780" t="str">
            <v/>
          </cell>
          <cell r="T780" t="str">
            <v/>
          </cell>
          <cell r="U780" t="str">
            <v/>
          </cell>
          <cell r="V780" t="str">
            <v>MX</v>
          </cell>
          <cell r="W780" t="str">
            <v>Compliant</v>
          </cell>
          <cell r="X780" t="str">
            <v>https://www.crownaudio.com/en/products/dci-4-1250da</v>
          </cell>
          <cell r="Y780">
            <v>37</v>
          </cell>
        </row>
        <row r="781">
          <cell r="A781" t="str">
            <v>DCI4X300DA-U-USFX</v>
          </cell>
          <cell r="B781" t="str">
            <v>Crown</v>
          </cell>
          <cell r="C781" t="str">
            <v>DriveCore Install DA Series</v>
          </cell>
          <cell r="D781" t="str">
            <v>DCI4X300DA</v>
          </cell>
          <cell r="E781" t="str">
            <v>DCI</v>
          </cell>
          <cell r="F781" t="str">
            <v/>
          </cell>
          <cell r="H781" t="str">
            <v>DCI4X300 DANTE</v>
          </cell>
          <cell r="I781" t="str">
            <v>Four-channel, DSP based Power Amplifier, 300W @ 4Ω, 70V/100V with Dante™ / AES67 Networked Audio</v>
          </cell>
          <cell r="J781">
            <v>3876</v>
          </cell>
          <cell r="K781">
            <v>3876</v>
          </cell>
          <cell r="L781">
            <v>1938</v>
          </cell>
          <cell r="O781">
            <v>1</v>
          </cell>
          <cell r="P781">
            <v>691991010071</v>
          </cell>
          <cell r="R781" t="str">
            <v/>
          </cell>
          <cell r="S781" t="str">
            <v/>
          </cell>
          <cell r="T781" t="str">
            <v/>
          </cell>
          <cell r="U781" t="str">
            <v/>
          </cell>
          <cell r="V781" t="str">
            <v>MX</v>
          </cell>
          <cell r="W781" t="str">
            <v>Compliant</v>
          </cell>
          <cell r="X781" t="str">
            <v>https://www.crownaudio.com/en/products/dci-4-300da</v>
          </cell>
          <cell r="Y781">
            <v>38</v>
          </cell>
        </row>
        <row r="782">
          <cell r="A782" t="str">
            <v>DCI4X600DA-U-USFX</v>
          </cell>
          <cell r="B782" t="str">
            <v>Crown</v>
          </cell>
          <cell r="C782" t="str">
            <v>DriveCore Install DA Series</v>
          </cell>
          <cell r="D782" t="str">
            <v>DCI4X600DA</v>
          </cell>
          <cell r="E782" t="str">
            <v>DCI</v>
          </cell>
          <cell r="F782" t="str">
            <v/>
          </cell>
          <cell r="H782" t="str">
            <v>DCI4X600 DANTE</v>
          </cell>
          <cell r="I782" t="str">
            <v>Four-channel, DSP based Power Amplifier, 600W @ 4Ω, 70V/100V with Dante™ / AES67 Networked Audio</v>
          </cell>
          <cell r="J782">
            <v>5384</v>
          </cell>
          <cell r="K782">
            <v>5384</v>
          </cell>
          <cell r="L782">
            <v>2692</v>
          </cell>
          <cell r="O782">
            <v>1</v>
          </cell>
          <cell r="P782">
            <v>691991010132</v>
          </cell>
          <cell r="R782" t="str">
            <v/>
          </cell>
          <cell r="S782" t="str">
            <v/>
          </cell>
          <cell r="T782" t="str">
            <v/>
          </cell>
          <cell r="U782" t="str">
            <v/>
          </cell>
          <cell r="V782" t="str">
            <v>MX</v>
          </cell>
          <cell r="W782" t="str">
            <v>Compliant</v>
          </cell>
          <cell r="X782" t="str">
            <v>https://www.crownaudio.com/en/products/dci-4-600da</v>
          </cell>
          <cell r="Y782">
            <v>39</v>
          </cell>
        </row>
        <row r="783">
          <cell r="A783" t="str">
            <v>DCI8X300DA-U-USFX</v>
          </cell>
          <cell r="B783" t="str">
            <v>Crown</v>
          </cell>
          <cell r="C783" t="str">
            <v>DriveCore Install DA Series</v>
          </cell>
          <cell r="D783" t="str">
            <v>DCI8X300DA</v>
          </cell>
          <cell r="E783" t="str">
            <v>DCI</v>
          </cell>
          <cell r="F783" t="str">
            <v/>
          </cell>
          <cell r="H783" t="str">
            <v>DCI8X300 DANTE</v>
          </cell>
          <cell r="I783" t="str">
            <v>Eight-channel, DSP based Power Amplifier, 300W @ 4Ω, 70V/100V with Dante™ / AES67 Networked Audio</v>
          </cell>
          <cell r="J783">
            <v>7200</v>
          </cell>
          <cell r="K783">
            <v>7200</v>
          </cell>
          <cell r="L783">
            <v>3600</v>
          </cell>
          <cell r="O783">
            <v>1</v>
          </cell>
          <cell r="P783">
            <v>691991010194</v>
          </cell>
          <cell r="R783" t="str">
            <v/>
          </cell>
          <cell r="S783" t="str">
            <v/>
          </cell>
          <cell r="T783" t="str">
            <v/>
          </cell>
          <cell r="U783" t="str">
            <v/>
          </cell>
          <cell r="V783" t="str">
            <v>MX</v>
          </cell>
          <cell r="W783" t="str">
            <v>Compliant</v>
          </cell>
          <cell r="X783" t="str">
            <v>https://www.crownaudio.com/en/products/dci-8-300da</v>
          </cell>
          <cell r="Y783">
            <v>40</v>
          </cell>
        </row>
        <row r="784">
          <cell r="A784" t="str">
            <v>DCI8X600DA-U-USFX</v>
          </cell>
          <cell r="B784" t="str">
            <v>Crown</v>
          </cell>
          <cell r="C784" t="str">
            <v>DriveCore Install DA Series</v>
          </cell>
          <cell r="D784" t="str">
            <v>DCI8X600DA</v>
          </cell>
          <cell r="E784" t="str">
            <v>DCI</v>
          </cell>
          <cell r="F784" t="str">
            <v/>
          </cell>
          <cell r="H784" t="str">
            <v>DCI8X600 DANTE</v>
          </cell>
          <cell r="I784" t="str">
            <v>Eight-channel, DSP based Power Amplifier, 600W @ 4Ω, 70V/100V with Dante™ / AES67 Networked Audio</v>
          </cell>
          <cell r="J784">
            <v>11436</v>
          </cell>
          <cell r="K784">
            <v>11436</v>
          </cell>
          <cell r="L784">
            <v>5718</v>
          </cell>
          <cell r="O784">
            <v>1</v>
          </cell>
          <cell r="P784">
            <v>691991010255</v>
          </cell>
          <cell r="R784" t="str">
            <v/>
          </cell>
          <cell r="S784" t="str">
            <v/>
          </cell>
          <cell r="T784" t="str">
            <v/>
          </cell>
          <cell r="U784" t="str">
            <v/>
          </cell>
          <cell r="V784" t="str">
            <v>MX</v>
          </cell>
          <cell r="W784" t="str">
            <v>Compliant</v>
          </cell>
          <cell r="X784" t="str">
            <v>https://www.crownaudio.com/en/products/dci-8-600da</v>
          </cell>
          <cell r="Y784">
            <v>41</v>
          </cell>
        </row>
        <row r="785">
          <cell r="A785" t="str">
            <v>DCI2X1250N-U-USFX</v>
          </cell>
          <cell r="B785" t="str">
            <v>Crown</v>
          </cell>
          <cell r="C785" t="str">
            <v>DriveCore Install Network Series</v>
          </cell>
          <cell r="D785" t="str">
            <v>DCI2X1250N</v>
          </cell>
          <cell r="E785" t="str">
            <v>DCI</v>
          </cell>
          <cell r="F785" t="str">
            <v/>
          </cell>
          <cell r="H785" t="str">
            <v>DCI2X1250 NETWORK</v>
          </cell>
          <cell r="I785" t="str">
            <v>Two-channel, DSP based Power Amplifier, 1250W @ 4Ω, 70V/100V with BLU link</v>
          </cell>
          <cell r="J785">
            <v>4686</v>
          </cell>
          <cell r="K785">
            <v>4686</v>
          </cell>
          <cell r="L785">
            <v>2343</v>
          </cell>
          <cell r="O785">
            <v>1</v>
          </cell>
          <cell r="P785">
            <v>691991009501</v>
          </cell>
          <cell r="R785" t="str">
            <v/>
          </cell>
          <cell r="S785" t="str">
            <v/>
          </cell>
          <cell r="T785" t="str">
            <v/>
          </cell>
          <cell r="U785" t="str">
            <v/>
          </cell>
          <cell r="V785" t="str">
            <v>MX</v>
          </cell>
          <cell r="W785" t="str">
            <v>Compliant</v>
          </cell>
          <cell r="X785" t="str">
            <v>https://www.crownaudio.com/en/products/dci-2-1250n</v>
          </cell>
          <cell r="Y785">
            <v>42</v>
          </cell>
        </row>
        <row r="786">
          <cell r="A786" t="str">
            <v>DCI2X2400N-U-USFX</v>
          </cell>
          <cell r="B786" t="str">
            <v>Crown</v>
          </cell>
          <cell r="C786" t="str">
            <v>DriveCore Install Network Series</v>
          </cell>
          <cell r="D786" t="str">
            <v>DCI2X2400N</v>
          </cell>
          <cell r="E786" t="str">
            <v>DCI</v>
          </cell>
          <cell r="F786" t="str">
            <v/>
          </cell>
          <cell r="H786" t="str">
            <v>DCI2X2400 NETWORK</v>
          </cell>
          <cell r="I786" t="str">
            <v>Two-channel, DSP based Power Amplifier, 2400W @ 4Ω, 70V/100V with BLU link</v>
          </cell>
          <cell r="J786">
            <v>7086</v>
          </cell>
          <cell r="K786">
            <v>7086</v>
          </cell>
          <cell r="L786">
            <v>3543</v>
          </cell>
          <cell r="O786">
            <v>1</v>
          </cell>
          <cell r="P786">
            <v>691991009624</v>
          </cell>
          <cell r="R786" t="str">
            <v/>
          </cell>
          <cell r="S786" t="str">
            <v/>
          </cell>
          <cell r="T786" t="str">
            <v/>
          </cell>
          <cell r="U786" t="str">
            <v/>
          </cell>
          <cell r="V786" t="str">
            <v>MX</v>
          </cell>
          <cell r="W786" t="str">
            <v>Compliant</v>
          </cell>
          <cell r="X786" t="str">
            <v>https://www.crownaudio.com/en/products/dci-2-2400n</v>
          </cell>
          <cell r="Y786">
            <v>43</v>
          </cell>
        </row>
        <row r="787">
          <cell r="A787" t="str">
            <v>DCI2X300N-U-USFX</v>
          </cell>
          <cell r="B787" t="str">
            <v>Crown</v>
          </cell>
          <cell r="C787" t="str">
            <v>DriveCore Install Network Series</v>
          </cell>
          <cell r="D787" t="str">
            <v>DCI2X300N</v>
          </cell>
          <cell r="E787" t="str">
            <v>DCI</v>
          </cell>
          <cell r="F787" t="str">
            <v/>
          </cell>
          <cell r="H787" t="str">
            <v>DCI2X300 NETWORK</v>
          </cell>
          <cell r="I787" t="str">
            <v>Two-channel, DSP based Power Amplifier, 300W @ 4Ω, 70V/100V with BLU link</v>
          </cell>
          <cell r="J787">
            <v>2280</v>
          </cell>
          <cell r="K787">
            <v>2280</v>
          </cell>
          <cell r="L787">
            <v>1140</v>
          </cell>
          <cell r="O787">
            <v>1</v>
          </cell>
          <cell r="P787">
            <v>691991009327</v>
          </cell>
          <cell r="R787" t="str">
            <v/>
          </cell>
          <cell r="S787" t="str">
            <v/>
          </cell>
          <cell r="T787" t="str">
            <v/>
          </cell>
          <cell r="U787" t="str">
            <v/>
          </cell>
          <cell r="V787" t="str">
            <v>MX</v>
          </cell>
          <cell r="W787" t="str">
            <v>Compliant</v>
          </cell>
          <cell r="X787" t="str">
            <v>https://www.crownaudio.com/en/products/dci-2-300n</v>
          </cell>
          <cell r="Y787">
            <v>44</v>
          </cell>
        </row>
        <row r="788">
          <cell r="A788" t="str">
            <v>DCI2X600N-U-USFX</v>
          </cell>
          <cell r="B788" t="str">
            <v>Crown</v>
          </cell>
          <cell r="C788" t="str">
            <v>DriveCore Install Network Series</v>
          </cell>
          <cell r="D788" t="str">
            <v>DCI2X600N</v>
          </cell>
          <cell r="E788" t="str">
            <v>DCI</v>
          </cell>
          <cell r="F788" t="str">
            <v/>
          </cell>
          <cell r="H788" t="str">
            <v>DCI2X600 NETWORK</v>
          </cell>
          <cell r="I788" t="str">
            <v>Two-channel, DSP based Power Amplifier, 600W @ 4Ω, 70V/100V with BLU link</v>
          </cell>
          <cell r="J788">
            <v>3296</v>
          </cell>
          <cell r="K788">
            <v>3296</v>
          </cell>
          <cell r="L788">
            <v>1648</v>
          </cell>
          <cell r="O788">
            <v>1</v>
          </cell>
          <cell r="P788">
            <v>691991009440</v>
          </cell>
          <cell r="R788" t="str">
            <v/>
          </cell>
          <cell r="S788" t="str">
            <v/>
          </cell>
          <cell r="T788" t="str">
            <v/>
          </cell>
          <cell r="U788" t="str">
            <v/>
          </cell>
          <cell r="V788" t="str">
            <v>MX</v>
          </cell>
          <cell r="W788" t="str">
            <v>Compliant</v>
          </cell>
          <cell r="X788" t="str">
            <v>https://www.crownaudio.com/en/products/dci-2-600n</v>
          </cell>
          <cell r="Y788">
            <v>45</v>
          </cell>
        </row>
        <row r="789">
          <cell r="A789" t="str">
            <v>DCI4X1250N-U-USFX</v>
          </cell>
          <cell r="B789" t="str">
            <v>Crown</v>
          </cell>
          <cell r="C789" t="str">
            <v>DriveCore Install Network Series</v>
          </cell>
          <cell r="D789" t="str">
            <v>DCI4X1250N</v>
          </cell>
          <cell r="E789" t="str">
            <v>DCI</v>
          </cell>
          <cell r="F789" t="str">
            <v/>
          </cell>
          <cell r="H789" t="str">
            <v>DCI4X1250 NETWORK</v>
          </cell>
          <cell r="I789" t="str">
            <v>Four-channel, DSP based Power Amplifier, 1250W @ 4Ω, 70V/100V with BLU link</v>
          </cell>
          <cell r="J789">
            <v>7090</v>
          </cell>
          <cell r="K789">
            <v>7090</v>
          </cell>
          <cell r="L789">
            <v>3545</v>
          </cell>
          <cell r="O789">
            <v>1</v>
          </cell>
          <cell r="P789">
            <v>691991008917</v>
          </cell>
          <cell r="R789" t="str">
            <v/>
          </cell>
          <cell r="S789" t="str">
            <v/>
          </cell>
          <cell r="T789" t="str">
            <v/>
          </cell>
          <cell r="U789" t="str">
            <v/>
          </cell>
          <cell r="V789" t="str">
            <v>MX</v>
          </cell>
          <cell r="W789" t="str">
            <v>Compliant</v>
          </cell>
          <cell r="X789" t="str">
            <v>https://www.crownaudio.com/en/products/dci-4-1250n</v>
          </cell>
          <cell r="Y789">
            <v>46</v>
          </cell>
        </row>
        <row r="790">
          <cell r="A790" t="str">
            <v>DCI4X2400N-U-USFX</v>
          </cell>
          <cell r="B790" t="str">
            <v>Crown</v>
          </cell>
          <cell r="C790" t="str">
            <v>DriveCore Install Network Series</v>
          </cell>
          <cell r="D790" t="str">
            <v>DCI4X2400N</v>
          </cell>
          <cell r="E790" t="str">
            <v>DCI</v>
          </cell>
          <cell r="F790" t="str">
            <v/>
          </cell>
          <cell r="H790" t="str">
            <v>DCI4X2400 NETWORK</v>
          </cell>
          <cell r="I790" t="str">
            <v>Four-channel, DSP based Power Amplifier, 2400W @ 4Ω, 70V/100V with BLU link</v>
          </cell>
          <cell r="J790">
            <v>11434</v>
          </cell>
          <cell r="K790">
            <v>11434</v>
          </cell>
          <cell r="L790">
            <v>5717</v>
          </cell>
          <cell r="O790">
            <v>1</v>
          </cell>
          <cell r="P790">
            <v>691991009990</v>
          </cell>
          <cell r="R790" t="str">
            <v/>
          </cell>
          <cell r="S790" t="str">
            <v/>
          </cell>
          <cell r="T790" t="str">
            <v/>
          </cell>
          <cell r="U790" t="str">
            <v/>
          </cell>
          <cell r="V790" t="str">
            <v>MX</v>
          </cell>
          <cell r="W790" t="str">
            <v>Compliant</v>
          </cell>
          <cell r="X790" t="str">
            <v>https://www.crownaudio.com/en/products/dci-4-2400n</v>
          </cell>
          <cell r="Y790">
            <v>47</v>
          </cell>
        </row>
        <row r="791">
          <cell r="A791" t="str">
            <v>DCI4X300N-U-USFX</v>
          </cell>
          <cell r="B791" t="str">
            <v>Crown</v>
          </cell>
          <cell r="C791" t="str">
            <v>DriveCore Install Network Series</v>
          </cell>
          <cell r="D791" t="str">
            <v>DCI4X300N</v>
          </cell>
          <cell r="E791" t="str">
            <v>DCI</v>
          </cell>
          <cell r="F791" t="str">
            <v/>
          </cell>
          <cell r="H791" t="str">
            <v>DCI4X300 NETWORK</v>
          </cell>
          <cell r="I791" t="str">
            <v>Four-channel, DSP based Power Amplifier, 300W @ 4Ω, 70V/100V with BLU link</v>
          </cell>
          <cell r="J791">
            <v>3876</v>
          </cell>
          <cell r="K791">
            <v>3876</v>
          </cell>
          <cell r="L791">
            <v>1938</v>
          </cell>
          <cell r="O791">
            <v>1</v>
          </cell>
          <cell r="P791">
            <v>691991009037</v>
          </cell>
          <cell r="R791" t="str">
            <v/>
          </cell>
          <cell r="S791" t="str">
            <v/>
          </cell>
          <cell r="T791" t="str">
            <v/>
          </cell>
          <cell r="U791" t="str">
            <v/>
          </cell>
          <cell r="V791" t="str">
            <v>MX</v>
          </cell>
          <cell r="W791" t="str">
            <v>Compliant</v>
          </cell>
          <cell r="X791" t="str">
            <v>https://www.crownaudio.com/en/products/dci-4-300n</v>
          </cell>
          <cell r="Y791">
            <v>48</v>
          </cell>
        </row>
        <row r="792">
          <cell r="A792" t="str">
            <v>DCI4X600N-U-USFX</v>
          </cell>
          <cell r="B792" t="str">
            <v>Crown</v>
          </cell>
          <cell r="C792" t="str">
            <v>DriveCore Install Network Series</v>
          </cell>
          <cell r="D792" t="str">
            <v>DCI4X600N</v>
          </cell>
          <cell r="E792" t="str">
            <v>DCI</v>
          </cell>
          <cell r="F792" t="str">
            <v/>
          </cell>
          <cell r="H792" t="str">
            <v>DCI4X600 NETWORK</v>
          </cell>
          <cell r="I792" t="str">
            <v>Four-channel, DSP based Power Amplifier, 600W @ 4Ω, 70V/100V with BLU link</v>
          </cell>
          <cell r="J792">
            <v>5384</v>
          </cell>
          <cell r="K792">
            <v>5384</v>
          </cell>
          <cell r="L792">
            <v>2692</v>
          </cell>
          <cell r="O792">
            <v>1</v>
          </cell>
          <cell r="P792">
            <v>691991009204</v>
          </cell>
          <cell r="R792" t="str">
            <v/>
          </cell>
          <cell r="S792" t="str">
            <v/>
          </cell>
          <cell r="T792" t="str">
            <v/>
          </cell>
          <cell r="U792" t="str">
            <v/>
          </cell>
          <cell r="V792" t="str">
            <v>MX</v>
          </cell>
          <cell r="W792" t="str">
            <v>Compliant</v>
          </cell>
          <cell r="X792" t="str">
            <v>https://www.crownaudio.com/en/products/dci-4-600n</v>
          </cell>
          <cell r="Y792">
            <v>49</v>
          </cell>
        </row>
        <row r="793">
          <cell r="A793" t="str">
            <v>DCI8X300N-U-USFX</v>
          </cell>
          <cell r="B793" t="str">
            <v>Crown</v>
          </cell>
          <cell r="C793" t="str">
            <v>DriveCore Install Network Series</v>
          </cell>
          <cell r="D793" t="str">
            <v>DCI8X300N</v>
          </cell>
          <cell r="E793" t="str">
            <v>DCI</v>
          </cell>
          <cell r="F793" t="str">
            <v/>
          </cell>
          <cell r="H793" t="str">
            <v>DCI8X300 NETWORK</v>
          </cell>
          <cell r="I793" t="str">
            <v>Eight-channel, DSP based Power Amplifier, 300W @ 4Ω, 70V/100V with BLU link</v>
          </cell>
          <cell r="J793">
            <v>7200</v>
          </cell>
          <cell r="K793">
            <v>7200</v>
          </cell>
          <cell r="L793">
            <v>3600</v>
          </cell>
          <cell r="O793">
            <v>1</v>
          </cell>
          <cell r="P793">
            <v>691991008412</v>
          </cell>
          <cell r="R793" t="str">
            <v/>
          </cell>
          <cell r="S793" t="str">
            <v/>
          </cell>
          <cell r="T793" t="str">
            <v/>
          </cell>
          <cell r="U793" t="str">
            <v/>
          </cell>
          <cell r="V793" t="str">
            <v>MX</v>
          </cell>
          <cell r="W793" t="str">
            <v>Compliant</v>
          </cell>
          <cell r="X793" t="str">
            <v>https://www.crownaudio.com/en/products/dci-8-300n</v>
          </cell>
          <cell r="Y793">
            <v>50</v>
          </cell>
        </row>
        <row r="794">
          <cell r="A794" t="str">
            <v>DCI8X600N-U-USFX</v>
          </cell>
          <cell r="B794" t="str">
            <v>Crown</v>
          </cell>
          <cell r="C794" t="str">
            <v>DriveCore Install Network Series</v>
          </cell>
          <cell r="D794" t="str">
            <v>DCI8X600N</v>
          </cell>
          <cell r="E794" t="str">
            <v>DCI</v>
          </cell>
          <cell r="F794" t="str">
            <v/>
          </cell>
          <cell r="H794" t="str">
            <v>DCI8X600 NETWORK</v>
          </cell>
          <cell r="I794" t="str">
            <v>Eight-channel, DSP based Power Amplifier, 600W @ 4Ω, 70V/100V with BLU link</v>
          </cell>
          <cell r="J794">
            <v>11436</v>
          </cell>
          <cell r="K794">
            <v>11436</v>
          </cell>
          <cell r="L794">
            <v>5718</v>
          </cell>
          <cell r="O794">
            <v>1</v>
          </cell>
          <cell r="P794">
            <v>691991009099</v>
          </cell>
          <cell r="R794" t="str">
            <v/>
          </cell>
          <cell r="S794" t="str">
            <v/>
          </cell>
          <cell r="T794" t="str">
            <v/>
          </cell>
          <cell r="U794" t="str">
            <v/>
          </cell>
          <cell r="V794" t="str">
            <v>MX</v>
          </cell>
          <cell r="W794" t="str">
            <v>Compliant</v>
          </cell>
          <cell r="X794" t="str">
            <v>https://www.crownaudio.com/en/products/dci-8-600n</v>
          </cell>
          <cell r="Y794">
            <v>51</v>
          </cell>
        </row>
        <row r="795">
          <cell r="A795" t="str">
            <v>4X3500HDB-U-USFX</v>
          </cell>
          <cell r="B795" t="str">
            <v>Crown</v>
          </cell>
          <cell r="C795" t="str">
            <v>I-Tech HD Series</v>
          </cell>
          <cell r="D795" t="str">
            <v>4X3500HDB</v>
          </cell>
          <cell r="E795" t="str">
            <v>IT</v>
          </cell>
          <cell r="F795" t="str">
            <v>Yes</v>
          </cell>
          <cell r="H795" t="str">
            <v>IT4X3500HD BINDING POST VERSION</v>
          </cell>
          <cell r="I795" t="str">
            <v>Four-channel, DSP based Power Amplifier, 4000W @ 4Ω, BINDING POST VERSION</v>
          </cell>
          <cell r="J795">
            <v>15916</v>
          </cell>
          <cell r="K795">
            <v>15916</v>
          </cell>
          <cell r="L795">
            <v>7958</v>
          </cell>
          <cell r="O795">
            <v>1</v>
          </cell>
          <cell r="P795">
            <v>691991008023</v>
          </cell>
          <cell r="R795" t="str">
            <v/>
          </cell>
          <cell r="S795">
            <v>23</v>
          </cell>
          <cell r="T795">
            <v>23</v>
          </cell>
          <cell r="U795">
            <v>7</v>
          </cell>
          <cell r="V795" t="str">
            <v>MX</v>
          </cell>
          <cell r="W795" t="str">
            <v>Compliant</v>
          </cell>
          <cell r="X795" t="str">
            <v>https://www.crownaudio.com/en/products/i-tech-4x3500hd</v>
          </cell>
          <cell r="Y795">
            <v>52</v>
          </cell>
        </row>
        <row r="796">
          <cell r="A796" t="str">
            <v>4X3500HDS-U-USFX</v>
          </cell>
          <cell r="B796" t="str">
            <v>Crown</v>
          </cell>
          <cell r="C796" t="str">
            <v>I-Tech HD Series</v>
          </cell>
          <cell r="D796" t="str">
            <v>4X3500HDS</v>
          </cell>
          <cell r="E796" t="str">
            <v>IT</v>
          </cell>
          <cell r="F796" t="str">
            <v>Yes</v>
          </cell>
          <cell r="H796" t="str">
            <v>IT4X3500HD SPEAKON VERSION</v>
          </cell>
          <cell r="I796" t="str">
            <v>Four-channel, DSP based Power Amplifier, 4000W @ 4Ω, SPEAKON VERSION</v>
          </cell>
          <cell r="J796">
            <v>15916</v>
          </cell>
          <cell r="K796">
            <v>15916</v>
          </cell>
          <cell r="L796">
            <v>7958</v>
          </cell>
          <cell r="O796">
            <v>1</v>
          </cell>
          <cell r="P796">
            <v>691991008092</v>
          </cell>
          <cell r="R796" t="str">
            <v/>
          </cell>
          <cell r="S796">
            <v>23</v>
          </cell>
          <cell r="T796">
            <v>23</v>
          </cell>
          <cell r="U796">
            <v>7</v>
          </cell>
          <cell r="V796" t="str">
            <v>MX</v>
          </cell>
          <cell r="W796" t="str">
            <v>Compliant</v>
          </cell>
          <cell r="X796" t="str">
            <v>https://www.crownaudio.com/en/products/i-tech-4x3500hd</v>
          </cell>
          <cell r="Y796">
            <v>53</v>
          </cell>
        </row>
        <row r="797">
          <cell r="A797" t="str">
            <v>IT12000HD-U-USFX</v>
          </cell>
          <cell r="B797" t="str">
            <v>Crown</v>
          </cell>
          <cell r="C797" t="str">
            <v>I-Tech HD Series</v>
          </cell>
          <cell r="D797" t="str">
            <v>IT12000HD</v>
          </cell>
          <cell r="E797" t="str">
            <v>IT</v>
          </cell>
          <cell r="F797" t="str">
            <v>Yes</v>
          </cell>
          <cell r="H797" t="str">
            <v>IT12000HD</v>
          </cell>
          <cell r="I797" t="str">
            <v>Two-channel, DSP based Power Amplifier, 4500W @ 4Ω</v>
          </cell>
          <cell r="J797">
            <v>11670</v>
          </cell>
          <cell r="K797">
            <v>11670</v>
          </cell>
          <cell r="L797">
            <v>5835</v>
          </cell>
          <cell r="O797">
            <v>1</v>
          </cell>
          <cell r="P797">
            <v>691991008535</v>
          </cell>
          <cell r="R797" t="str">
            <v/>
          </cell>
          <cell r="S797">
            <v>23</v>
          </cell>
          <cell r="T797">
            <v>23</v>
          </cell>
          <cell r="U797">
            <v>7</v>
          </cell>
          <cell r="V797" t="str">
            <v>MX</v>
          </cell>
          <cell r="W797" t="str">
            <v>Compliant</v>
          </cell>
          <cell r="X797" t="str">
            <v>https://www.crownaudio.com/en/products/i-tech-12000hd</v>
          </cell>
          <cell r="Y797">
            <v>54</v>
          </cell>
        </row>
        <row r="798">
          <cell r="A798" t="str">
            <v>IT5000HD-U-USFX</v>
          </cell>
          <cell r="B798" t="str">
            <v>Crown</v>
          </cell>
          <cell r="C798" t="str">
            <v>I-Tech HD Series</v>
          </cell>
          <cell r="D798" t="str">
            <v>IT5000HD</v>
          </cell>
          <cell r="E798" t="str">
            <v>IT</v>
          </cell>
          <cell r="F798" t="str">
            <v>Yes</v>
          </cell>
          <cell r="H798" t="str">
            <v>IT5000HD</v>
          </cell>
          <cell r="I798" t="str">
            <v>Two-channel, DSP based Power Amplifier, 2500W @ 4Ω</v>
          </cell>
          <cell r="J798">
            <v>7744</v>
          </cell>
          <cell r="K798">
            <v>7744</v>
          </cell>
          <cell r="L798">
            <v>3872</v>
          </cell>
          <cell r="O798">
            <v>1</v>
          </cell>
          <cell r="P798">
            <v>691991008597</v>
          </cell>
          <cell r="R798" t="str">
            <v/>
          </cell>
          <cell r="S798">
            <v>23</v>
          </cell>
          <cell r="T798">
            <v>23</v>
          </cell>
          <cell r="U798">
            <v>7</v>
          </cell>
          <cell r="V798" t="str">
            <v>MX</v>
          </cell>
          <cell r="W798" t="str">
            <v>Compliant</v>
          </cell>
          <cell r="X798" t="str">
            <v>https://www.crownaudio.com/en/products/i-tech-5000hd</v>
          </cell>
          <cell r="Y798">
            <v>55</v>
          </cell>
        </row>
        <row r="799">
          <cell r="A799" t="str">
            <v>IT9000HD-U-USFX</v>
          </cell>
          <cell r="B799" t="str">
            <v>Crown</v>
          </cell>
          <cell r="C799" t="str">
            <v>I-Tech HD Series</v>
          </cell>
          <cell r="D799" t="str">
            <v>IT9000HD</v>
          </cell>
          <cell r="E799" t="str">
            <v>IT</v>
          </cell>
          <cell r="F799" t="str">
            <v>Yes</v>
          </cell>
          <cell r="H799" t="str">
            <v>IT9000HD</v>
          </cell>
          <cell r="I799" t="str">
            <v>Two-channel, DSP based Power Amplifier, 3500W @ 4Ω</v>
          </cell>
          <cell r="J799">
            <v>9334</v>
          </cell>
          <cell r="K799">
            <v>9334</v>
          </cell>
          <cell r="L799">
            <v>4667</v>
          </cell>
          <cell r="O799">
            <v>1</v>
          </cell>
          <cell r="P799">
            <v>691991008658</v>
          </cell>
          <cell r="R799" t="str">
            <v/>
          </cell>
          <cell r="S799">
            <v>23</v>
          </cell>
          <cell r="T799">
            <v>23</v>
          </cell>
          <cell r="U799">
            <v>7</v>
          </cell>
          <cell r="V799" t="str">
            <v>MX</v>
          </cell>
          <cell r="W799" t="str">
            <v>Compliant</v>
          </cell>
          <cell r="X799" t="str">
            <v>https://www.crownaudio.com/en/products/i-tech-9000hd</v>
          </cell>
          <cell r="Y799">
            <v>56</v>
          </cell>
        </row>
        <row r="800">
          <cell r="A800" t="str">
            <v>VRACK12KFX</v>
          </cell>
          <cell r="B800" t="str">
            <v>Crown</v>
          </cell>
          <cell r="C800" t="str">
            <v>VRACK</v>
          </cell>
          <cell r="D800" t="str">
            <v>VRACK12KFX</v>
          </cell>
          <cell r="E800" t="str">
            <v>VRACK</v>
          </cell>
          <cell r="F800" t="str">
            <v>Yes</v>
          </cell>
          <cell r="H800" t="str">
            <v>COMPLETE 12K VRACK</v>
          </cell>
          <cell r="I800" t="str">
            <v>Complete V-Rack with three IT12000HD Power Amplifiers</v>
          </cell>
          <cell r="J800">
            <v>48270</v>
          </cell>
          <cell r="K800">
            <v>48270</v>
          </cell>
          <cell r="L800">
            <v>24135</v>
          </cell>
          <cell r="O800">
            <v>1</v>
          </cell>
          <cell r="P800">
            <v>691991013461</v>
          </cell>
          <cell r="R800" t="str">
            <v/>
          </cell>
          <cell r="S800" t="str">
            <v/>
          </cell>
          <cell r="T800" t="str">
            <v/>
          </cell>
          <cell r="U800" t="str">
            <v/>
          </cell>
          <cell r="V800" t="str">
            <v>MX</v>
          </cell>
          <cell r="W800" t="str">
            <v>Compliant</v>
          </cell>
          <cell r="X800" t="str">
            <v>https://www.crownaudio.com/en/products/vrack-12000hd</v>
          </cell>
          <cell r="Y800">
            <v>57</v>
          </cell>
        </row>
        <row r="801">
          <cell r="A801" t="str">
            <v>VRACK12KPFX</v>
          </cell>
          <cell r="B801" t="str">
            <v>Crown</v>
          </cell>
          <cell r="C801" t="str">
            <v>VRACK</v>
          </cell>
          <cell r="D801" t="str">
            <v>VRACK12KPFX</v>
          </cell>
          <cell r="E801" t="str">
            <v>VRACK</v>
          </cell>
          <cell r="F801" t="str">
            <v>Yes</v>
          </cell>
          <cell r="H801" t="str">
            <v>12K VRACK MINUS AMPS</v>
          </cell>
          <cell r="I801" t="str">
            <v>Complete V-Rack without Power Amplifiers</v>
          </cell>
          <cell r="J801">
            <v>13476</v>
          </cell>
          <cell r="K801">
            <v>13476</v>
          </cell>
          <cell r="L801">
            <v>6738</v>
          </cell>
          <cell r="O801">
            <v>1</v>
          </cell>
          <cell r="P801">
            <v>691991013478</v>
          </cell>
          <cell r="R801" t="str">
            <v/>
          </cell>
          <cell r="S801" t="str">
            <v/>
          </cell>
          <cell r="T801" t="str">
            <v/>
          </cell>
          <cell r="U801" t="str">
            <v/>
          </cell>
          <cell r="V801" t="str">
            <v>MX</v>
          </cell>
          <cell r="W801" t="str">
            <v>Compliant</v>
          </cell>
          <cell r="X801" t="str">
            <v/>
          </cell>
          <cell r="Y801">
            <v>58</v>
          </cell>
        </row>
        <row r="802">
          <cell r="A802" t="str">
            <v>VRACKHD4FX</v>
          </cell>
          <cell r="B802" t="str">
            <v>Crown</v>
          </cell>
          <cell r="C802" t="str">
            <v>VRACK</v>
          </cell>
          <cell r="D802" t="str">
            <v>VRACKHD4FX</v>
          </cell>
          <cell r="E802" t="str">
            <v>VRACK</v>
          </cell>
          <cell r="F802" t="str">
            <v>Yes</v>
          </cell>
          <cell r="H802" t="str">
            <v>COMPLETE HD4 VRACK</v>
          </cell>
          <cell r="I802" t="str">
            <v>Complete V-Rack with three IT4X3500HD Power Amplifiers</v>
          </cell>
          <cell r="J802">
            <v>59730</v>
          </cell>
          <cell r="K802">
            <v>59730</v>
          </cell>
          <cell r="L802">
            <v>29865</v>
          </cell>
          <cell r="O802">
            <v>1</v>
          </cell>
          <cell r="P802">
            <v>691991013515</v>
          </cell>
          <cell r="R802" t="str">
            <v/>
          </cell>
          <cell r="S802" t="str">
            <v/>
          </cell>
          <cell r="T802" t="str">
            <v/>
          </cell>
          <cell r="U802" t="str">
            <v/>
          </cell>
          <cell r="V802" t="str">
            <v>MX</v>
          </cell>
          <cell r="W802" t="str">
            <v>Compliant</v>
          </cell>
          <cell r="X802" t="str">
            <v>https://www.crownaudio.com/en/products/vrack-4x3500hd</v>
          </cell>
          <cell r="Y802">
            <v>59</v>
          </cell>
        </row>
        <row r="803">
          <cell r="A803" t="str">
            <v>VRACKHD4PFX</v>
          </cell>
          <cell r="B803" t="str">
            <v>Crown</v>
          </cell>
          <cell r="C803" t="str">
            <v>VRACK</v>
          </cell>
          <cell r="D803" t="str">
            <v>VRACKHD4PFX</v>
          </cell>
          <cell r="E803" t="str">
            <v>VRACK</v>
          </cell>
          <cell r="F803" t="str">
            <v>Yes</v>
          </cell>
          <cell r="H803" t="str">
            <v>HD4 VRACK MINUS AMPS</v>
          </cell>
          <cell r="I803" t="str">
            <v>Complete V-Rack without Power Amplifiers</v>
          </cell>
          <cell r="J803">
            <v>13366</v>
          </cell>
          <cell r="K803">
            <v>13366</v>
          </cell>
          <cell r="L803">
            <v>6683</v>
          </cell>
          <cell r="O803">
            <v>1</v>
          </cell>
          <cell r="P803">
            <v>691991013492</v>
          </cell>
          <cell r="R803" t="str">
            <v/>
          </cell>
          <cell r="S803" t="str">
            <v/>
          </cell>
          <cell r="T803" t="str">
            <v/>
          </cell>
          <cell r="U803" t="str">
            <v/>
          </cell>
          <cell r="V803" t="str">
            <v>MX</v>
          </cell>
          <cell r="W803" t="str">
            <v>Compliant</v>
          </cell>
          <cell r="X803" t="str">
            <v/>
          </cell>
          <cell r="Y803">
            <v>60</v>
          </cell>
        </row>
        <row r="804">
          <cell r="A804" t="str">
            <v>NXLI1500-0-US</v>
          </cell>
          <cell r="B804" t="str">
            <v>Crown</v>
          </cell>
          <cell r="C804" t="str">
            <v>XLi</v>
          </cell>
          <cell r="D804" t="str">
            <v>XLi1500</v>
          </cell>
          <cell r="E804" t="str">
            <v>XLC</v>
          </cell>
          <cell r="H804" t="str">
            <v>2x450W Power Amplifier</v>
          </cell>
          <cell r="I804" t="str">
            <v>Two-channel, 450W @ 4Ω Power Amplifier</v>
          </cell>
          <cell r="J804">
            <v>710</v>
          </cell>
          <cell r="K804">
            <v>569</v>
          </cell>
          <cell r="L804">
            <v>426.62</v>
          </cell>
          <cell r="O804">
            <v>1</v>
          </cell>
          <cell r="P804">
            <v>871015006901</v>
          </cell>
          <cell r="R804">
            <v>31.5</v>
          </cell>
          <cell r="S804">
            <v>22</v>
          </cell>
          <cell r="T804">
            <v>5.5</v>
          </cell>
          <cell r="U804">
            <v>20</v>
          </cell>
          <cell r="V804" t="str">
            <v>CN</v>
          </cell>
          <cell r="W804" t="str">
            <v>Non Compliant</v>
          </cell>
          <cell r="X804" t="str">
            <v>http://www.crownaudio.com/en-US/products/xli1500</v>
          </cell>
          <cell r="Y804">
            <v>61</v>
          </cell>
        </row>
        <row r="805">
          <cell r="A805" t="str">
            <v>NXLI2500-0-US</v>
          </cell>
          <cell r="B805" t="str">
            <v>Crown</v>
          </cell>
          <cell r="C805" t="str">
            <v>XLi</v>
          </cell>
          <cell r="D805" t="str">
            <v>XLi2500</v>
          </cell>
          <cell r="E805" t="str">
            <v>XLI</v>
          </cell>
          <cell r="H805" t="str">
            <v>2x750W Power Amplifier</v>
          </cell>
          <cell r="I805" t="str">
            <v>Two-channel, 750W @ 4Ω Power Amplifier</v>
          </cell>
          <cell r="J805">
            <v>895</v>
          </cell>
          <cell r="K805">
            <v>719</v>
          </cell>
          <cell r="L805">
            <v>585.6</v>
          </cell>
          <cell r="O805">
            <v>1</v>
          </cell>
          <cell r="P805">
            <v>871015006918</v>
          </cell>
          <cell r="R805">
            <v>32</v>
          </cell>
          <cell r="S805">
            <v>22</v>
          </cell>
          <cell r="T805">
            <v>21</v>
          </cell>
          <cell r="U805">
            <v>5.5</v>
          </cell>
          <cell r="V805" t="str">
            <v>CN</v>
          </cell>
          <cell r="W805" t="str">
            <v>Non Compliant</v>
          </cell>
          <cell r="X805" t="str">
            <v>http://www.crownaudio.com/en-US/products/xli2500</v>
          </cell>
          <cell r="Y805">
            <v>62</v>
          </cell>
        </row>
        <row r="806">
          <cell r="A806" t="str">
            <v>NXLI3500-0-US</v>
          </cell>
          <cell r="B806" t="str">
            <v>Crown</v>
          </cell>
          <cell r="C806" t="str">
            <v>XLi</v>
          </cell>
          <cell r="D806" t="str">
            <v>XLi3500</v>
          </cell>
          <cell r="E806" t="str">
            <v>XLI</v>
          </cell>
          <cell r="H806" t="str">
            <v>2x1350W Power Amplifier</v>
          </cell>
          <cell r="I806" t="str">
            <v>Two-channel, 1350W @ 4Ω Power Amplifier</v>
          </cell>
          <cell r="J806">
            <v>1335</v>
          </cell>
          <cell r="K806">
            <v>1069</v>
          </cell>
          <cell r="L806">
            <v>750.79</v>
          </cell>
          <cell r="O806">
            <v>1</v>
          </cell>
          <cell r="P806">
            <v>871015006925</v>
          </cell>
          <cell r="R806">
            <v>40</v>
          </cell>
          <cell r="S806">
            <v>23</v>
          </cell>
          <cell r="T806">
            <v>21</v>
          </cell>
          <cell r="U806">
            <v>6</v>
          </cell>
          <cell r="V806" t="str">
            <v>CN</v>
          </cell>
          <cell r="W806" t="str">
            <v>Non Compliant</v>
          </cell>
          <cell r="X806" t="str">
            <v>http://www.crownaudio.com/en-US/products/xli3500</v>
          </cell>
          <cell r="Y806">
            <v>63</v>
          </cell>
        </row>
        <row r="807">
          <cell r="A807" t="str">
            <v>NXLI800-0-US</v>
          </cell>
          <cell r="B807" t="str">
            <v>Crown</v>
          </cell>
          <cell r="C807" t="str">
            <v>XLi</v>
          </cell>
          <cell r="D807" t="str">
            <v>XLI800</v>
          </cell>
          <cell r="E807" t="str">
            <v>XLI</v>
          </cell>
          <cell r="H807" t="str">
            <v>2x300W Power Amplifier</v>
          </cell>
          <cell r="I807" t="str">
            <v>Two-channel, 300W @ 4Ω Power Amplifier</v>
          </cell>
          <cell r="J807">
            <v>520</v>
          </cell>
          <cell r="K807">
            <v>419</v>
          </cell>
          <cell r="L807">
            <v>311.16000000000003</v>
          </cell>
          <cell r="O807">
            <v>1</v>
          </cell>
          <cell r="P807">
            <v>871015006895</v>
          </cell>
          <cell r="R807">
            <v>28</v>
          </cell>
          <cell r="S807">
            <v>20.5</v>
          </cell>
          <cell r="T807">
            <v>22</v>
          </cell>
          <cell r="U807">
            <v>5</v>
          </cell>
          <cell r="V807" t="str">
            <v>CN</v>
          </cell>
          <cell r="W807" t="str">
            <v>Non Compliant</v>
          </cell>
          <cell r="X807" t="str">
            <v>http://www.crownaudio.com/en-US/products/xli800</v>
          </cell>
          <cell r="Y807">
            <v>64</v>
          </cell>
        </row>
        <row r="808">
          <cell r="A808" t="str">
            <v>NXLS1002-0-US</v>
          </cell>
          <cell r="B808" t="str">
            <v>Crown</v>
          </cell>
          <cell r="C808" t="str">
            <v>XLS DriveCore 2</v>
          </cell>
          <cell r="D808" t="str">
            <v xml:space="preserve">XLS1002 </v>
          </cell>
          <cell r="E808" t="str">
            <v>XLS4</v>
          </cell>
          <cell r="H808" t="str">
            <v>2x350W Power Amplifier</v>
          </cell>
          <cell r="I808" t="str">
            <v>Two-channel, 350W @ 4Ω Power Amplifier</v>
          </cell>
          <cell r="J808">
            <v>625</v>
          </cell>
          <cell r="K808">
            <v>500</v>
          </cell>
          <cell r="L808">
            <v>398.61</v>
          </cell>
          <cell r="O808">
            <v>1</v>
          </cell>
          <cell r="P808">
            <v>691991000935</v>
          </cell>
          <cell r="R808">
            <v>11</v>
          </cell>
          <cell r="S808">
            <v>22</v>
          </cell>
          <cell r="T808">
            <v>6</v>
          </cell>
          <cell r="U808">
            <v>12.5</v>
          </cell>
          <cell r="V808" t="str">
            <v>CN</v>
          </cell>
          <cell r="W808" t="str">
            <v>Non Compliant</v>
          </cell>
          <cell r="X808" t="str">
            <v>http://www.crownaudio.com/en-US/products/xls-1002</v>
          </cell>
          <cell r="Y808">
            <v>65</v>
          </cell>
        </row>
        <row r="809">
          <cell r="A809" t="str">
            <v>NXLS1502-0-US</v>
          </cell>
          <cell r="B809" t="str">
            <v>Crown</v>
          </cell>
          <cell r="C809" t="str">
            <v>XLS DriveCore 2</v>
          </cell>
          <cell r="D809" t="str">
            <v xml:space="preserve">XLS1502 </v>
          </cell>
          <cell r="E809" t="str">
            <v>XLS4</v>
          </cell>
          <cell r="H809" t="str">
            <v>2x525W Power Amplifier</v>
          </cell>
          <cell r="I809" t="str">
            <v>Two-channel, 525W @ 4Ω Power Amplifier</v>
          </cell>
          <cell r="J809">
            <v>810</v>
          </cell>
          <cell r="K809">
            <v>650</v>
          </cell>
          <cell r="L809">
            <v>497.07</v>
          </cell>
          <cell r="O809">
            <v>1</v>
          </cell>
          <cell r="P809">
            <v>691991001000</v>
          </cell>
          <cell r="R809">
            <v>11</v>
          </cell>
          <cell r="S809">
            <v>22</v>
          </cell>
          <cell r="T809">
            <v>6</v>
          </cell>
          <cell r="U809">
            <v>12.5</v>
          </cell>
          <cell r="V809" t="str">
            <v>CN</v>
          </cell>
          <cell r="W809" t="str">
            <v>Non Compliant</v>
          </cell>
          <cell r="X809" t="str">
            <v>http://www.crownaudio.com/en-US/products/xls-1502</v>
          </cell>
          <cell r="Y809">
            <v>66</v>
          </cell>
        </row>
        <row r="810">
          <cell r="A810" t="str">
            <v>NXLS2002-0-US</v>
          </cell>
          <cell r="B810" t="str">
            <v>Crown</v>
          </cell>
          <cell r="C810" t="str">
            <v>XLS DriveCore 2</v>
          </cell>
          <cell r="D810" t="str">
            <v xml:space="preserve">XLS2002 </v>
          </cell>
          <cell r="E810" t="str">
            <v>XLS4</v>
          </cell>
          <cell r="H810" t="str">
            <v>2x650W Power Amplifier</v>
          </cell>
          <cell r="I810" t="str">
            <v>Two-channel, 650W @ 4Ω Power Amplifier</v>
          </cell>
          <cell r="J810">
            <v>990</v>
          </cell>
          <cell r="K810">
            <v>795</v>
          </cell>
          <cell r="L810">
            <v>618</v>
          </cell>
          <cell r="O810">
            <v>1</v>
          </cell>
          <cell r="P810">
            <v>691991001086</v>
          </cell>
          <cell r="R810">
            <v>13.5</v>
          </cell>
          <cell r="S810">
            <v>21.5</v>
          </cell>
          <cell r="T810">
            <v>6</v>
          </cell>
          <cell r="U810">
            <v>14</v>
          </cell>
          <cell r="V810" t="str">
            <v>CN</v>
          </cell>
          <cell r="W810" t="str">
            <v>Non Compliant</v>
          </cell>
          <cell r="X810" t="str">
            <v>http://www.crownaudio.com/en-US/products/xls-2002</v>
          </cell>
          <cell r="Y810">
            <v>67</v>
          </cell>
        </row>
        <row r="811">
          <cell r="A811" t="str">
            <v>NXLS2502-0-US</v>
          </cell>
          <cell r="B811" t="str">
            <v>Crown</v>
          </cell>
          <cell r="C811" t="str">
            <v>XLS DriveCore 2</v>
          </cell>
          <cell r="D811" t="str">
            <v xml:space="preserve">XLS2502 </v>
          </cell>
          <cell r="E811" t="str">
            <v>XLS4</v>
          </cell>
          <cell r="H811" t="str">
            <v>2x775W Power Amplifier</v>
          </cell>
          <cell r="I811" t="str">
            <v>Two-channel, 775W @ 4Ω Power Amplifier</v>
          </cell>
          <cell r="J811">
            <v>1145</v>
          </cell>
          <cell r="K811">
            <v>920</v>
          </cell>
          <cell r="L811">
            <v>717.14</v>
          </cell>
          <cell r="O811">
            <v>1</v>
          </cell>
          <cell r="P811">
            <v>691991001161</v>
          </cell>
          <cell r="R811">
            <v>10</v>
          </cell>
          <cell r="S811">
            <v>21</v>
          </cell>
          <cell r="T811">
            <v>14.5</v>
          </cell>
          <cell r="U811">
            <v>6</v>
          </cell>
          <cell r="V811" t="str">
            <v>CN</v>
          </cell>
          <cell r="W811" t="str">
            <v>Non Compliant</v>
          </cell>
          <cell r="X811" t="str">
            <v>http://www.crownaudio.com/en-US/products/xls-2502</v>
          </cell>
          <cell r="Y811">
            <v>68</v>
          </cell>
        </row>
        <row r="812">
          <cell r="A812" t="str">
            <v>NXTI1002-U-US</v>
          </cell>
          <cell r="B812" t="str">
            <v>Crown</v>
          </cell>
          <cell r="C812" t="str">
            <v>XTi 2</v>
          </cell>
          <cell r="D812" t="str">
            <v>XTI1002</v>
          </cell>
          <cell r="E812" t="str">
            <v>XTI2</v>
          </cell>
          <cell r="H812" t="str">
            <v>2x500W Power Amplifier</v>
          </cell>
          <cell r="I812" t="str">
            <v>Two-channel, 500W @ 4Ω Power Amplifier</v>
          </cell>
          <cell r="J812">
            <v>1145</v>
          </cell>
          <cell r="K812">
            <v>919</v>
          </cell>
          <cell r="L812">
            <v>729.8</v>
          </cell>
          <cell r="O812">
            <v>1</v>
          </cell>
          <cell r="P812">
            <v>871015005232</v>
          </cell>
          <cell r="R812">
            <v>0.5</v>
          </cell>
          <cell r="S812">
            <v>19</v>
          </cell>
          <cell r="T812">
            <v>22.5</v>
          </cell>
          <cell r="U812">
            <v>7</v>
          </cell>
          <cell r="V812" t="str">
            <v>CN</v>
          </cell>
          <cell r="W812" t="str">
            <v>Non Compliant</v>
          </cell>
          <cell r="X812" t="str">
            <v>http://www.crownaudio.com/en-US/products/xti-1002</v>
          </cell>
          <cell r="Y812">
            <v>69</v>
          </cell>
        </row>
        <row r="813">
          <cell r="A813" t="str">
            <v>NXTI2002-U-US</v>
          </cell>
          <cell r="B813" t="str">
            <v>Crown</v>
          </cell>
          <cell r="C813" t="str">
            <v>XTi 2</v>
          </cell>
          <cell r="D813" t="str">
            <v>XTI2002</v>
          </cell>
          <cell r="E813" t="str">
            <v>XTI2</v>
          </cell>
          <cell r="H813" t="str">
            <v>2x800W Power Amplifier</v>
          </cell>
          <cell r="I813" t="str">
            <v>Two-channel, 800W @ 4Ω Power Amplifier</v>
          </cell>
          <cell r="J813">
            <v>1595</v>
          </cell>
          <cell r="K813">
            <v>1279</v>
          </cell>
          <cell r="L813">
            <v>979.53</v>
          </cell>
          <cell r="O813">
            <v>1</v>
          </cell>
          <cell r="P813">
            <v>871015005317</v>
          </cell>
          <cell r="R813">
            <v>23</v>
          </cell>
          <cell r="S813">
            <v>22.5</v>
          </cell>
          <cell r="T813">
            <v>7.5</v>
          </cell>
          <cell r="U813">
            <v>19.5</v>
          </cell>
          <cell r="V813" t="str">
            <v>CN</v>
          </cell>
          <cell r="W813" t="str">
            <v>Non Compliant</v>
          </cell>
          <cell r="X813" t="str">
            <v>http://www.crownaudio.com/en-US/products/xti-2002</v>
          </cell>
          <cell r="Y813">
            <v>70</v>
          </cell>
        </row>
        <row r="814">
          <cell r="A814" t="str">
            <v>NXTI4002-U-US</v>
          </cell>
          <cell r="B814" t="str">
            <v>Crown</v>
          </cell>
          <cell r="C814" t="str">
            <v>XTi 2</v>
          </cell>
          <cell r="D814" t="str">
            <v>XTI4002</v>
          </cell>
          <cell r="E814" t="str">
            <v>XTI2</v>
          </cell>
          <cell r="H814" t="str">
            <v>2x1200W Power Amplifier</v>
          </cell>
          <cell r="I814" t="str">
            <v>Two-channel, 1200W @ 4Ω Power Amplifier</v>
          </cell>
          <cell r="J814">
            <v>2075</v>
          </cell>
          <cell r="K814">
            <v>1659</v>
          </cell>
          <cell r="L814">
            <v>1279.03</v>
          </cell>
          <cell r="O814">
            <v>1</v>
          </cell>
          <cell r="P814">
            <v>871015005393</v>
          </cell>
          <cell r="R814">
            <v>21</v>
          </cell>
          <cell r="S814">
            <v>22.5</v>
          </cell>
          <cell r="T814">
            <v>7</v>
          </cell>
          <cell r="U814">
            <v>19</v>
          </cell>
          <cell r="V814" t="str">
            <v>CN</v>
          </cell>
          <cell r="W814" t="str">
            <v>Non Compliant</v>
          </cell>
          <cell r="X814" t="str">
            <v>http://www.crownaudio.com/en-US/products/xti-4002</v>
          </cell>
          <cell r="Y814">
            <v>71</v>
          </cell>
        </row>
        <row r="815">
          <cell r="A815" t="str">
            <v>NXTI6002-U-US</v>
          </cell>
          <cell r="B815" t="str">
            <v>Crown</v>
          </cell>
          <cell r="C815" t="str">
            <v>XTi 2</v>
          </cell>
          <cell r="D815" t="str">
            <v>XTI6002</v>
          </cell>
          <cell r="E815" t="str">
            <v>XTI2</v>
          </cell>
          <cell r="H815" t="str">
            <v>2x2100W Power Amplifier</v>
          </cell>
          <cell r="I815" t="str">
            <v>Two-channel, 2100W @ 4Ω Power Amplifier</v>
          </cell>
          <cell r="J815">
            <v>3855</v>
          </cell>
          <cell r="K815">
            <v>3089</v>
          </cell>
          <cell r="L815">
            <v>2303.08</v>
          </cell>
          <cell r="O815">
            <v>1</v>
          </cell>
          <cell r="P815">
            <v>871015005478</v>
          </cell>
          <cell r="R815">
            <v>29</v>
          </cell>
          <cell r="S815">
            <v>22</v>
          </cell>
          <cell r="T815">
            <v>7</v>
          </cell>
          <cell r="U815">
            <v>22.5</v>
          </cell>
          <cell r="V815" t="str">
            <v>CN</v>
          </cell>
          <cell r="W815" t="str">
            <v>Non Compliant</v>
          </cell>
          <cell r="X815" t="str">
            <v>http://www.crownaudio.com/en-US/products/xti-6002</v>
          </cell>
          <cell r="Y815">
            <v>72</v>
          </cell>
        </row>
        <row r="816">
          <cell r="A816" t="str">
            <v>DBX1215V</v>
          </cell>
          <cell r="B816" t="str">
            <v>DBX</v>
          </cell>
          <cell r="C816" t="str">
            <v>Graphic EQs</v>
          </cell>
          <cell r="D816">
            <v>1215</v>
          </cell>
          <cell r="E816" t="str">
            <v>DBX_DYN</v>
          </cell>
          <cell r="H816" t="str">
            <v>Graphic EQs</v>
          </cell>
          <cell r="I816" t="str">
            <v>12 Series - Dual 15 Band Graphic Equalizer</v>
          </cell>
          <cell r="J816">
            <v>585</v>
          </cell>
          <cell r="K816">
            <v>470</v>
          </cell>
          <cell r="L816">
            <v>356.38</v>
          </cell>
          <cell r="O816">
            <v>2</v>
          </cell>
          <cell r="P816">
            <v>691991400032</v>
          </cell>
          <cell r="R816">
            <v>7</v>
          </cell>
          <cell r="S816">
            <v>22.5</v>
          </cell>
          <cell r="T816">
            <v>7.5</v>
          </cell>
          <cell r="U816">
            <v>11</v>
          </cell>
          <cell r="V816" t="str">
            <v>CN</v>
          </cell>
          <cell r="W816" t="str">
            <v>Non Compliant</v>
          </cell>
          <cell r="X816" t="str">
            <v>http://dbxpro.com/en-US/products/1215</v>
          </cell>
          <cell r="Y816">
            <v>1</v>
          </cell>
        </row>
        <row r="817">
          <cell r="A817" t="str">
            <v>DBX1231V</v>
          </cell>
          <cell r="B817" t="str">
            <v>DBX</v>
          </cell>
          <cell r="C817" t="str">
            <v>Graphic EQs</v>
          </cell>
          <cell r="D817">
            <v>1231</v>
          </cell>
          <cell r="E817" t="str">
            <v>DBX_EQ</v>
          </cell>
          <cell r="H817" t="str">
            <v>Graphic EQs</v>
          </cell>
          <cell r="I817" t="str">
            <v>12 Series - Dual 31 Band Graphic Equalizer</v>
          </cell>
          <cell r="J817">
            <v>820</v>
          </cell>
          <cell r="K817">
            <v>655</v>
          </cell>
          <cell r="L817">
            <v>487.6</v>
          </cell>
          <cell r="O817">
            <v>2</v>
          </cell>
          <cell r="P817">
            <v>691991400049</v>
          </cell>
          <cell r="R817">
            <v>13.5</v>
          </cell>
          <cell r="S817">
            <v>22</v>
          </cell>
          <cell r="T817">
            <v>11.5</v>
          </cell>
          <cell r="U817">
            <v>7.5</v>
          </cell>
          <cell r="V817" t="str">
            <v>CN</v>
          </cell>
          <cell r="W817" t="str">
            <v>Non Compliant</v>
          </cell>
          <cell r="X817" t="str">
            <v>http://dbxpro.com/en-US/products/1231</v>
          </cell>
          <cell r="Y817">
            <v>2</v>
          </cell>
        </row>
        <row r="818">
          <cell r="A818" t="str">
            <v>DBX1260V</v>
          </cell>
          <cell r="B818" t="str">
            <v>DBX</v>
          </cell>
          <cell r="C818" t="str">
            <v>Digital Zone Processor</v>
          </cell>
          <cell r="D818" t="str">
            <v>1260V</v>
          </cell>
          <cell r="E818" t="str">
            <v>DBX_ZONEP</v>
          </cell>
          <cell r="H818" t="str">
            <v>Digital Zone Processor</v>
          </cell>
          <cell r="I818" t="str">
            <v>12x6 Digital Zone Processor</v>
          </cell>
          <cell r="J818">
            <v>1325</v>
          </cell>
          <cell r="K818">
            <v>1325</v>
          </cell>
          <cell r="L818">
            <v>845.06</v>
          </cell>
          <cell r="O818">
            <v>2</v>
          </cell>
          <cell r="P818">
            <v>691991400841</v>
          </cell>
          <cell r="R818">
            <v>9</v>
          </cell>
          <cell r="S818">
            <v>22.5</v>
          </cell>
          <cell r="T818">
            <v>11.5</v>
          </cell>
          <cell r="U818">
            <v>3.5</v>
          </cell>
          <cell r="V818" t="str">
            <v>CN</v>
          </cell>
          <cell r="W818" t="str">
            <v>Non Compliant</v>
          </cell>
          <cell r="X818" t="str">
            <v>http://dbxpro.com/en-US/products/1260m</v>
          </cell>
          <cell r="Y818">
            <v>3</v>
          </cell>
        </row>
        <row r="819">
          <cell r="A819" t="str">
            <v>DBX1260MV</v>
          </cell>
          <cell r="B819" t="str">
            <v>DBX</v>
          </cell>
          <cell r="C819" t="str">
            <v>Digital Zone Processor</v>
          </cell>
          <cell r="D819" t="str">
            <v>1260m</v>
          </cell>
          <cell r="G819" t="str">
            <v>Limited Quantity</v>
          </cell>
          <cell r="H819" t="str">
            <v>Digital Zone Processor</v>
          </cell>
          <cell r="I819" t="str">
            <v>12x6 Digital Zone Processor</v>
          </cell>
          <cell r="J819">
            <v>1480</v>
          </cell>
          <cell r="K819">
            <v>1480</v>
          </cell>
          <cell r="L819">
            <v>954.7</v>
          </cell>
          <cell r="O819">
            <v>2</v>
          </cell>
          <cell r="P819">
            <v>691991401183</v>
          </cell>
          <cell r="R819">
            <v>9</v>
          </cell>
          <cell r="S819">
            <v>33.25</v>
          </cell>
          <cell r="T819">
            <v>3.75</v>
          </cell>
          <cell r="U819">
            <v>11.5</v>
          </cell>
          <cell r="V819" t="str">
            <v>CN</v>
          </cell>
          <cell r="W819" t="str">
            <v>Non Compliant</v>
          </cell>
          <cell r="X819" t="str">
            <v>http://dbxpro.com/en-US/products/1260m</v>
          </cell>
          <cell r="Y819">
            <v>4</v>
          </cell>
        </row>
        <row r="820">
          <cell r="A820" t="str">
            <v>DBX1261MV</v>
          </cell>
          <cell r="B820" t="str">
            <v>DBX</v>
          </cell>
          <cell r="C820" t="str">
            <v>Digital Zone Processor</v>
          </cell>
          <cell r="D820" t="str">
            <v>1261m</v>
          </cell>
          <cell r="H820" t="str">
            <v>Digital Zone Processor</v>
          </cell>
          <cell r="I820" t="str">
            <v>12x6 Digital Zone Processor</v>
          </cell>
          <cell r="J820">
            <v>1365</v>
          </cell>
          <cell r="K820">
            <v>1365</v>
          </cell>
          <cell r="L820">
            <v>864.43</v>
          </cell>
          <cell r="O820">
            <v>2</v>
          </cell>
          <cell r="P820">
            <v>691991401190</v>
          </cell>
          <cell r="R820">
            <v>9</v>
          </cell>
          <cell r="S820">
            <v>22.5</v>
          </cell>
          <cell r="T820">
            <v>11.5</v>
          </cell>
          <cell r="U820">
            <v>3.5</v>
          </cell>
          <cell r="V820" t="str">
            <v>CN</v>
          </cell>
          <cell r="W820" t="str">
            <v>Non Compliant</v>
          </cell>
          <cell r="X820" t="str">
            <v>http://dbxpro.com/en-US/products/1261m</v>
          </cell>
          <cell r="Y820">
            <v>5</v>
          </cell>
        </row>
        <row r="821">
          <cell r="A821" t="str">
            <v>DBX1261V</v>
          </cell>
          <cell r="B821" t="str">
            <v>DBX</v>
          </cell>
          <cell r="C821" t="str">
            <v>Digital Zone Processor</v>
          </cell>
          <cell r="D821" t="str">
            <v>ZonePro 1261</v>
          </cell>
          <cell r="E821" t="str">
            <v>DBX_ZONEP</v>
          </cell>
          <cell r="H821" t="str">
            <v>Digital Zone Processor</v>
          </cell>
          <cell r="I821" t="str">
            <v>12x6 Digital Zone Processor</v>
          </cell>
          <cell r="J821">
            <v>1185</v>
          </cell>
          <cell r="K821">
            <v>1185</v>
          </cell>
          <cell r="L821">
            <v>782.86</v>
          </cell>
          <cell r="O821">
            <v>2</v>
          </cell>
          <cell r="P821">
            <v>691991400858</v>
          </cell>
          <cell r="R821">
            <v>8.8000000000000007</v>
          </cell>
          <cell r="S821">
            <v>5.75</v>
          </cell>
          <cell r="T821">
            <v>19</v>
          </cell>
          <cell r="U821">
            <v>1.75</v>
          </cell>
          <cell r="V821" t="str">
            <v>CN</v>
          </cell>
          <cell r="W821" t="str">
            <v>Non Compliant</v>
          </cell>
          <cell r="X821" t="str">
            <v>http://dbxpro.com/en-US/products/1261</v>
          </cell>
          <cell r="Y821">
            <v>6</v>
          </cell>
        </row>
        <row r="822">
          <cell r="A822" t="str">
            <v>DBX131SV</v>
          </cell>
          <cell r="B822" t="str">
            <v>DBX</v>
          </cell>
          <cell r="C822" t="str">
            <v>Graphic EQs</v>
          </cell>
          <cell r="D822" t="str">
            <v>131s</v>
          </cell>
          <cell r="E822" t="str">
            <v>DBX_ZONEP</v>
          </cell>
          <cell r="H822" t="str">
            <v>Graphic EQs</v>
          </cell>
          <cell r="I822" t="str">
            <v>2 Series - Single 31 Band Graphic Equalizer</v>
          </cell>
          <cell r="J822">
            <v>340</v>
          </cell>
          <cell r="K822">
            <v>275</v>
          </cell>
          <cell r="L822">
            <v>197.97</v>
          </cell>
          <cell r="O822">
            <v>6</v>
          </cell>
          <cell r="P822">
            <v>691991401213</v>
          </cell>
          <cell r="R822">
            <v>6</v>
          </cell>
          <cell r="S822">
            <v>22</v>
          </cell>
          <cell r="T822">
            <v>11.5</v>
          </cell>
          <cell r="U822">
            <v>2.5</v>
          </cell>
          <cell r="V822" t="str">
            <v>CN</v>
          </cell>
          <cell r="W822" t="str">
            <v>Non Compliant</v>
          </cell>
          <cell r="X822" t="str">
            <v>http://dbxpro.com/en-US/products/131s</v>
          </cell>
          <cell r="Y822">
            <v>7</v>
          </cell>
        </row>
        <row r="823">
          <cell r="A823" t="str">
            <v>DBX215SV</v>
          </cell>
          <cell r="B823" t="str">
            <v>DBX</v>
          </cell>
          <cell r="C823" t="str">
            <v>Graphic EQs</v>
          </cell>
          <cell r="D823" t="str">
            <v>215s</v>
          </cell>
          <cell r="E823" t="str">
            <v>DBX_EQ</v>
          </cell>
          <cell r="H823" t="str">
            <v>Graphic EQs</v>
          </cell>
          <cell r="I823" t="str">
            <v>2 Series - Dual 15 Band Graphic Equalizer</v>
          </cell>
          <cell r="J823">
            <v>350</v>
          </cell>
          <cell r="K823">
            <v>280</v>
          </cell>
          <cell r="L823">
            <v>201.53</v>
          </cell>
          <cell r="O823">
            <v>6</v>
          </cell>
          <cell r="P823">
            <v>691991401220</v>
          </cell>
          <cell r="R823">
            <v>6</v>
          </cell>
          <cell r="S823">
            <v>22</v>
          </cell>
          <cell r="T823">
            <v>2.5</v>
          </cell>
          <cell r="U823">
            <v>11</v>
          </cell>
          <cell r="V823" t="str">
            <v>CN</v>
          </cell>
          <cell r="W823" t="str">
            <v>Non Compliant</v>
          </cell>
          <cell r="X823" t="str">
            <v>http://dbxpro.com/en-US/products/215s</v>
          </cell>
          <cell r="Y823">
            <v>8</v>
          </cell>
        </row>
        <row r="824">
          <cell r="A824" t="str">
            <v>DBX223XSV</v>
          </cell>
          <cell r="B824" t="str">
            <v>DBX</v>
          </cell>
          <cell r="C824" t="str">
            <v>Production Series</v>
          </cell>
          <cell r="D824" t="str">
            <v>223xs</v>
          </cell>
          <cell r="E824" t="str">
            <v>DBX_EQ</v>
          </cell>
          <cell r="H824" t="str">
            <v>Production Series</v>
          </cell>
          <cell r="I824" t="str">
            <v>223s with XLR Connectors</v>
          </cell>
          <cell r="J824">
            <v>375</v>
          </cell>
          <cell r="K824">
            <v>300</v>
          </cell>
          <cell r="L824">
            <v>220.52</v>
          </cell>
          <cell r="O824">
            <v>6</v>
          </cell>
          <cell r="P824">
            <v>691991401275</v>
          </cell>
          <cell r="R824">
            <v>6.5</v>
          </cell>
          <cell r="S824">
            <v>22</v>
          </cell>
          <cell r="T824">
            <v>2.5</v>
          </cell>
          <cell r="U824">
            <v>11.5</v>
          </cell>
          <cell r="V824" t="str">
            <v>CN</v>
          </cell>
          <cell r="W824" t="str">
            <v>Non Compliant</v>
          </cell>
          <cell r="X824" t="str">
            <v>http://dbxpro.com/en-US/products/223xs</v>
          </cell>
          <cell r="Y824">
            <v>9</v>
          </cell>
        </row>
        <row r="825">
          <cell r="A825" t="str">
            <v>DBX231SV</v>
          </cell>
          <cell r="B825" t="str">
            <v>DBX</v>
          </cell>
          <cell r="C825" t="str">
            <v>Graphic EQs</v>
          </cell>
          <cell r="D825" t="str">
            <v>231s</v>
          </cell>
          <cell r="E825" t="str">
            <v>DBX_CROSS</v>
          </cell>
          <cell r="H825" t="str">
            <v>Graphic EQs</v>
          </cell>
          <cell r="I825" t="str">
            <v>2 Series - Dual 31 Band Graphic Equalizer</v>
          </cell>
          <cell r="J825">
            <v>420</v>
          </cell>
          <cell r="K825">
            <v>335</v>
          </cell>
          <cell r="L825">
            <v>246.79</v>
          </cell>
          <cell r="O825">
            <v>3</v>
          </cell>
          <cell r="P825">
            <v>691991401206</v>
          </cell>
          <cell r="R825">
            <v>8</v>
          </cell>
          <cell r="S825">
            <v>22</v>
          </cell>
          <cell r="T825">
            <v>2.5</v>
          </cell>
          <cell r="U825">
            <v>11.5</v>
          </cell>
          <cell r="V825" t="str">
            <v>CN</v>
          </cell>
          <cell r="W825" t="str">
            <v>Non Compliant</v>
          </cell>
          <cell r="X825" t="str">
            <v>http://dbxpro.com/en-US/products/231s</v>
          </cell>
          <cell r="Y825">
            <v>10</v>
          </cell>
        </row>
        <row r="826">
          <cell r="A826" t="str">
            <v>DBX234SV</v>
          </cell>
          <cell r="B826" t="str">
            <v>DBX</v>
          </cell>
          <cell r="C826" t="str">
            <v>Production Series</v>
          </cell>
          <cell r="D826" t="str">
            <v>234s</v>
          </cell>
          <cell r="E826" t="str">
            <v>DBX_EQ</v>
          </cell>
          <cell r="H826" t="str">
            <v>Production Series</v>
          </cell>
          <cell r="I826" t="str">
            <v>Stereo 2/3 Way, Mono 4-Way Crossover</v>
          </cell>
          <cell r="J826">
            <v>410</v>
          </cell>
          <cell r="K826">
            <v>330</v>
          </cell>
          <cell r="L826">
            <v>242.98</v>
          </cell>
          <cell r="O826">
            <v>6</v>
          </cell>
          <cell r="P826">
            <v>691991401282</v>
          </cell>
          <cell r="R826">
            <v>6.5</v>
          </cell>
          <cell r="S826">
            <v>22</v>
          </cell>
          <cell r="T826">
            <v>2.5</v>
          </cell>
          <cell r="U826">
            <v>11.25</v>
          </cell>
          <cell r="V826" t="str">
            <v>CN</v>
          </cell>
          <cell r="W826" t="str">
            <v>Non Compliant</v>
          </cell>
          <cell r="X826" t="str">
            <v>http://dbxpro.com/en-US/products/234s</v>
          </cell>
          <cell r="Y826">
            <v>11</v>
          </cell>
        </row>
        <row r="827">
          <cell r="A827" t="str">
            <v>DBX234XSV</v>
          </cell>
          <cell r="B827" t="str">
            <v>DBX</v>
          </cell>
          <cell r="C827" t="str">
            <v>Production Series</v>
          </cell>
          <cell r="D827" t="str">
            <v>234xs</v>
          </cell>
          <cell r="E827" t="str">
            <v>DBX_CROSS</v>
          </cell>
          <cell r="H827" t="str">
            <v>Production Series</v>
          </cell>
          <cell r="I827" t="str">
            <v>234s with XLR Connectors</v>
          </cell>
          <cell r="J827">
            <v>470</v>
          </cell>
          <cell r="K827">
            <v>380</v>
          </cell>
          <cell r="L827">
            <v>280.16000000000003</v>
          </cell>
          <cell r="O827">
            <v>6</v>
          </cell>
          <cell r="P827">
            <v>691991401299</v>
          </cell>
          <cell r="R827">
            <v>7</v>
          </cell>
          <cell r="S827">
            <v>22</v>
          </cell>
          <cell r="T827">
            <v>3</v>
          </cell>
          <cell r="U827">
            <v>11.5</v>
          </cell>
          <cell r="V827" t="str">
            <v>CN</v>
          </cell>
          <cell r="W827" t="str">
            <v>Non Compliant</v>
          </cell>
          <cell r="X827" t="str">
            <v>http://dbxpro.com/en-US/products/234xs</v>
          </cell>
          <cell r="Y827">
            <v>12</v>
          </cell>
        </row>
        <row r="828">
          <cell r="A828" t="str">
            <v>DBX260V</v>
          </cell>
          <cell r="B828" t="str">
            <v>DBX</v>
          </cell>
          <cell r="C828" t="str">
            <v>DriveRack</v>
          </cell>
          <cell r="D828" t="str">
            <v>260V</v>
          </cell>
          <cell r="E828" t="str">
            <v>DBX_CROSS</v>
          </cell>
          <cell r="H828" t="str">
            <v>DriveRack</v>
          </cell>
          <cell r="I828" t="str">
            <v>2x6 Loudspeaker Management System</v>
          </cell>
          <cell r="J828">
            <v>1180</v>
          </cell>
          <cell r="K828">
            <v>945</v>
          </cell>
          <cell r="L828">
            <v>704.74</v>
          </cell>
          <cell r="O828">
            <v>1</v>
          </cell>
          <cell r="P828">
            <v>691991400483</v>
          </cell>
          <cell r="R828">
            <v>8.5</v>
          </cell>
          <cell r="S828">
            <v>22.5</v>
          </cell>
          <cell r="T828">
            <v>4</v>
          </cell>
          <cell r="U828">
            <v>11.5</v>
          </cell>
          <cell r="V828" t="str">
            <v>CN</v>
          </cell>
          <cell r="W828" t="str">
            <v>Non Compliant</v>
          </cell>
          <cell r="X828" t="str">
            <v>http://dbxpro.com/en-US/products/driverack-260</v>
          </cell>
          <cell r="Y828">
            <v>13</v>
          </cell>
        </row>
        <row r="829">
          <cell r="A829" t="str">
            <v>DBX266XSV</v>
          </cell>
          <cell r="B829" t="str">
            <v>DBX</v>
          </cell>
          <cell r="C829" t="str">
            <v>Production Series</v>
          </cell>
          <cell r="D829" t="str">
            <v>266xs</v>
          </cell>
          <cell r="E829" t="str">
            <v>DBX_PSR</v>
          </cell>
          <cell r="H829" t="str">
            <v>Production Series</v>
          </cell>
          <cell r="I829" t="str">
            <v xml:space="preserve">Dual Compressor Gate </v>
          </cell>
          <cell r="J829">
            <v>350</v>
          </cell>
          <cell r="K829">
            <v>280</v>
          </cell>
          <cell r="L829">
            <v>171.39</v>
          </cell>
          <cell r="O829">
            <v>6</v>
          </cell>
          <cell r="P829">
            <v>691991401244</v>
          </cell>
          <cell r="R829">
            <v>6</v>
          </cell>
          <cell r="S829">
            <v>22</v>
          </cell>
          <cell r="T829">
            <v>2.5</v>
          </cell>
          <cell r="U829">
            <v>11</v>
          </cell>
          <cell r="V829" t="str">
            <v>CN</v>
          </cell>
          <cell r="W829" t="str">
            <v>Non Compliant</v>
          </cell>
          <cell r="X829" t="str">
            <v>http://dbxpro.com/en-US/products/266xs</v>
          </cell>
          <cell r="Y829">
            <v>14</v>
          </cell>
        </row>
        <row r="830">
          <cell r="A830" t="str">
            <v>DBX286SV</v>
          </cell>
          <cell r="B830" t="str">
            <v>DBX</v>
          </cell>
          <cell r="C830" t="str">
            <v>Production Series</v>
          </cell>
          <cell r="D830" t="str">
            <v>286s</v>
          </cell>
          <cell r="E830" t="str">
            <v>DBX_CROSS</v>
          </cell>
          <cell r="G830" t="str">
            <v>Limited Quantity</v>
          </cell>
          <cell r="H830" t="str">
            <v>Production Series</v>
          </cell>
          <cell r="I830" t="str">
            <v>Mic Preamp / Channel Strip</v>
          </cell>
          <cell r="J830">
            <v>425</v>
          </cell>
          <cell r="K830">
            <v>339</v>
          </cell>
          <cell r="L830">
            <v>246.17</v>
          </cell>
          <cell r="O830">
            <v>6</v>
          </cell>
          <cell r="P830">
            <v>691991401237</v>
          </cell>
          <cell r="R830">
            <v>6</v>
          </cell>
          <cell r="S830">
            <v>22</v>
          </cell>
          <cell r="T830">
            <v>2.5</v>
          </cell>
          <cell r="U830">
            <v>11.25</v>
          </cell>
          <cell r="V830" t="str">
            <v>CN</v>
          </cell>
          <cell r="W830" t="str">
            <v>Non Compliant</v>
          </cell>
          <cell r="X830" t="str">
            <v>http://dbxpro.com/en-US/products/286s</v>
          </cell>
          <cell r="Y830">
            <v>15</v>
          </cell>
        </row>
        <row r="831">
          <cell r="A831" t="str">
            <v>DBX510</v>
          </cell>
          <cell r="B831" t="str">
            <v>DBX</v>
          </cell>
          <cell r="C831" t="str">
            <v>500 Series</v>
          </cell>
          <cell r="D831">
            <v>510</v>
          </cell>
          <cell r="E831" t="str">
            <v>DBX_STUDI</v>
          </cell>
          <cell r="H831" t="str">
            <v>500 Series</v>
          </cell>
          <cell r="I831" t="str">
            <v>SubHarmonic Synthesizer</v>
          </cell>
          <cell r="J831">
            <v>310</v>
          </cell>
          <cell r="K831">
            <v>250</v>
          </cell>
          <cell r="L831">
            <v>181.84</v>
          </cell>
          <cell r="O831">
            <v>6</v>
          </cell>
          <cell r="P831">
            <v>691991000669</v>
          </cell>
          <cell r="R831">
            <v>1.5</v>
          </cell>
          <cell r="S831">
            <v>10</v>
          </cell>
          <cell r="T831">
            <v>6</v>
          </cell>
          <cell r="U831">
            <v>3.5</v>
          </cell>
          <cell r="V831" t="str">
            <v>CN</v>
          </cell>
          <cell r="W831" t="str">
            <v>Non Compliant</v>
          </cell>
          <cell r="X831" t="str">
            <v>http://dbxpro.com/en-US/products/510</v>
          </cell>
          <cell r="Y831">
            <v>16</v>
          </cell>
        </row>
        <row r="832">
          <cell r="A832" t="str">
            <v>DBX520</v>
          </cell>
          <cell r="B832" t="str">
            <v>DBX</v>
          </cell>
          <cell r="C832" t="str">
            <v>500 Series</v>
          </cell>
          <cell r="D832">
            <v>520</v>
          </cell>
          <cell r="E832" t="str">
            <v>DBX_STUDI</v>
          </cell>
          <cell r="H832" t="str">
            <v>500 Series</v>
          </cell>
          <cell r="I832" t="str">
            <v xml:space="preserve">De-Esser </v>
          </cell>
          <cell r="J832">
            <v>380</v>
          </cell>
          <cell r="K832">
            <v>305</v>
          </cell>
          <cell r="L832">
            <v>211.15</v>
          </cell>
          <cell r="O832">
            <v>6</v>
          </cell>
          <cell r="P832">
            <v>691991000652</v>
          </cell>
          <cell r="R832">
            <v>2</v>
          </cell>
          <cell r="S832">
            <v>10</v>
          </cell>
          <cell r="T832">
            <v>6.5</v>
          </cell>
          <cell r="U832">
            <v>4</v>
          </cell>
          <cell r="V832" t="str">
            <v>CN</v>
          </cell>
          <cell r="W832" t="str">
            <v>Non Compliant</v>
          </cell>
          <cell r="X832" t="str">
            <v>http://dbxpro.com/en-US/products/520</v>
          </cell>
          <cell r="Y832">
            <v>17</v>
          </cell>
        </row>
        <row r="833">
          <cell r="A833" t="str">
            <v>DBX530</v>
          </cell>
          <cell r="B833" t="str">
            <v>DBX</v>
          </cell>
          <cell r="C833" t="str">
            <v>500 Series</v>
          </cell>
          <cell r="D833">
            <v>530</v>
          </cell>
          <cell r="E833" t="str">
            <v>DBX_STUDI</v>
          </cell>
          <cell r="H833" t="str">
            <v>500 Series</v>
          </cell>
          <cell r="I833" t="str">
            <v xml:space="preserve">3-Band Parametric EQ </v>
          </cell>
          <cell r="J833">
            <v>410</v>
          </cell>
          <cell r="K833">
            <v>340</v>
          </cell>
          <cell r="L833">
            <v>249.26</v>
          </cell>
          <cell r="O833">
            <v>6</v>
          </cell>
          <cell r="P833">
            <v>691991000645</v>
          </cell>
          <cell r="R833">
            <v>8</v>
          </cell>
          <cell r="S833">
            <v>13.5</v>
          </cell>
          <cell r="T833">
            <v>11</v>
          </cell>
          <cell r="U833">
            <v>12</v>
          </cell>
          <cell r="V833" t="str">
            <v>CN</v>
          </cell>
          <cell r="W833" t="str">
            <v>Non Compliant</v>
          </cell>
          <cell r="X833" t="str">
            <v>http://dbxpro.com/en-US/products/530</v>
          </cell>
          <cell r="Y833">
            <v>18</v>
          </cell>
        </row>
        <row r="834">
          <cell r="A834" t="str">
            <v>DBX560A</v>
          </cell>
          <cell r="B834" t="str">
            <v>DBX</v>
          </cell>
          <cell r="C834" t="str">
            <v>500 Series</v>
          </cell>
          <cell r="D834" t="str">
            <v>560A</v>
          </cell>
          <cell r="E834" t="str">
            <v>DBX_STUDI</v>
          </cell>
          <cell r="H834" t="str">
            <v>500 Series</v>
          </cell>
          <cell r="I834" t="str">
            <v xml:space="preserve">Compressor/Limiter </v>
          </cell>
          <cell r="J834">
            <v>450</v>
          </cell>
          <cell r="K834">
            <v>365</v>
          </cell>
          <cell r="L834">
            <v>262.86</v>
          </cell>
          <cell r="O834">
            <v>6</v>
          </cell>
          <cell r="P834">
            <v>691991000638</v>
          </cell>
          <cell r="R834">
            <v>1</v>
          </cell>
          <cell r="S834">
            <v>10</v>
          </cell>
          <cell r="T834">
            <v>6.5</v>
          </cell>
          <cell r="U834">
            <v>4</v>
          </cell>
          <cell r="V834" t="str">
            <v>CN</v>
          </cell>
          <cell r="W834" t="str">
            <v>Non Compliant</v>
          </cell>
          <cell r="X834" t="str">
            <v>http://dbxpro.com/en-US/products/560a</v>
          </cell>
          <cell r="Y834">
            <v>19</v>
          </cell>
        </row>
        <row r="835">
          <cell r="A835" t="str">
            <v>DBX580</v>
          </cell>
          <cell r="B835" t="str">
            <v>DBX</v>
          </cell>
          <cell r="C835" t="str">
            <v>500 Series</v>
          </cell>
          <cell r="D835">
            <v>580</v>
          </cell>
          <cell r="E835" t="str">
            <v>DBX_STUDI</v>
          </cell>
          <cell r="H835" t="str">
            <v>500 Series</v>
          </cell>
          <cell r="I835" t="str">
            <v xml:space="preserve">Mic Preamp  </v>
          </cell>
          <cell r="J835">
            <v>490</v>
          </cell>
          <cell r="K835">
            <v>395</v>
          </cell>
          <cell r="L835">
            <v>294.52</v>
          </cell>
          <cell r="O835">
            <v>6</v>
          </cell>
          <cell r="P835">
            <v>691991000621</v>
          </cell>
          <cell r="R835">
            <v>1.5</v>
          </cell>
          <cell r="S835">
            <v>10</v>
          </cell>
          <cell r="T835">
            <v>6</v>
          </cell>
          <cell r="U835">
            <v>3.5</v>
          </cell>
          <cell r="V835" t="str">
            <v>CN</v>
          </cell>
          <cell r="W835" t="str">
            <v>Non Compliant</v>
          </cell>
          <cell r="X835" t="str">
            <v>http://dbxpro.com/en-US/products/580</v>
          </cell>
          <cell r="Y835">
            <v>20</v>
          </cell>
        </row>
        <row r="836">
          <cell r="A836" t="str">
            <v>DBX640MV</v>
          </cell>
          <cell r="B836" t="str">
            <v>DBX</v>
          </cell>
          <cell r="C836" t="str">
            <v>Digital Zone Processor</v>
          </cell>
          <cell r="D836" t="str">
            <v>ZonePro 640m</v>
          </cell>
          <cell r="E836" t="str">
            <v>DBX_STUDI</v>
          </cell>
          <cell r="H836" t="str">
            <v>Digital Zone Processor</v>
          </cell>
          <cell r="I836" t="str">
            <v>6x4 Digital Zone Processor</v>
          </cell>
          <cell r="J836">
            <v>1100</v>
          </cell>
          <cell r="K836">
            <v>1100</v>
          </cell>
          <cell r="L836">
            <v>677.58</v>
          </cell>
          <cell r="O836">
            <v>2</v>
          </cell>
          <cell r="P836">
            <v>691991401169</v>
          </cell>
          <cell r="R836">
            <v>8.1999999999999993</v>
          </cell>
          <cell r="S836">
            <v>7.75</v>
          </cell>
          <cell r="T836">
            <v>19</v>
          </cell>
          <cell r="U836">
            <v>1.75</v>
          </cell>
          <cell r="V836" t="str">
            <v>CN</v>
          </cell>
          <cell r="W836" t="str">
            <v>Non Compliant</v>
          </cell>
          <cell r="X836" t="str">
            <v>http://dbxpro.com/en-US/products/640m</v>
          </cell>
          <cell r="Y836">
            <v>21</v>
          </cell>
        </row>
        <row r="837">
          <cell r="A837" t="str">
            <v>DBX640V</v>
          </cell>
          <cell r="B837" t="str">
            <v>DBX</v>
          </cell>
          <cell r="C837" t="str">
            <v>Digital Zone Processor</v>
          </cell>
          <cell r="D837">
            <v>640</v>
          </cell>
          <cell r="E837" t="str">
            <v>DBX_ZONEP</v>
          </cell>
          <cell r="H837" t="str">
            <v>Digital Zone Processor</v>
          </cell>
          <cell r="I837" t="str">
            <v>6x4 Digital Zone Processor</v>
          </cell>
          <cell r="J837">
            <v>1000</v>
          </cell>
          <cell r="K837">
            <v>1000</v>
          </cell>
          <cell r="L837">
            <v>588.86</v>
          </cell>
          <cell r="O837">
            <v>2</v>
          </cell>
          <cell r="P837">
            <v>691991400728</v>
          </cell>
          <cell r="R837">
            <v>9</v>
          </cell>
          <cell r="S837">
            <v>22</v>
          </cell>
          <cell r="T837">
            <v>11.5</v>
          </cell>
          <cell r="U837">
            <v>3.5</v>
          </cell>
          <cell r="V837" t="str">
            <v>CN</v>
          </cell>
          <cell r="W837" t="str">
            <v>Non Compliant</v>
          </cell>
          <cell r="X837" t="str">
            <v>http://dbxpro.com/en-US/products/640</v>
          </cell>
          <cell r="Y837">
            <v>22</v>
          </cell>
        </row>
        <row r="838">
          <cell r="A838" t="str">
            <v>DBX641MV</v>
          </cell>
          <cell r="B838" t="str">
            <v>DBX</v>
          </cell>
          <cell r="C838" t="str">
            <v>Digital Zone Processor</v>
          </cell>
          <cell r="D838" t="str">
            <v>ZonePro 641m</v>
          </cell>
          <cell r="E838" t="str">
            <v>DBX_ZONEP</v>
          </cell>
          <cell r="I838" t="str">
            <v>Digital Zone Processor</v>
          </cell>
          <cell r="J838">
            <v>850</v>
          </cell>
          <cell r="K838">
            <v>850</v>
          </cell>
          <cell r="L838">
            <v>546.97</v>
          </cell>
          <cell r="O838">
            <v>2</v>
          </cell>
          <cell r="P838">
            <v>691991401176</v>
          </cell>
          <cell r="R838">
            <v>8.8000000000000007</v>
          </cell>
          <cell r="S838">
            <v>5.75</v>
          </cell>
          <cell r="T838">
            <v>19</v>
          </cell>
          <cell r="U838">
            <v>1.75</v>
          </cell>
          <cell r="V838" t="str">
            <v>CN</v>
          </cell>
          <cell r="W838" t="str">
            <v>Non Compliant</v>
          </cell>
          <cell r="X838" t="str">
            <v>http://dbxpro.com/en-US/products/641m</v>
          </cell>
          <cell r="Y838">
            <v>23</v>
          </cell>
        </row>
        <row r="839">
          <cell r="A839" t="str">
            <v>DBX641V</v>
          </cell>
          <cell r="B839" t="str">
            <v>DBX</v>
          </cell>
          <cell r="C839" t="str">
            <v>Digital Zone Processor</v>
          </cell>
          <cell r="D839">
            <v>641</v>
          </cell>
          <cell r="E839" t="str">
            <v>DBX_ZONEP</v>
          </cell>
          <cell r="H839" t="str">
            <v>Digital Zone Processor</v>
          </cell>
          <cell r="I839" t="str">
            <v>6x4 Digital Zone Processor</v>
          </cell>
          <cell r="J839">
            <v>830</v>
          </cell>
          <cell r="K839">
            <v>830</v>
          </cell>
          <cell r="L839">
            <v>508.95</v>
          </cell>
          <cell r="O839">
            <v>2</v>
          </cell>
          <cell r="P839">
            <v>691991400735</v>
          </cell>
          <cell r="R839">
            <v>8.5</v>
          </cell>
          <cell r="S839">
            <v>11.5</v>
          </cell>
          <cell r="T839">
            <v>22</v>
          </cell>
          <cell r="U839">
            <v>3.5</v>
          </cell>
          <cell r="V839" t="str">
            <v>CN</v>
          </cell>
          <cell r="W839" t="str">
            <v>Non Compliant</v>
          </cell>
          <cell r="X839" t="str">
            <v>http://dbxpro.com/en-US/products/641</v>
          </cell>
          <cell r="Y839">
            <v>24</v>
          </cell>
        </row>
        <row r="840">
          <cell r="A840" t="str">
            <v>DBX676FX</v>
          </cell>
          <cell r="B840" t="str">
            <v>DBX</v>
          </cell>
          <cell r="C840" t="str">
            <v>Production Series</v>
          </cell>
          <cell r="D840">
            <v>676</v>
          </cell>
          <cell r="E840" t="str">
            <v>DBX_STUDI</v>
          </cell>
          <cell r="H840" t="str">
            <v>Production Series</v>
          </cell>
          <cell r="I840" t="str">
            <v>Tube Mic Pre Channel Strip</v>
          </cell>
          <cell r="J840">
            <v>1720</v>
          </cell>
          <cell r="K840">
            <v>1380</v>
          </cell>
          <cell r="L840">
            <v>1033.05</v>
          </cell>
          <cell r="O840">
            <v>1</v>
          </cell>
          <cell r="P840">
            <v>691991000416</v>
          </cell>
          <cell r="V840" t="str">
            <v>MX</v>
          </cell>
          <cell r="W840" t="str">
            <v>Non Compliant</v>
          </cell>
          <cell r="X840" t="str">
            <v>http://dbxpro.com/en-US/products/676</v>
          </cell>
          <cell r="Y840">
            <v>25</v>
          </cell>
        </row>
        <row r="841">
          <cell r="A841" t="str">
            <v>DBXAFS2-V</v>
          </cell>
          <cell r="B841" t="str">
            <v>DBX</v>
          </cell>
          <cell r="C841" t="str">
            <v>Production Series</v>
          </cell>
          <cell r="D841" t="str">
            <v>AFS2</v>
          </cell>
          <cell r="E841" t="str">
            <v>DBX_STUDI</v>
          </cell>
          <cell r="H841" t="str">
            <v>Production Series</v>
          </cell>
          <cell r="I841" t="str">
            <v>Dual Channel Advanced Feedback Suppression w/ LCD display</v>
          </cell>
          <cell r="J841">
            <v>605</v>
          </cell>
          <cell r="K841">
            <v>485</v>
          </cell>
          <cell r="L841">
            <v>362.82</v>
          </cell>
          <cell r="O841">
            <v>4</v>
          </cell>
          <cell r="P841">
            <v>691991401510</v>
          </cell>
          <cell r="R841">
            <v>6</v>
          </cell>
          <cell r="S841">
            <v>22.5</v>
          </cell>
          <cell r="T841">
            <v>3.5</v>
          </cell>
          <cell r="U841">
            <v>11.5</v>
          </cell>
          <cell r="V841" t="str">
            <v>CN</v>
          </cell>
          <cell r="W841" t="str">
            <v>Non Compliant</v>
          </cell>
          <cell r="X841" t="str">
            <v>http://dbxpro.com/en-US/products/afs2</v>
          </cell>
          <cell r="Y841">
            <v>26</v>
          </cell>
        </row>
        <row r="842">
          <cell r="A842" t="str">
            <v>DBXBOB-V</v>
          </cell>
          <cell r="B842" t="str">
            <v>DBX</v>
          </cell>
          <cell r="C842" t="str">
            <v>Zone Controller</v>
          </cell>
          <cell r="D842" t="str">
            <v>ZC-BOB</v>
          </cell>
          <cell r="E842" t="str">
            <v>DBX_RSR</v>
          </cell>
          <cell r="H842" t="str">
            <v>Zone Controller</v>
          </cell>
          <cell r="I842" t="str">
            <v>ZC BOB Break out Box for Home Run Cabling</v>
          </cell>
          <cell r="J842">
            <v>145</v>
          </cell>
          <cell r="K842">
            <v>145</v>
          </cell>
          <cell r="L842">
            <v>86.81</v>
          </cell>
          <cell r="O842">
            <v>4</v>
          </cell>
          <cell r="P842">
            <v>691991400704</v>
          </cell>
          <cell r="V842" t="str">
            <v>CN</v>
          </cell>
          <cell r="W842" t="str">
            <v>Non Compliant</v>
          </cell>
          <cell r="X842" t="str">
            <v>http://dbxpro.com/en-US/products/zc-bob</v>
          </cell>
          <cell r="Y842">
            <v>27</v>
          </cell>
        </row>
        <row r="843">
          <cell r="A843" t="str">
            <v>DBXCT2</v>
          </cell>
          <cell r="B843" t="str">
            <v>DBX</v>
          </cell>
          <cell r="C843" t="str">
            <v>Accessories</v>
          </cell>
          <cell r="D843" t="str">
            <v xml:space="preserve">CT2 </v>
          </cell>
          <cell r="E843" t="str">
            <v>DBX_ZONEP</v>
          </cell>
          <cell r="H843" t="str">
            <v>Accessories</v>
          </cell>
          <cell r="I843" t="str">
            <v>Cable tester with many common connectors such as Speaker Twist, XLR, Phono, BNC, DIN, TRS, TS, DMX, &amp; Banana</v>
          </cell>
          <cell r="J843">
            <v>115</v>
          </cell>
          <cell r="K843">
            <v>95</v>
          </cell>
          <cell r="L843">
            <v>57.53</v>
          </cell>
          <cell r="O843" t="str">
            <v> 12</v>
          </cell>
          <cell r="P843">
            <v>691991001864</v>
          </cell>
          <cell r="R843">
            <v>2</v>
          </cell>
          <cell r="S843">
            <v>6</v>
          </cell>
          <cell r="T843">
            <v>5</v>
          </cell>
          <cell r="U843">
            <v>3</v>
          </cell>
          <cell r="V843" t="str">
            <v>CN</v>
          </cell>
          <cell r="W843" t="str">
            <v>Non Compliant</v>
          </cell>
          <cell r="X843" t="str">
            <v>http://dbxpro.com/en-US/products/ct-2</v>
          </cell>
          <cell r="Y843">
            <v>28</v>
          </cell>
        </row>
        <row r="844">
          <cell r="A844" t="str">
            <v>DBXCT3</v>
          </cell>
          <cell r="B844" t="str">
            <v>DBX</v>
          </cell>
          <cell r="C844" t="str">
            <v>Accessories</v>
          </cell>
          <cell r="D844" t="str">
            <v xml:space="preserve">CT3 </v>
          </cell>
          <cell r="E844" t="str">
            <v>DBX-ACC</v>
          </cell>
          <cell r="H844" t="str">
            <v>Accessories</v>
          </cell>
          <cell r="I844" t="str">
            <v>Advanced cable testing unit with split design, allowing users to test the cable at the plug-in source</v>
          </cell>
          <cell r="J844">
            <v>300</v>
          </cell>
          <cell r="K844">
            <v>240</v>
          </cell>
          <cell r="L844">
            <v>169.28</v>
          </cell>
          <cell r="O844" t="str">
            <v> 6</v>
          </cell>
          <cell r="P844">
            <v>691991001871</v>
          </cell>
          <cell r="R844">
            <v>3.5</v>
          </cell>
          <cell r="S844">
            <v>9</v>
          </cell>
          <cell r="T844">
            <v>7.5</v>
          </cell>
          <cell r="U844">
            <v>3.5</v>
          </cell>
          <cell r="V844" t="str">
            <v>CN</v>
          </cell>
          <cell r="W844" t="str">
            <v>Non Compliant</v>
          </cell>
          <cell r="X844" t="str">
            <v>http://dbxpro.com/en-US/products/ct-3</v>
          </cell>
          <cell r="Y844">
            <v>29</v>
          </cell>
        </row>
        <row r="845">
          <cell r="A845" t="str">
            <v>DBXDB10V</v>
          </cell>
          <cell r="B845" t="str">
            <v>DBX</v>
          </cell>
          <cell r="C845" t="str">
            <v>Accessories</v>
          </cell>
          <cell r="D845" t="str">
            <v>dB10</v>
          </cell>
          <cell r="E845" t="str">
            <v>DBX-ACC</v>
          </cell>
          <cell r="H845" t="str">
            <v>Accessories</v>
          </cell>
          <cell r="I845" t="str">
            <v xml:space="preserve">Passive Direct Box </v>
          </cell>
          <cell r="J845">
            <v>175</v>
          </cell>
          <cell r="K845">
            <v>140</v>
          </cell>
          <cell r="L845">
            <v>97.22</v>
          </cell>
          <cell r="O845">
            <v>6</v>
          </cell>
          <cell r="P845">
            <v>691991401015</v>
          </cell>
          <cell r="R845">
            <v>1.5</v>
          </cell>
          <cell r="S845">
            <v>8.5</v>
          </cell>
          <cell r="T845">
            <v>2.5</v>
          </cell>
          <cell r="U845">
            <v>7.5</v>
          </cell>
          <cell r="V845" t="str">
            <v>CN</v>
          </cell>
          <cell r="W845" t="str">
            <v>Non Compliant</v>
          </cell>
          <cell r="X845" t="str">
            <v>http://dbxpro.com/en-US/products/db10</v>
          </cell>
          <cell r="Y845">
            <v>30</v>
          </cell>
        </row>
        <row r="846">
          <cell r="A846" t="str">
            <v>DBXDB12V</v>
          </cell>
          <cell r="B846" t="str">
            <v>DBX</v>
          </cell>
          <cell r="C846" t="str">
            <v>Accessories</v>
          </cell>
          <cell r="D846" t="str">
            <v>dB12</v>
          </cell>
          <cell r="E846" t="str">
            <v>DBX-ACC</v>
          </cell>
          <cell r="H846" t="str">
            <v>Accessories</v>
          </cell>
          <cell r="I846" t="str">
            <v>Active Direct Box</v>
          </cell>
          <cell r="J846">
            <v>240</v>
          </cell>
          <cell r="K846">
            <v>195</v>
          </cell>
          <cell r="L846">
            <v>136.9</v>
          </cell>
          <cell r="O846">
            <v>6</v>
          </cell>
          <cell r="P846">
            <v>691991401022</v>
          </cell>
          <cell r="R846">
            <v>2</v>
          </cell>
          <cell r="S846">
            <v>8.5</v>
          </cell>
          <cell r="T846">
            <v>3.5</v>
          </cell>
          <cell r="U846">
            <v>7.5</v>
          </cell>
          <cell r="V846" t="str">
            <v>CN</v>
          </cell>
          <cell r="W846" t="str">
            <v>Non Compliant</v>
          </cell>
          <cell r="X846" t="str">
            <v>http://dbxpro.com/en-US/products/db12</v>
          </cell>
          <cell r="Y846">
            <v>31</v>
          </cell>
        </row>
        <row r="847">
          <cell r="A847" t="str">
            <v>DBXDI1</v>
          </cell>
          <cell r="B847" t="str">
            <v>DBX</v>
          </cell>
          <cell r="C847" t="str">
            <v>Accessories</v>
          </cell>
          <cell r="D847" t="str">
            <v xml:space="preserve">DI1 </v>
          </cell>
          <cell r="E847" t="str">
            <v>DBX-ACC</v>
          </cell>
          <cell r="H847" t="str">
            <v>Accessories</v>
          </cell>
          <cell r="I847" t="str">
            <v>Active direct box ensures audio signals reach their destination in both a balanced format and free from unwanted noise</v>
          </cell>
          <cell r="J847">
            <v>240</v>
          </cell>
          <cell r="K847">
            <v>195</v>
          </cell>
          <cell r="L847">
            <v>68.41</v>
          </cell>
          <cell r="O847" t="str">
            <v> 12</v>
          </cell>
          <cell r="P847">
            <v>691991001833</v>
          </cell>
          <cell r="R847">
            <v>1</v>
          </cell>
          <cell r="S847">
            <v>6</v>
          </cell>
          <cell r="T847">
            <v>5</v>
          </cell>
          <cell r="U847">
            <v>2.5</v>
          </cell>
          <cell r="V847" t="str">
            <v>CN</v>
          </cell>
          <cell r="W847" t="str">
            <v>Non Compliant</v>
          </cell>
          <cell r="X847" t="str">
            <v>http://dbxpro.com/en-US/products/di1</v>
          </cell>
          <cell r="Y847">
            <v>32</v>
          </cell>
        </row>
        <row r="848">
          <cell r="A848" t="str">
            <v>DBXDI4</v>
          </cell>
          <cell r="B848" t="str">
            <v>DBX</v>
          </cell>
          <cell r="C848" t="str">
            <v>Accessories</v>
          </cell>
          <cell r="D848" t="str">
            <v xml:space="preserve">DI4 </v>
          </cell>
          <cell r="E848" t="str">
            <v>DBX-ACC</v>
          </cell>
          <cell r="H848" t="str">
            <v>Accessories</v>
          </cell>
          <cell r="I848" t="str">
            <v xml:space="preserve"> 4-channel direct box that converts unbalanced signals into balanced output for use with mixers, PAs, recording consoles and more</v>
          </cell>
          <cell r="J848">
            <v>220</v>
          </cell>
          <cell r="K848">
            <v>180</v>
          </cell>
          <cell r="L848">
            <v>127.91</v>
          </cell>
          <cell r="O848">
            <v>10</v>
          </cell>
          <cell r="P848">
            <v>691991001840</v>
          </cell>
          <cell r="R848">
            <v>2</v>
          </cell>
          <cell r="S848">
            <v>9</v>
          </cell>
          <cell r="T848">
            <v>8.5</v>
          </cell>
          <cell r="U848">
            <v>3.5</v>
          </cell>
          <cell r="V848" t="str">
            <v>CN</v>
          </cell>
          <cell r="W848" t="str">
            <v>Non Compliant</v>
          </cell>
          <cell r="X848" t="str">
            <v>http://dbxpro.com/en-US/products/di4</v>
          </cell>
          <cell r="Y848">
            <v>33</v>
          </cell>
        </row>
        <row r="849">
          <cell r="A849" t="str">
            <v>DBXDJDI</v>
          </cell>
          <cell r="B849" t="str">
            <v>DBX</v>
          </cell>
          <cell r="C849" t="str">
            <v>Accessories</v>
          </cell>
          <cell r="D849" t="str">
            <v xml:space="preserve">DJDI </v>
          </cell>
          <cell r="E849" t="str">
            <v>DBX-ACC</v>
          </cell>
          <cell r="H849" t="str">
            <v>Accessories</v>
          </cell>
          <cell r="I849" t="str">
            <v>2-channel passive direct box that converts unbalanced signals into balanced output for use with mixers, PAs, recording consoles and more</v>
          </cell>
          <cell r="J849">
            <v>105</v>
          </cell>
          <cell r="K849">
            <v>85</v>
          </cell>
          <cell r="L849">
            <v>53.13</v>
          </cell>
          <cell r="O849" t="str">
            <v> 12</v>
          </cell>
          <cell r="P849">
            <v>691991002083</v>
          </cell>
          <cell r="R849">
            <v>2</v>
          </cell>
          <cell r="S849">
            <v>2</v>
          </cell>
          <cell r="T849">
            <v>3.25</v>
          </cell>
          <cell r="U849">
            <v>5.5</v>
          </cell>
          <cell r="V849" t="str">
            <v>CN</v>
          </cell>
          <cell r="W849" t="str">
            <v>Non Compliant</v>
          </cell>
          <cell r="X849" t="str">
            <v>http://dbxpro.com/en-US/products/djdi</v>
          </cell>
          <cell r="Y849">
            <v>34</v>
          </cell>
        </row>
        <row r="850">
          <cell r="A850" t="str">
            <v>DBXPA2-V</v>
          </cell>
          <cell r="B850" t="str">
            <v>DBX</v>
          </cell>
          <cell r="C850" t="str">
            <v>DriveRack</v>
          </cell>
          <cell r="D850" t="str">
            <v>PA2</v>
          </cell>
          <cell r="E850" t="str">
            <v>DBX_EQ</v>
          </cell>
          <cell r="H850" t="str">
            <v>DriveRack</v>
          </cell>
          <cell r="I850" t="str">
            <v>2x6 PA Management System</v>
          </cell>
          <cell r="J850">
            <v>820</v>
          </cell>
          <cell r="K850">
            <v>655</v>
          </cell>
          <cell r="L850">
            <v>487</v>
          </cell>
          <cell r="O850">
            <v>6</v>
          </cell>
          <cell r="P850">
            <v>691991401480</v>
          </cell>
          <cell r="R850">
            <v>6.5</v>
          </cell>
          <cell r="S850">
            <v>22</v>
          </cell>
          <cell r="T850">
            <v>4</v>
          </cell>
          <cell r="U850">
            <v>11.5</v>
          </cell>
          <cell r="V850" t="str">
            <v>CN</v>
          </cell>
          <cell r="W850" t="str">
            <v>Non Compliant</v>
          </cell>
          <cell r="X850" t="str">
            <v>http://dbxpro.com/en-US/products/driverack-pa2</v>
          </cell>
          <cell r="Y850">
            <v>35</v>
          </cell>
        </row>
        <row r="851">
          <cell r="A851" t="str">
            <v>DBXPA2-V-TW</v>
          </cell>
          <cell r="B851" t="str">
            <v>DBX</v>
          </cell>
          <cell r="C851" t="str">
            <v>DriveRack</v>
          </cell>
          <cell r="D851" t="str">
            <v>PA2</v>
          </cell>
          <cell r="E851" t="str">
            <v>DBX_RSR</v>
          </cell>
          <cell r="H851" t="str">
            <v>DriveRack</v>
          </cell>
          <cell r="I851" t="str">
            <v>2x6 PA Management System</v>
          </cell>
          <cell r="J851">
            <v>820</v>
          </cell>
          <cell r="K851">
            <v>655</v>
          </cell>
          <cell r="L851">
            <v>487</v>
          </cell>
          <cell r="O851">
            <v>6</v>
          </cell>
          <cell r="P851">
            <v>691991033773</v>
          </cell>
          <cell r="R851">
            <v>6.5</v>
          </cell>
          <cell r="S851">
            <v>22</v>
          </cell>
          <cell r="T851">
            <v>4</v>
          </cell>
          <cell r="U851">
            <v>11.5</v>
          </cell>
          <cell r="V851" t="str">
            <v>TW</v>
          </cell>
          <cell r="W851" t="str">
            <v>Non Compliant</v>
          </cell>
          <cell r="X851" t="str">
            <v>http://dbxpro.com/en-US/products/driverack-pa2</v>
          </cell>
          <cell r="Y851">
            <v>36</v>
          </cell>
        </row>
        <row r="852">
          <cell r="A852" t="str">
            <v>DBXPB48V</v>
          </cell>
          <cell r="B852" t="str">
            <v>DBX</v>
          </cell>
          <cell r="C852" t="str">
            <v>Production Series</v>
          </cell>
          <cell r="D852" t="str">
            <v>PB-48</v>
          </cell>
          <cell r="E852" t="str">
            <v>DBX_RSR</v>
          </cell>
          <cell r="H852" t="str">
            <v>Production Series</v>
          </cell>
          <cell r="I852" t="str">
            <v>Patch Bay</v>
          </cell>
          <cell r="J852">
            <v>220</v>
          </cell>
          <cell r="K852">
            <v>180</v>
          </cell>
          <cell r="L852">
            <v>127.72</v>
          </cell>
          <cell r="O852">
            <v>15</v>
          </cell>
          <cell r="P852">
            <v>691991400445</v>
          </cell>
          <cell r="R852">
            <v>2.5</v>
          </cell>
          <cell r="S852">
            <v>20.5</v>
          </cell>
          <cell r="T852">
            <v>2</v>
          </cell>
          <cell r="U852">
            <v>3.5</v>
          </cell>
          <cell r="V852" t="str">
            <v>CN</v>
          </cell>
          <cell r="W852" t="str">
            <v>Non Compliant</v>
          </cell>
          <cell r="X852" t="str">
            <v>http://dbxpro.com/en-US/products/pb48</v>
          </cell>
          <cell r="Y852">
            <v>37</v>
          </cell>
        </row>
        <row r="853">
          <cell r="A853" t="str">
            <v>DBXPMCM-04</v>
          </cell>
          <cell r="B853" t="str">
            <v>DBX</v>
          </cell>
          <cell r="C853" t="str">
            <v>Personal Monitor Solutions</v>
          </cell>
          <cell r="D853" t="str">
            <v>PMC16</v>
          </cell>
          <cell r="E853" t="str">
            <v>DBX-ACC</v>
          </cell>
          <cell r="H853" t="str">
            <v>Personal Monitor Solutions</v>
          </cell>
          <cell r="I853" t="str">
            <v>16-Channel Personal Monitor Controller</v>
          </cell>
          <cell r="J853">
            <v>735</v>
          </cell>
          <cell r="K853">
            <v>735</v>
          </cell>
          <cell r="L853">
            <v>546.03</v>
          </cell>
          <cell r="O853">
            <v>4</v>
          </cell>
          <cell r="P853">
            <v>691991401459</v>
          </cell>
          <cell r="R853">
            <v>3.5</v>
          </cell>
          <cell r="S853">
            <v>16</v>
          </cell>
          <cell r="T853">
            <v>2.5</v>
          </cell>
          <cell r="U853">
            <v>7.5</v>
          </cell>
          <cell r="V853" t="str">
            <v>MY</v>
          </cell>
          <cell r="W853" t="str">
            <v>Compliant</v>
          </cell>
          <cell r="X853" t="str">
            <v>http://dbxpro.com/en-US/products/pmc16</v>
          </cell>
          <cell r="Y853">
            <v>38</v>
          </cell>
        </row>
        <row r="854">
          <cell r="A854" t="str">
            <v>DBXPS6</v>
          </cell>
          <cell r="B854" t="str">
            <v>DBX</v>
          </cell>
          <cell r="D854" t="str">
            <v>DBXPS6</v>
          </cell>
          <cell r="I854" t="str">
            <v>DBX,PS6 6 OUT 12V PWR SUPPLY FOR DBX PMC</v>
          </cell>
          <cell r="J854">
            <v>765</v>
          </cell>
          <cell r="K854">
            <v>615</v>
          </cell>
          <cell r="L854">
            <v>445.59</v>
          </cell>
          <cell r="P854">
            <v>691991401473</v>
          </cell>
          <cell r="R854">
            <v>4</v>
          </cell>
          <cell r="S854">
            <v>11.25</v>
          </cell>
          <cell r="T854">
            <v>2.5</v>
          </cell>
          <cell r="U854">
            <v>8.25</v>
          </cell>
          <cell r="V854" t="str">
            <v>CN</v>
          </cell>
          <cell r="W854" t="str">
            <v>Non Compliant</v>
          </cell>
          <cell r="X854" t="str">
            <v>https://dbxpro.com/en/products/ps6</v>
          </cell>
          <cell r="Y854">
            <v>39</v>
          </cell>
        </row>
        <row r="855">
          <cell r="A855" t="str">
            <v>DBXRTA-M</v>
          </cell>
          <cell r="B855" t="str">
            <v>DBX</v>
          </cell>
          <cell r="C855" t="str">
            <v>Accessories</v>
          </cell>
          <cell r="D855" t="str">
            <v>RTA-M</v>
          </cell>
          <cell r="E855" t="str">
            <v>DBX_PMC</v>
          </cell>
          <cell r="H855" t="str">
            <v>Accessories</v>
          </cell>
          <cell r="I855" t="str">
            <v>DriveRack RTA Mic w/clip</v>
          </cell>
          <cell r="J855">
            <v>145</v>
          </cell>
          <cell r="K855">
            <v>145</v>
          </cell>
          <cell r="L855">
            <v>110.97</v>
          </cell>
          <cell r="O855">
            <v>20</v>
          </cell>
          <cell r="P855">
            <v>691991400421</v>
          </cell>
          <cell r="R855">
            <v>1.5</v>
          </cell>
          <cell r="S855">
            <v>12</v>
          </cell>
          <cell r="T855">
            <v>3.5</v>
          </cell>
          <cell r="U855">
            <v>7</v>
          </cell>
          <cell r="V855" t="str">
            <v>PH</v>
          </cell>
          <cell r="W855" t="str">
            <v>Non Compliant</v>
          </cell>
          <cell r="X855" t="str">
            <v>http://dbxpro.com/en-US/products/rta-m</v>
          </cell>
          <cell r="Y855">
            <v>40</v>
          </cell>
        </row>
        <row r="856">
          <cell r="A856" t="str">
            <v>DBXVENU360-V</v>
          </cell>
          <cell r="B856" t="str">
            <v>DBX</v>
          </cell>
          <cell r="C856" t="str">
            <v>DriveRack</v>
          </cell>
          <cell r="D856" t="str">
            <v>VENU360</v>
          </cell>
          <cell r="E856" t="str">
            <v>DBX-ACC</v>
          </cell>
          <cell r="H856" t="str">
            <v>DriveRack</v>
          </cell>
          <cell r="I856" t="str">
            <v>3X6 Loudspeaker Management System</v>
          </cell>
          <cell r="J856">
            <v>1610</v>
          </cell>
          <cell r="K856">
            <v>1290</v>
          </cell>
          <cell r="L856">
            <v>957.83</v>
          </cell>
          <cell r="O856">
            <v>1</v>
          </cell>
          <cell r="P856">
            <v>691991401497</v>
          </cell>
          <cell r="R856">
            <v>7.5</v>
          </cell>
          <cell r="S856">
            <v>22</v>
          </cell>
          <cell r="T856">
            <v>3.65</v>
          </cell>
          <cell r="U856">
            <v>11.25</v>
          </cell>
          <cell r="V856" t="str">
            <v>CN</v>
          </cell>
          <cell r="W856" t="str">
            <v>Non Compliant</v>
          </cell>
          <cell r="X856" t="str">
            <v>http://dbxpro.com/en-US/products/driverack-venu360</v>
          </cell>
          <cell r="Y856">
            <v>41</v>
          </cell>
        </row>
        <row r="857">
          <cell r="A857" t="str">
            <v>DBXZC1V</v>
          </cell>
          <cell r="B857" t="str">
            <v>DBX</v>
          </cell>
          <cell r="C857" t="str">
            <v>Zone Controller</v>
          </cell>
          <cell r="D857" t="str">
            <v>ZC-1</v>
          </cell>
          <cell r="E857" t="str">
            <v>DBX_PSR</v>
          </cell>
          <cell r="H857" t="str">
            <v>Zone Controller</v>
          </cell>
          <cell r="I857" t="str">
            <v>ZC 1 Wall Mounted, Programmable Zone Controller</v>
          </cell>
          <cell r="J857">
            <v>95</v>
          </cell>
          <cell r="K857">
            <v>95</v>
          </cell>
          <cell r="L857">
            <v>53.25</v>
          </cell>
          <cell r="O857">
            <v>4</v>
          </cell>
          <cell r="P857">
            <v>691991400667</v>
          </cell>
          <cell r="R857">
            <v>0.5</v>
          </cell>
          <cell r="S857">
            <v>6.75</v>
          </cell>
          <cell r="T857">
            <v>5.5</v>
          </cell>
          <cell r="U857">
            <v>3.25</v>
          </cell>
          <cell r="V857" t="str">
            <v>CN</v>
          </cell>
          <cell r="W857" t="str">
            <v>Non Compliant</v>
          </cell>
          <cell r="X857" t="str">
            <v>http://dbxpro.com/en-US/products/zc1</v>
          </cell>
          <cell r="Y857">
            <v>43</v>
          </cell>
        </row>
        <row r="858">
          <cell r="A858" t="str">
            <v>DBXZC2V</v>
          </cell>
          <cell r="B858" t="str">
            <v>DBX</v>
          </cell>
          <cell r="C858" t="str">
            <v>Zone Controller</v>
          </cell>
          <cell r="D858" t="str">
            <v>ZC-2</v>
          </cell>
          <cell r="E858" t="str">
            <v>DBX_ZONEP</v>
          </cell>
          <cell r="H858" t="str">
            <v>Zone Controller</v>
          </cell>
          <cell r="I858" t="str">
            <v>ZC 2 Wall Mounted, Programmable Zone Controller</v>
          </cell>
          <cell r="J858">
            <v>100</v>
          </cell>
          <cell r="K858">
            <v>100</v>
          </cell>
          <cell r="L858">
            <v>56.77</v>
          </cell>
          <cell r="O858">
            <v>4</v>
          </cell>
          <cell r="P858">
            <v>691991400674</v>
          </cell>
          <cell r="R858">
            <v>0.5</v>
          </cell>
          <cell r="S858">
            <v>7</v>
          </cell>
          <cell r="T858">
            <v>3.5</v>
          </cell>
          <cell r="U858">
            <v>5.5</v>
          </cell>
          <cell r="V858" t="str">
            <v>CN</v>
          </cell>
          <cell r="W858" t="str">
            <v>Non Compliant</v>
          </cell>
          <cell r="X858" t="str">
            <v>http://dbxpro.com/en-US/products/zc2</v>
          </cell>
          <cell r="Y858">
            <v>44</v>
          </cell>
        </row>
        <row r="859">
          <cell r="A859" t="str">
            <v>DBXZC3V</v>
          </cell>
          <cell r="B859" t="str">
            <v>DBX</v>
          </cell>
          <cell r="C859" t="str">
            <v>Zone Controller</v>
          </cell>
          <cell r="D859" t="str">
            <v>ZC-3</v>
          </cell>
          <cell r="E859" t="str">
            <v>DBX_ZONEP</v>
          </cell>
          <cell r="H859" t="str">
            <v>Zone Controller</v>
          </cell>
          <cell r="I859" t="str">
            <v>ZC 3 Wall Mounted, Program Selecter Zone Controller</v>
          </cell>
          <cell r="J859">
            <v>115</v>
          </cell>
          <cell r="K859">
            <v>115</v>
          </cell>
          <cell r="L859">
            <v>62.26</v>
          </cell>
          <cell r="O859">
            <v>4</v>
          </cell>
          <cell r="P859">
            <v>691991400681</v>
          </cell>
          <cell r="R859">
            <v>0.5</v>
          </cell>
          <cell r="S859">
            <v>7</v>
          </cell>
          <cell r="T859">
            <v>3.5</v>
          </cell>
          <cell r="U859">
            <v>5.5</v>
          </cell>
          <cell r="V859" t="str">
            <v>CN</v>
          </cell>
          <cell r="W859" t="str">
            <v>Non Compliant</v>
          </cell>
          <cell r="X859" t="str">
            <v>http://dbxpro.com/en-US/products/zc3</v>
          </cell>
          <cell r="Y859">
            <v>45</v>
          </cell>
        </row>
        <row r="860">
          <cell r="A860" t="str">
            <v>DBXZC4V</v>
          </cell>
          <cell r="B860" t="str">
            <v>DBX</v>
          </cell>
          <cell r="C860" t="str">
            <v>Zone Controller</v>
          </cell>
          <cell r="D860" t="str">
            <v>ZC-4</v>
          </cell>
          <cell r="E860" t="str">
            <v>DBX_ZONEP</v>
          </cell>
          <cell r="H860" t="str">
            <v>Zone Controller</v>
          </cell>
          <cell r="I860" t="str">
            <v>ZC 4 Wall Mounted Contact Closure Input Zone Controller</v>
          </cell>
          <cell r="J860">
            <v>120</v>
          </cell>
          <cell r="K860">
            <v>120</v>
          </cell>
          <cell r="L860">
            <v>72.23</v>
          </cell>
          <cell r="O860">
            <v>4</v>
          </cell>
          <cell r="P860">
            <v>691991400698</v>
          </cell>
          <cell r="R860">
            <v>0.5</v>
          </cell>
          <cell r="S860">
            <v>6.5</v>
          </cell>
          <cell r="T860">
            <v>5.5</v>
          </cell>
          <cell r="U860">
            <v>3.5</v>
          </cell>
          <cell r="V860" t="str">
            <v>CN</v>
          </cell>
          <cell r="W860" t="str">
            <v>Non Compliant</v>
          </cell>
          <cell r="X860" t="str">
            <v>http://dbxpro.com/en-US/products/zc4</v>
          </cell>
          <cell r="Y860">
            <v>46</v>
          </cell>
        </row>
        <row r="861">
          <cell r="A861" t="str">
            <v>DBXZC6V</v>
          </cell>
          <cell r="B861" t="str">
            <v>DBX</v>
          </cell>
          <cell r="C861" t="str">
            <v>Zone Controller</v>
          </cell>
          <cell r="D861" t="str">
            <v>ZC-6</v>
          </cell>
          <cell r="E861" t="str">
            <v>DBX_ZONEP</v>
          </cell>
          <cell r="H861" t="str">
            <v>Zone Controller</v>
          </cell>
          <cell r="I861" t="str">
            <v>ZC 6 Wall Mounted Push Button Up/Down Controller</v>
          </cell>
          <cell r="J861">
            <v>95</v>
          </cell>
          <cell r="K861">
            <v>95</v>
          </cell>
          <cell r="L861">
            <v>53.76</v>
          </cell>
          <cell r="O861">
            <v>4</v>
          </cell>
          <cell r="P861">
            <v>691991400759</v>
          </cell>
          <cell r="R861">
            <v>1</v>
          </cell>
          <cell r="S861">
            <v>7</v>
          </cell>
          <cell r="T861">
            <v>3.5</v>
          </cell>
          <cell r="U861">
            <v>6</v>
          </cell>
          <cell r="V861" t="str">
            <v>CN</v>
          </cell>
          <cell r="W861" t="str">
            <v>Non Compliant</v>
          </cell>
          <cell r="X861" t="str">
            <v>http://dbxpro.com/en-US/products/zc6</v>
          </cell>
          <cell r="Y861">
            <v>47</v>
          </cell>
        </row>
        <row r="862">
          <cell r="A862" t="str">
            <v>DBXZC7V</v>
          </cell>
          <cell r="B862" t="str">
            <v>DBX</v>
          </cell>
          <cell r="C862" t="str">
            <v>Zone Controller</v>
          </cell>
          <cell r="D862" t="str">
            <v>ZC-7</v>
          </cell>
          <cell r="E862" t="str">
            <v>DBX_ZONEP</v>
          </cell>
          <cell r="H862" t="str">
            <v>Zone Controller</v>
          </cell>
          <cell r="I862" t="str">
            <v>ZC 7 Wall Mounted Mic Page Assignment Controller</v>
          </cell>
          <cell r="J862">
            <v>105</v>
          </cell>
          <cell r="K862">
            <v>105</v>
          </cell>
          <cell r="L862">
            <v>58.38</v>
          </cell>
          <cell r="O862">
            <v>4</v>
          </cell>
          <cell r="P862">
            <v>691991400773</v>
          </cell>
          <cell r="R862">
            <v>0.5</v>
          </cell>
          <cell r="S862">
            <v>7</v>
          </cell>
          <cell r="T862">
            <v>5.5</v>
          </cell>
          <cell r="U862">
            <v>3.5</v>
          </cell>
          <cell r="V862" t="str">
            <v>CN</v>
          </cell>
          <cell r="W862" t="str">
            <v>Non Compliant</v>
          </cell>
          <cell r="X862" t="str">
            <v>http://dbxpro.com/en-US/products/zc7</v>
          </cell>
          <cell r="Y862">
            <v>48</v>
          </cell>
        </row>
        <row r="863">
          <cell r="A863" t="str">
            <v>DBXZC8V</v>
          </cell>
          <cell r="B863" t="str">
            <v>DBX</v>
          </cell>
          <cell r="C863" t="str">
            <v>Zone Controller</v>
          </cell>
          <cell r="D863" t="str">
            <v>ZC-8</v>
          </cell>
          <cell r="E863" t="str">
            <v>DBX_ZONEP</v>
          </cell>
          <cell r="H863" t="str">
            <v>Zone Controller</v>
          </cell>
          <cell r="I863" t="str">
            <v>ZC 8 Wall Mounted Up/Down Volume Controller</v>
          </cell>
          <cell r="J863">
            <v>115</v>
          </cell>
          <cell r="K863">
            <v>115</v>
          </cell>
          <cell r="L863">
            <v>62.35</v>
          </cell>
          <cell r="O863">
            <v>4</v>
          </cell>
          <cell r="P863">
            <v>691991400797</v>
          </cell>
          <cell r="R863">
            <v>0.5</v>
          </cell>
          <cell r="S863">
            <v>7</v>
          </cell>
          <cell r="T863">
            <v>3.5</v>
          </cell>
          <cell r="U863">
            <v>5.5</v>
          </cell>
          <cell r="V863" t="str">
            <v>CN</v>
          </cell>
          <cell r="W863" t="str">
            <v>Non Compliant</v>
          </cell>
          <cell r="X863" t="str">
            <v>http://dbxpro.com/en-US/products/zc8</v>
          </cell>
          <cell r="Y863">
            <v>49</v>
          </cell>
        </row>
        <row r="864">
          <cell r="A864" t="str">
            <v>DBXZC9V</v>
          </cell>
          <cell r="B864" t="str">
            <v>DBX</v>
          </cell>
          <cell r="C864" t="str">
            <v>Zone Controller</v>
          </cell>
          <cell r="D864" t="str">
            <v>ZC-9</v>
          </cell>
          <cell r="E864" t="str">
            <v>DBX_ZONEP</v>
          </cell>
          <cell r="H864" t="str">
            <v>Zone Controller</v>
          </cell>
          <cell r="I864" t="str">
            <v>ZC 9 Wall Mounted 8 Position Zone Controller</v>
          </cell>
          <cell r="J864">
            <v>105</v>
          </cell>
          <cell r="K864">
            <v>105</v>
          </cell>
          <cell r="L864">
            <v>57.95</v>
          </cell>
          <cell r="O864">
            <v>4</v>
          </cell>
          <cell r="P864">
            <v>691991400865</v>
          </cell>
          <cell r="R864">
            <v>0.5</v>
          </cell>
          <cell r="S864">
            <v>5.5</v>
          </cell>
          <cell r="T864">
            <v>7</v>
          </cell>
          <cell r="U864">
            <v>3</v>
          </cell>
          <cell r="V864" t="str">
            <v>CN</v>
          </cell>
          <cell r="W864" t="str">
            <v>Non Compliant</v>
          </cell>
          <cell r="X864" t="str">
            <v>http://dbxpro.com/en-US/products/zc9</v>
          </cell>
          <cell r="Y864">
            <v>50</v>
          </cell>
        </row>
        <row r="865">
          <cell r="A865" t="str">
            <v>DBXZCV-FIRE</v>
          </cell>
          <cell r="B865" t="str">
            <v>DBX</v>
          </cell>
          <cell r="C865" t="str">
            <v>Zone Controller</v>
          </cell>
          <cell r="D865" t="str">
            <v>ZC-FIRE</v>
          </cell>
          <cell r="E865" t="str">
            <v>DBX_ZONEP</v>
          </cell>
          <cell r="H865" t="str">
            <v>Zone Controller</v>
          </cell>
          <cell r="I865" t="str">
            <v>ZC FIRE Fire System Interface</v>
          </cell>
          <cell r="J865">
            <v>110</v>
          </cell>
          <cell r="K865">
            <v>110</v>
          </cell>
          <cell r="L865">
            <v>67.260000000000005</v>
          </cell>
          <cell r="O865">
            <v>4</v>
          </cell>
          <cell r="P865">
            <v>691991400742</v>
          </cell>
          <cell r="R865">
            <v>1</v>
          </cell>
          <cell r="S865">
            <v>7</v>
          </cell>
          <cell r="T865">
            <v>7</v>
          </cell>
          <cell r="U865">
            <v>4</v>
          </cell>
          <cell r="V865" t="str">
            <v>CN</v>
          </cell>
          <cell r="W865" t="str">
            <v>Non Compliant</v>
          </cell>
          <cell r="X865" t="str">
            <v>http://dbxpro.com/en-US/products/zc-fire</v>
          </cell>
          <cell r="Y865">
            <v>51</v>
          </cell>
        </row>
        <row r="866">
          <cell r="A866" t="str">
            <v>Powered Pro Soundbars</v>
          </cell>
          <cell r="B866" t="str">
            <v>JBL</v>
          </cell>
          <cell r="Y866">
            <v>1</v>
          </cell>
        </row>
        <row r="867">
          <cell r="A867" t="str">
            <v>PSB-1</v>
          </cell>
          <cell r="B867" t="str">
            <v>JBL</v>
          </cell>
          <cell r="C867" t="str">
            <v>Professional Soundbar</v>
          </cell>
          <cell r="D867" t="str">
            <v>PSB-1</v>
          </cell>
          <cell r="E867" t="str">
            <v>JBL100</v>
          </cell>
          <cell r="H867" t="str">
            <v>2.0 Channel Soundbar with Analog</v>
          </cell>
          <cell r="I867" t="str">
            <v>2.0 Channel, Commercial-Grade Soundbar with Analog</v>
          </cell>
          <cell r="J867">
            <v>300</v>
          </cell>
          <cell r="K867">
            <v>300</v>
          </cell>
          <cell r="L867">
            <v>210.67</v>
          </cell>
          <cell r="P867">
            <v>691991007965</v>
          </cell>
          <cell r="R867">
            <v>4.41</v>
          </cell>
          <cell r="S867">
            <v>35.43</v>
          </cell>
          <cell r="T867">
            <v>3.54</v>
          </cell>
          <cell r="U867">
            <v>2.56</v>
          </cell>
          <cell r="V867" t="str">
            <v>CN</v>
          </cell>
          <cell r="W867" t="str">
            <v>Non Compliant</v>
          </cell>
          <cell r="X867" t="str">
            <v>https://jblpro.com/en-US/products/pro-soundbar-psb-1</v>
          </cell>
          <cell r="Y867">
            <v>2</v>
          </cell>
        </row>
        <row r="868">
          <cell r="A868" t="str">
            <v>PSB-1/230</v>
          </cell>
          <cell r="B868" t="str">
            <v>JBL</v>
          </cell>
          <cell r="C868" t="str">
            <v>Professional Soundbar</v>
          </cell>
          <cell r="D868" t="str">
            <v>PSB-1/230</v>
          </cell>
          <cell r="E868" t="str">
            <v>JBL100</v>
          </cell>
          <cell r="H868" t="str">
            <v>2.0 Channel Soundbar with Analog</v>
          </cell>
          <cell r="I868" t="str">
            <v>2.0 Channel, Commercial-Grade Soundbar with Analog</v>
          </cell>
          <cell r="J868">
            <v>300</v>
          </cell>
          <cell r="K868">
            <v>300</v>
          </cell>
          <cell r="L868">
            <v>210.67</v>
          </cell>
          <cell r="P868">
            <v>691991009211</v>
          </cell>
          <cell r="R868">
            <v>4.41</v>
          </cell>
          <cell r="S868">
            <v>35.43</v>
          </cell>
          <cell r="T868">
            <v>3.54</v>
          </cell>
          <cell r="U868">
            <v>2.56</v>
          </cell>
          <cell r="V868" t="str">
            <v>CN</v>
          </cell>
          <cell r="W868" t="str">
            <v>Non Compliant</v>
          </cell>
          <cell r="X868" t="str">
            <v>https://jblpro.com/en-US/products/pro-soundbar-psb-1</v>
          </cell>
          <cell r="Y868">
            <v>3</v>
          </cell>
        </row>
        <row r="869">
          <cell r="A869" t="str">
            <v>MIXERS</v>
          </cell>
          <cell r="B869" t="str">
            <v>JBL</v>
          </cell>
          <cell r="Y869">
            <v>4</v>
          </cell>
        </row>
        <row r="870">
          <cell r="A870" t="str">
            <v>NCSM14-U-US</v>
          </cell>
          <cell r="B870" t="str">
            <v>JBL</v>
          </cell>
          <cell r="C870" t="str">
            <v>COMMERCIAL MIXER</v>
          </cell>
          <cell r="D870" t="str">
            <v>NCSM14-U-US</v>
          </cell>
          <cell r="E870" t="str">
            <v>CSMA</v>
          </cell>
          <cell r="H870" t="str">
            <v>CSM14</v>
          </cell>
          <cell r="I870" t="str">
            <v>4 Input - 1 Output Mixer, Fanless, 1U Half-Rack, Mounting kit included</v>
          </cell>
          <cell r="J870">
            <v>455</v>
          </cell>
          <cell r="K870">
            <v>455</v>
          </cell>
          <cell r="L870">
            <v>339.64</v>
          </cell>
          <cell r="P870">
            <v>871015008608</v>
          </cell>
          <cell r="R870">
            <v>7</v>
          </cell>
          <cell r="S870">
            <v>12</v>
          </cell>
          <cell r="T870">
            <v>16.5</v>
          </cell>
          <cell r="U870">
            <v>5</v>
          </cell>
          <cell r="V870" t="str">
            <v>MY</v>
          </cell>
          <cell r="W870" t="str">
            <v>Compliant</v>
          </cell>
          <cell r="X870" t="str">
            <v>http://jblcommercialproducts.com/en-US/products/csm-14</v>
          </cell>
          <cell r="Y870">
            <v>5</v>
          </cell>
        </row>
        <row r="871">
          <cell r="A871" t="str">
            <v>NCSM28-U-US</v>
          </cell>
          <cell r="B871" t="str">
            <v>JBL</v>
          </cell>
          <cell r="C871" t="str">
            <v>COMMERCIAL MIXER</v>
          </cell>
          <cell r="D871" t="str">
            <v>NCSM28-U-US</v>
          </cell>
          <cell r="E871" t="str">
            <v>CSMA</v>
          </cell>
          <cell r="H871" t="str">
            <v>CSM28</v>
          </cell>
          <cell r="I871" t="str">
            <v>8 Input - 2 Output Mixer, Fanless, 1U Full-Rack, Mounting kit included</v>
          </cell>
          <cell r="J871">
            <v>620</v>
          </cell>
          <cell r="K871">
            <v>620</v>
          </cell>
          <cell r="L871">
            <v>476.29</v>
          </cell>
          <cell r="P871">
            <v>871015008530</v>
          </cell>
          <cell r="R871">
            <v>10.5</v>
          </cell>
          <cell r="S871">
            <v>16</v>
          </cell>
          <cell r="T871">
            <v>20.5</v>
          </cell>
          <cell r="U871">
            <v>5</v>
          </cell>
          <cell r="V871" t="str">
            <v>MY</v>
          </cell>
          <cell r="W871" t="str">
            <v>Compliant</v>
          </cell>
          <cell r="X871" t="str">
            <v>http://jblcommercialproducts.com/en-US/products/csm-28</v>
          </cell>
          <cell r="Y871">
            <v>6</v>
          </cell>
        </row>
        <row r="872">
          <cell r="A872" t="str">
            <v>MIXER-AMPLIFIERS</v>
          </cell>
          <cell r="B872" t="str">
            <v>JBL</v>
          </cell>
          <cell r="Y872">
            <v>7</v>
          </cell>
        </row>
        <row r="873">
          <cell r="A873" t="str">
            <v>NVMA1120-0-US</v>
          </cell>
          <cell r="B873" t="str">
            <v>JBL</v>
          </cell>
          <cell r="C873" t="str">
            <v>Commercial Mixer-Amplifier</v>
          </cell>
          <cell r="D873" t="str">
            <v>NVMA1120-0-US</v>
          </cell>
          <cell r="E873" t="str">
            <v>JBL031</v>
          </cell>
          <cell r="H873" t="str">
            <v>VMA1120</v>
          </cell>
          <cell r="I873" t="str">
            <v>VMA 1120: (5) input channel x (1) 120W output channel Mixer/Amplifier</v>
          </cell>
          <cell r="J873">
            <v>803</v>
          </cell>
          <cell r="K873">
            <v>803</v>
          </cell>
          <cell r="L873">
            <v>400.03</v>
          </cell>
          <cell r="P873">
            <v>691991004414</v>
          </cell>
          <cell r="R873">
            <v>33</v>
          </cell>
          <cell r="S873">
            <v>19</v>
          </cell>
          <cell r="T873">
            <v>13</v>
          </cell>
          <cell r="U873">
            <v>9.5</v>
          </cell>
          <cell r="V873" t="str">
            <v>CN</v>
          </cell>
          <cell r="W873" t="str">
            <v>Non Compliant</v>
          </cell>
          <cell r="Y873">
            <v>8</v>
          </cell>
        </row>
        <row r="874">
          <cell r="A874" t="str">
            <v>NVMA1240-0-US</v>
          </cell>
          <cell r="B874" t="str">
            <v>JBL</v>
          </cell>
          <cell r="C874" t="str">
            <v>Commercial Mixer-Amplifier</v>
          </cell>
          <cell r="D874" t="str">
            <v>NVMA1240-0-US</v>
          </cell>
          <cell r="E874" t="str">
            <v>VSERIES</v>
          </cell>
          <cell r="H874" t="str">
            <v>VMA1240</v>
          </cell>
          <cell r="I874" t="str">
            <v>VMA 1240: (5) input channel x (1) 240W output channel Mixer/Amplifier</v>
          </cell>
          <cell r="J874">
            <v>965</v>
          </cell>
          <cell r="K874">
            <v>965</v>
          </cell>
          <cell r="L874">
            <v>481.9</v>
          </cell>
          <cell r="P874">
            <v>691991004483</v>
          </cell>
          <cell r="R874">
            <v>30</v>
          </cell>
          <cell r="S874">
            <v>21</v>
          </cell>
          <cell r="T874">
            <v>7</v>
          </cell>
          <cell r="U874">
            <v>21</v>
          </cell>
          <cell r="V874" t="str">
            <v>CN</v>
          </cell>
          <cell r="W874" t="str">
            <v>Non Compliant</v>
          </cell>
          <cell r="Y874">
            <v>9</v>
          </cell>
        </row>
        <row r="875">
          <cell r="A875" t="str">
            <v>NVMA160-0-US</v>
          </cell>
          <cell r="B875" t="str">
            <v>JBL</v>
          </cell>
          <cell r="C875" t="str">
            <v>Commercial Mixer-Amplifier</v>
          </cell>
          <cell r="D875" t="str">
            <v>NVMA160-0-US</v>
          </cell>
          <cell r="E875" t="str">
            <v>VSERIES</v>
          </cell>
          <cell r="H875" t="str">
            <v xml:space="preserve">VMA160 </v>
          </cell>
          <cell r="I875" t="str">
            <v>VMA 160: (5) input channel x (1) 60W output channel Mixer/Amplifier</v>
          </cell>
          <cell r="J875">
            <v>645</v>
          </cell>
          <cell r="K875">
            <v>645</v>
          </cell>
          <cell r="L875">
            <v>320.08</v>
          </cell>
          <cell r="P875">
            <v>691991004346</v>
          </cell>
          <cell r="R875">
            <v>27</v>
          </cell>
          <cell r="S875">
            <v>20.5</v>
          </cell>
          <cell r="T875">
            <v>6.5</v>
          </cell>
          <cell r="U875">
            <v>21</v>
          </cell>
          <cell r="V875" t="str">
            <v>CN</v>
          </cell>
          <cell r="W875" t="str">
            <v>Non Compliant</v>
          </cell>
          <cell r="Y875">
            <v>10</v>
          </cell>
        </row>
        <row r="876">
          <cell r="A876" t="str">
            <v>NVMA260-0-US</v>
          </cell>
          <cell r="B876" t="str">
            <v>JBL</v>
          </cell>
          <cell r="C876" t="str">
            <v>Commercial Mixer-Amplifier</v>
          </cell>
          <cell r="D876" t="str">
            <v>NVMA260-0-US</v>
          </cell>
          <cell r="E876" t="str">
            <v>VSERIES</v>
          </cell>
          <cell r="H876" t="str">
            <v xml:space="preserve">VMA260 </v>
          </cell>
          <cell r="I876" t="str">
            <v>VMA 260: (5) input channel x (2) 60W output channel Mixer/Amplifier</v>
          </cell>
          <cell r="J876">
            <v>990</v>
          </cell>
          <cell r="K876">
            <v>990</v>
          </cell>
          <cell r="L876">
            <v>494.17</v>
          </cell>
          <cell r="P876">
            <v>691991004551</v>
          </cell>
          <cell r="R876">
            <v>30</v>
          </cell>
          <cell r="S876">
            <v>20.5</v>
          </cell>
          <cell r="T876">
            <v>20.5</v>
          </cell>
          <cell r="U876">
            <v>7</v>
          </cell>
          <cell r="V876" t="str">
            <v>CN</v>
          </cell>
          <cell r="W876" t="str">
            <v>Non Compliant</v>
          </cell>
          <cell r="Y876">
            <v>11</v>
          </cell>
        </row>
        <row r="877">
          <cell r="A877" t="str">
            <v>NVMA2120-0-US</v>
          </cell>
          <cell r="B877" t="str">
            <v>JBL</v>
          </cell>
          <cell r="C877" t="str">
            <v>Commercial Mixer-Amplifier</v>
          </cell>
          <cell r="D877" t="str">
            <v>NVMA2120-0-US</v>
          </cell>
          <cell r="E877" t="str">
            <v>VSERIES</v>
          </cell>
          <cell r="H877" t="str">
            <v>VMA2120</v>
          </cell>
          <cell r="I877" t="str">
            <v>VMA 2120: (8) input channel x (2) 120W output channel Mixer/Amplifier</v>
          </cell>
          <cell r="J877">
            <v>1072</v>
          </cell>
          <cell r="K877">
            <v>1072</v>
          </cell>
          <cell r="L877">
            <v>534.54</v>
          </cell>
          <cell r="P877">
            <v>691991004629</v>
          </cell>
          <cell r="R877">
            <v>35</v>
          </cell>
          <cell r="S877">
            <v>21</v>
          </cell>
          <cell r="T877">
            <v>21</v>
          </cell>
          <cell r="U877">
            <v>7</v>
          </cell>
          <cell r="V877" t="str">
            <v>CN</v>
          </cell>
          <cell r="W877" t="str">
            <v>Non Compliant</v>
          </cell>
          <cell r="Y877">
            <v>12</v>
          </cell>
        </row>
        <row r="878">
          <cell r="A878" t="str">
            <v>NCSMA1120-U-US</v>
          </cell>
          <cell r="B878" t="str">
            <v>JBL</v>
          </cell>
          <cell r="C878" t="str">
            <v>COMMERCIAL MIXER-AMP</v>
          </cell>
          <cell r="D878" t="str">
            <v>NCSMA1120-U-US</v>
          </cell>
          <cell r="E878" t="str">
            <v>CSMA</v>
          </cell>
          <cell r="H878" t="str">
            <v>CSMA1120</v>
          </cell>
          <cell r="I878" t="str">
            <v>4 input - 1 x 120W DriveCore Mixer-Amp, Fanless, 4ohm/8ohm/70V/100V, 1U Half-Rack, Mounting kit</v>
          </cell>
          <cell r="J878">
            <v>815</v>
          </cell>
          <cell r="K878">
            <v>815</v>
          </cell>
          <cell r="L878">
            <v>636.21</v>
          </cell>
          <cell r="P878">
            <v>871015007359</v>
          </cell>
          <cell r="R878">
            <v>10</v>
          </cell>
          <cell r="S878">
            <v>16.5</v>
          </cell>
          <cell r="T878">
            <v>5</v>
          </cell>
          <cell r="U878">
            <v>12</v>
          </cell>
          <cell r="V878" t="str">
            <v>MY</v>
          </cell>
          <cell r="W878" t="str">
            <v>Compliant</v>
          </cell>
          <cell r="X878" t="str">
            <v>http://jblcommercialproducts.com/en-US/products/csma-1801120</v>
          </cell>
          <cell r="Y878">
            <v>13</v>
          </cell>
        </row>
        <row r="879">
          <cell r="A879" t="str">
            <v>NCSMA180-U-US</v>
          </cell>
          <cell r="B879" t="str">
            <v>JBL</v>
          </cell>
          <cell r="C879" t="str">
            <v>COMMERCIAL MIXER-AMP</v>
          </cell>
          <cell r="D879" t="str">
            <v>NCSMA180-U-US</v>
          </cell>
          <cell r="E879" t="str">
            <v>CSMA</v>
          </cell>
          <cell r="H879" t="str">
            <v>CSMA180</v>
          </cell>
          <cell r="I879" t="str">
            <v>4 input - 1 x 80W DriveCore Mixer-Amp, Fanless, 4ohm/8ohm/70V/100V, 1U Half-Rack, Mounting kit</v>
          </cell>
          <cell r="J879">
            <v>625</v>
          </cell>
          <cell r="K879">
            <v>625</v>
          </cell>
          <cell r="L879">
            <v>479.72</v>
          </cell>
          <cell r="P879">
            <v>871015007380</v>
          </cell>
          <cell r="R879">
            <v>10</v>
          </cell>
          <cell r="S879">
            <v>16.5</v>
          </cell>
          <cell r="T879">
            <v>5</v>
          </cell>
          <cell r="U879">
            <v>12</v>
          </cell>
          <cell r="V879" t="str">
            <v>MY</v>
          </cell>
          <cell r="W879" t="str">
            <v>Compliant</v>
          </cell>
          <cell r="X879" t="str">
            <v>http://jblcommercialproducts.com/en-US/products/csma-1801120</v>
          </cell>
          <cell r="Y879">
            <v>14</v>
          </cell>
        </row>
        <row r="880">
          <cell r="A880" t="str">
            <v>NCSMA2120-U-US</v>
          </cell>
          <cell r="B880" t="str">
            <v>JBL</v>
          </cell>
          <cell r="C880" t="str">
            <v>COMMERCIAL MIXER-AMP</v>
          </cell>
          <cell r="D880" t="str">
            <v>NCSMA2120-U-US</v>
          </cell>
          <cell r="E880" t="str">
            <v>CSMA</v>
          </cell>
          <cell r="H880" t="str">
            <v>CSMA2120</v>
          </cell>
          <cell r="I880" t="str">
            <v>8 input - 2 x 120W DriveCore Mixer-Amp, Fanless, 4ohm/8ohm/70V/100V, 1U Full-Rack, Mounting kit</v>
          </cell>
          <cell r="J880">
            <v>1020</v>
          </cell>
          <cell r="K880">
            <v>1020</v>
          </cell>
          <cell r="L880">
            <v>769.71</v>
          </cell>
          <cell r="P880">
            <v>871015007366</v>
          </cell>
          <cell r="R880">
            <v>16.5</v>
          </cell>
          <cell r="S880">
            <v>20.5</v>
          </cell>
          <cell r="T880">
            <v>5</v>
          </cell>
          <cell r="U880">
            <v>16.5</v>
          </cell>
          <cell r="V880" t="str">
            <v>MY</v>
          </cell>
          <cell r="W880" t="str">
            <v>Compliant</v>
          </cell>
          <cell r="X880" t="str">
            <v>http://jblcommercialproducts.com/en-US/products/csma-2402802120</v>
          </cell>
          <cell r="Y880">
            <v>15</v>
          </cell>
        </row>
        <row r="881">
          <cell r="A881" t="str">
            <v>NCSMA240-U-US</v>
          </cell>
          <cell r="B881" t="str">
            <v>JBL</v>
          </cell>
          <cell r="C881" t="str">
            <v>COMMERCIAL MIXER-AMP</v>
          </cell>
          <cell r="D881" t="str">
            <v>NCSMA240-U-US</v>
          </cell>
          <cell r="H881" t="str">
            <v>CSMA240</v>
          </cell>
          <cell r="I881" t="str">
            <v>8 input - 2 x 40W DriveCore Mixer-Amp, Fanless, 4ohm/8ohm/70V/100V, 1U Full-Rack, Mounting kit</v>
          </cell>
          <cell r="J881">
            <v>706</v>
          </cell>
          <cell r="K881">
            <v>706</v>
          </cell>
          <cell r="L881">
            <v>550.75</v>
          </cell>
          <cell r="P881">
            <v>871015007342</v>
          </cell>
          <cell r="R881">
            <v>15</v>
          </cell>
          <cell r="S881">
            <v>20.5</v>
          </cell>
          <cell r="T881">
            <v>16</v>
          </cell>
          <cell r="U881">
            <v>4.5999999999999996</v>
          </cell>
          <cell r="V881" t="str">
            <v>MY</v>
          </cell>
          <cell r="W881" t="str">
            <v>Compliant</v>
          </cell>
          <cell r="X881" t="str">
            <v>http://jblcommercialproducts.com/en-US/products/csma-2402802120</v>
          </cell>
          <cell r="Y881">
            <v>16</v>
          </cell>
        </row>
        <row r="882">
          <cell r="A882" t="str">
            <v>NCSMA280-U-US</v>
          </cell>
          <cell r="B882" t="str">
            <v>JBL</v>
          </cell>
          <cell r="C882" t="str">
            <v>COMMERCIAL MIXER-AMP</v>
          </cell>
          <cell r="D882" t="str">
            <v>NCSMA280-U-US</v>
          </cell>
          <cell r="E882" t="str">
            <v>CSMA</v>
          </cell>
          <cell r="H882" t="str">
            <v>CSMA280</v>
          </cell>
          <cell r="I882" t="str">
            <v xml:space="preserve">8 input - 2 x 80W DriveCore Mixer-Amp, Fanless, 4ohm/8ohm/70V/100V, 1U Full-Rack, Mounting kit </v>
          </cell>
          <cell r="J882">
            <v>876</v>
          </cell>
          <cell r="K882">
            <v>876</v>
          </cell>
          <cell r="L882">
            <v>680.91</v>
          </cell>
          <cell r="P882">
            <v>871015007373</v>
          </cell>
          <cell r="R882">
            <v>16</v>
          </cell>
          <cell r="S882">
            <v>20.5</v>
          </cell>
          <cell r="T882">
            <v>16.5</v>
          </cell>
          <cell r="U882">
            <v>4.5</v>
          </cell>
          <cell r="V882" t="str">
            <v>MY</v>
          </cell>
          <cell r="W882" t="str">
            <v>Compliant</v>
          </cell>
          <cell r="X882" t="str">
            <v>http://jblcommercialproducts.com/en-US/products/csma-2402802120</v>
          </cell>
          <cell r="Y882">
            <v>17</v>
          </cell>
        </row>
        <row r="883">
          <cell r="A883" t="str">
            <v>AMPLIFIERS</v>
          </cell>
          <cell r="B883" t="str">
            <v>JBL</v>
          </cell>
          <cell r="Y883">
            <v>18</v>
          </cell>
        </row>
        <row r="884">
          <cell r="A884" t="str">
            <v>NCSA1120Z-U-US</v>
          </cell>
          <cell r="B884" t="str">
            <v>JBL</v>
          </cell>
          <cell r="C884" t="str">
            <v>COMMERCIAL AMPLIFIER</v>
          </cell>
          <cell r="D884" t="str">
            <v>NCSA1120Z-U-US</v>
          </cell>
          <cell r="E884" t="str">
            <v>CSMA</v>
          </cell>
          <cell r="H884" t="str">
            <v>CSA1120Z</v>
          </cell>
          <cell r="I884" t="str">
            <v>1 x 120W DriveCore Amplifier, Fanless, 4ohm/8ohm/70V/100V, 1U Half-Rack, Mounting kit</v>
          </cell>
          <cell r="J884">
            <v>582</v>
          </cell>
          <cell r="K884">
            <v>582</v>
          </cell>
          <cell r="L884">
            <v>435.5</v>
          </cell>
          <cell r="P884">
            <v>871015008325</v>
          </cell>
          <cell r="R884">
            <v>10</v>
          </cell>
          <cell r="S884">
            <v>16.5</v>
          </cell>
          <cell r="T884">
            <v>5</v>
          </cell>
          <cell r="U884">
            <v>12</v>
          </cell>
          <cell r="V884" t="str">
            <v>MY</v>
          </cell>
          <cell r="W884" t="str">
            <v>Compliant</v>
          </cell>
          <cell r="X884" t="str">
            <v>http://jblcommercialproducts.com/en-US/products/csa-140z180z1120z</v>
          </cell>
          <cell r="Y884">
            <v>19</v>
          </cell>
        </row>
        <row r="885">
          <cell r="A885" t="str">
            <v>NCSA1300Z-0-US</v>
          </cell>
          <cell r="B885" t="str">
            <v>JBL</v>
          </cell>
          <cell r="C885" t="str">
            <v>Commercial Amplifier</v>
          </cell>
          <cell r="D885" t="str">
            <v>NCSA1300Z-0-US</v>
          </cell>
          <cell r="H885" t="str">
            <v>CSA1300Z</v>
          </cell>
          <cell r="I885" t="str">
            <v>1 x 300W DriveCore Amplifier, Fanless, 4ohm/8ohm/70V/100V , 2U Full-Rack, Mounting kit</v>
          </cell>
          <cell r="J885">
            <v>768</v>
          </cell>
          <cell r="K885">
            <v>768</v>
          </cell>
          <cell r="L885">
            <v>488</v>
          </cell>
          <cell r="P885">
            <v>691991004087</v>
          </cell>
          <cell r="R885">
            <v>15.5</v>
          </cell>
          <cell r="S885">
            <v>21.5</v>
          </cell>
          <cell r="T885">
            <v>15</v>
          </cell>
          <cell r="U885">
            <v>6</v>
          </cell>
          <cell r="V885" t="str">
            <v>CN</v>
          </cell>
          <cell r="W885" t="str">
            <v>Non Compliant</v>
          </cell>
          <cell r="Y885">
            <v>20</v>
          </cell>
        </row>
        <row r="886">
          <cell r="A886" t="str">
            <v>NCSA140Z-U-US</v>
          </cell>
          <cell r="B886" t="str">
            <v>JBL</v>
          </cell>
          <cell r="C886" t="str">
            <v>COMMERCIAL AMPLIFIER</v>
          </cell>
          <cell r="D886" t="str">
            <v>NCSA140Z-U-US</v>
          </cell>
          <cell r="E886" t="str">
            <v>CSMA</v>
          </cell>
          <cell r="H886" t="str">
            <v>CSA140Z</v>
          </cell>
          <cell r="I886" t="str">
            <v>1 x 40W DriveCore Amplifier, Fanless, 4ohm/8ohm/70V/100V, 1U Half-Rack, Mounting kit</v>
          </cell>
          <cell r="J886">
            <v>300</v>
          </cell>
          <cell r="K886">
            <v>300</v>
          </cell>
          <cell r="L886">
            <v>217.27</v>
          </cell>
          <cell r="P886">
            <v>871015008462</v>
          </cell>
          <cell r="R886">
            <v>9.5</v>
          </cell>
          <cell r="S886">
            <v>16.5</v>
          </cell>
          <cell r="T886">
            <v>5</v>
          </cell>
          <cell r="U886">
            <v>12</v>
          </cell>
          <cell r="V886" t="str">
            <v>MY</v>
          </cell>
          <cell r="W886" t="str">
            <v>Compliant</v>
          </cell>
          <cell r="X886" t="str">
            <v>http://jblcommercialproducts.com/en-US/products/csa-140z180z1120z</v>
          </cell>
          <cell r="Y886">
            <v>21</v>
          </cell>
        </row>
        <row r="887">
          <cell r="A887" t="str">
            <v>NCSA180Z-U-US</v>
          </cell>
          <cell r="B887" t="str">
            <v>JBL</v>
          </cell>
          <cell r="C887" t="str">
            <v>COMMERCIAL AMPLIFIER</v>
          </cell>
          <cell r="D887" t="str">
            <v>NCSA180Z-U-US</v>
          </cell>
          <cell r="E887" t="str">
            <v>CSMA</v>
          </cell>
          <cell r="H887" t="str">
            <v>CSA180Z</v>
          </cell>
          <cell r="I887" t="str">
            <v>1 x 80W DriveCore Amplifier, Fanless, 4ohm/8ohm/70V/100V, 1U Half-Rack, Mounting kit</v>
          </cell>
          <cell r="J887">
            <v>470</v>
          </cell>
          <cell r="K887">
            <v>470</v>
          </cell>
          <cell r="L887">
            <v>349.39</v>
          </cell>
          <cell r="P887">
            <v>871015008394</v>
          </cell>
          <cell r="R887">
            <v>10</v>
          </cell>
          <cell r="S887">
            <v>16.5</v>
          </cell>
          <cell r="T887">
            <v>12</v>
          </cell>
          <cell r="U887">
            <v>5</v>
          </cell>
          <cell r="V887" t="str">
            <v>MY</v>
          </cell>
          <cell r="W887" t="str">
            <v>Compliant</v>
          </cell>
          <cell r="X887" t="str">
            <v>http://jblcommercialproducts.com/en-US/products/csa-140z180z1120z</v>
          </cell>
          <cell r="Y887">
            <v>22</v>
          </cell>
        </row>
        <row r="888">
          <cell r="A888" t="str">
            <v>NCSA2120R-U-US</v>
          </cell>
          <cell r="B888" t="str">
            <v>JBL</v>
          </cell>
          <cell r="C888" t="str">
            <v>COMMERCIAL AMPLIFIER</v>
          </cell>
          <cell r="D888" t="str">
            <v>NCSA2120R-U-US</v>
          </cell>
          <cell r="E888" t="str">
            <v>CSMA</v>
          </cell>
          <cell r="H888" t="str">
            <v>CSA2120R</v>
          </cell>
          <cell r="I888" t="str">
            <v>2 x 120 Watt Amplifier at 4/8 Ohms</v>
          </cell>
          <cell r="J888">
            <v>598</v>
          </cell>
          <cell r="K888">
            <v>598</v>
          </cell>
          <cell r="L888">
            <v>407.75</v>
          </cell>
          <cell r="P888">
            <v>871015006079</v>
          </cell>
          <cell r="R888">
            <v>4</v>
          </cell>
          <cell r="S888">
            <v>12</v>
          </cell>
          <cell r="T888">
            <v>5</v>
          </cell>
          <cell r="U888">
            <v>11</v>
          </cell>
          <cell r="V888" t="str">
            <v>CN</v>
          </cell>
          <cell r="W888" t="str">
            <v>Non Compliant</v>
          </cell>
          <cell r="X888" t="str">
            <v>http://jblcommercialproducts.com/en-US/products/csa-2120</v>
          </cell>
          <cell r="Y888">
            <v>23</v>
          </cell>
        </row>
        <row r="889">
          <cell r="A889" t="str">
            <v>NCST2120-X</v>
          </cell>
          <cell r="B889" t="str">
            <v>JBL</v>
          </cell>
          <cell r="C889" t="str">
            <v>COMMERCIAL AMPLIFIER</v>
          </cell>
          <cell r="D889" t="str">
            <v>NCST2120-X</v>
          </cell>
          <cell r="E889" t="str">
            <v>CSMA</v>
          </cell>
          <cell r="H889" t="str">
            <v>CST2120</v>
          </cell>
          <cell r="I889" t="str">
            <v>2-Channel Transformer Kit for CSA2120</v>
          </cell>
          <cell r="J889">
            <v>265</v>
          </cell>
          <cell r="K889">
            <v>265</v>
          </cell>
          <cell r="L889">
            <v>138.34</v>
          </cell>
          <cell r="P889">
            <v>871015006147</v>
          </cell>
          <cell r="R889">
            <v>6</v>
          </cell>
          <cell r="S889">
            <v>12</v>
          </cell>
          <cell r="T889">
            <v>11</v>
          </cell>
          <cell r="U889">
            <v>5</v>
          </cell>
          <cell r="V889" t="str">
            <v>CN</v>
          </cell>
          <cell r="W889" t="str">
            <v>Non Compliant</v>
          </cell>
          <cell r="X889" t="str">
            <v>http://jblcommercialproducts.com/en-US/products/cst-2120</v>
          </cell>
          <cell r="Y889">
            <v>24</v>
          </cell>
        </row>
        <row r="890">
          <cell r="A890" t="str">
            <v>NCSA2120Z-U-US</v>
          </cell>
          <cell r="B890" t="str">
            <v>JBL</v>
          </cell>
          <cell r="C890" t="str">
            <v>COMMERCIAL AMPLIFIER</v>
          </cell>
          <cell r="D890" t="str">
            <v>NCSA2120Z-U-US</v>
          </cell>
          <cell r="E890" t="str">
            <v>CSMA</v>
          </cell>
          <cell r="H890" t="str">
            <v>CSA2120Z</v>
          </cell>
          <cell r="I890" t="str">
            <v>2 x 120W DriveCore Amplifier, Fanless, 4ohm/8ohm/70V/100V, 1U Half-Rack, Mounting kit</v>
          </cell>
          <cell r="J890">
            <v>768</v>
          </cell>
          <cell r="K890">
            <v>768</v>
          </cell>
          <cell r="L890">
            <v>575.83000000000004</v>
          </cell>
          <cell r="P890">
            <v>871015008097</v>
          </cell>
          <cell r="R890">
            <v>12</v>
          </cell>
          <cell r="S890">
            <v>16.5</v>
          </cell>
          <cell r="T890">
            <v>5</v>
          </cell>
          <cell r="U890">
            <v>12</v>
          </cell>
          <cell r="V890" t="str">
            <v>MY</v>
          </cell>
          <cell r="W890" t="str">
            <v>Compliant</v>
          </cell>
          <cell r="X890" t="str">
            <v>http://jblcommercialproducts.com/en-US/products/csa-240z280z2120z</v>
          </cell>
          <cell r="Y890">
            <v>25</v>
          </cell>
        </row>
        <row r="891">
          <cell r="A891" t="str">
            <v>NCSA2300Z-0-US</v>
          </cell>
          <cell r="B891" t="str">
            <v>JBL</v>
          </cell>
          <cell r="C891" t="str">
            <v>Commercial Amplifier</v>
          </cell>
          <cell r="D891" t="str">
            <v>NCSA2300Z-0-US</v>
          </cell>
          <cell r="E891" t="str">
            <v>CSMA</v>
          </cell>
          <cell r="H891" t="str">
            <v>CSA2300Z</v>
          </cell>
          <cell r="I891" t="str">
            <v>2 x 300W DriveCore Amplifier, Fanless, 8ohm/70V/100V, supports CSR-V volume control, sleep mode (w/ disable), 2U Full-Rack, Mounting kit</v>
          </cell>
          <cell r="J891">
            <v>1010</v>
          </cell>
          <cell r="K891">
            <v>1010</v>
          </cell>
          <cell r="L891">
            <v>624.99</v>
          </cell>
          <cell r="P891">
            <v>691991004148</v>
          </cell>
          <cell r="R891">
            <v>20</v>
          </cell>
          <cell r="S891">
            <v>21.5</v>
          </cell>
          <cell r="T891">
            <v>14.5</v>
          </cell>
          <cell r="U891">
            <v>6</v>
          </cell>
          <cell r="V891" t="str">
            <v>CN</v>
          </cell>
          <cell r="W891" t="str">
            <v>Non Compliant</v>
          </cell>
          <cell r="Y891">
            <v>26</v>
          </cell>
        </row>
        <row r="892">
          <cell r="A892" t="str">
            <v>NCSA240Z-U-US</v>
          </cell>
          <cell r="B892" t="str">
            <v>JBL</v>
          </cell>
          <cell r="C892" t="str">
            <v>COMMERCIAL AMPLIFIER</v>
          </cell>
          <cell r="D892" t="str">
            <v>NCSA240Z-U-US</v>
          </cell>
          <cell r="E892" t="str">
            <v>CSMA</v>
          </cell>
          <cell r="H892" t="str">
            <v>CSA240Z</v>
          </cell>
          <cell r="I892" t="str">
            <v>2 x 40W DriveCore Amplifier, Fanless, 4ohm/8ohm/70V/100V, 1U Half-Rack, Mounting kit</v>
          </cell>
          <cell r="J892">
            <v>495</v>
          </cell>
          <cell r="K892">
            <v>495</v>
          </cell>
          <cell r="L892">
            <v>369.26</v>
          </cell>
          <cell r="P892">
            <v>871015008257</v>
          </cell>
          <cell r="R892">
            <v>10.5</v>
          </cell>
          <cell r="S892">
            <v>16.5</v>
          </cell>
          <cell r="T892">
            <v>12</v>
          </cell>
          <cell r="U892">
            <v>5</v>
          </cell>
          <cell r="V892" t="str">
            <v>MY</v>
          </cell>
          <cell r="W892" t="str">
            <v>Compliant</v>
          </cell>
          <cell r="X892" t="str">
            <v>http://jblcommercialproducts.com/en-US/products/csa-240z280z2120z</v>
          </cell>
          <cell r="Y892">
            <v>27</v>
          </cell>
        </row>
        <row r="893">
          <cell r="A893" t="str">
            <v>NCSA280Z-U-US</v>
          </cell>
          <cell r="B893" t="str">
            <v>JBL</v>
          </cell>
          <cell r="C893" t="str">
            <v>COMMERCIAL AMPLIFIER</v>
          </cell>
          <cell r="D893" t="str">
            <v>NCSA280Z-U-US</v>
          </cell>
          <cell r="E893" t="str">
            <v>CSMA</v>
          </cell>
          <cell r="H893" t="str">
            <v>CSA280Z</v>
          </cell>
          <cell r="I893" t="str">
            <v>2 x 80W DriveCore Amplifier, Fanless, 4ohm/8ohm/70V/100V, 1U Half-Rack, Mounting kit</v>
          </cell>
          <cell r="J893">
            <v>630</v>
          </cell>
          <cell r="K893">
            <v>630</v>
          </cell>
          <cell r="L893">
            <v>466.17</v>
          </cell>
          <cell r="P893">
            <v>871015008189</v>
          </cell>
          <cell r="R893">
            <v>11.5</v>
          </cell>
          <cell r="S893">
            <v>12</v>
          </cell>
          <cell r="T893">
            <v>16.5</v>
          </cell>
          <cell r="U893">
            <v>5</v>
          </cell>
          <cell r="V893" t="str">
            <v>MY</v>
          </cell>
          <cell r="W893" t="str">
            <v>Compliant</v>
          </cell>
          <cell r="X893" t="str">
            <v>http://jblcommercialproducts.com/en-US/products/csa-240z280z2120z</v>
          </cell>
          <cell r="Y893">
            <v>28</v>
          </cell>
        </row>
        <row r="894">
          <cell r="A894" t="str">
            <v>PAGING MICS</v>
          </cell>
          <cell r="B894" t="str">
            <v>JBL</v>
          </cell>
          <cell r="Y894">
            <v>29</v>
          </cell>
        </row>
        <row r="895">
          <cell r="A895" t="str">
            <v>CONTROLLERS - WALLPLATES</v>
          </cell>
          <cell r="B895" t="str">
            <v>JBL</v>
          </cell>
          <cell r="Y895">
            <v>30</v>
          </cell>
        </row>
        <row r="896">
          <cell r="A896" t="str">
            <v>JBLCSR2SVBLKV</v>
          </cell>
          <cell r="B896" t="str">
            <v>JBL</v>
          </cell>
          <cell r="C896" t="str">
            <v>COMMERCIAL WALL CONTROLLERS</v>
          </cell>
          <cell r="D896" t="str">
            <v>JBLCSR2SVBLKV</v>
          </cell>
          <cell r="E896" t="str">
            <v>JBL046</v>
          </cell>
          <cell r="G896" t="str">
            <v>Limited Quantity</v>
          </cell>
          <cell r="H896" t="str">
            <v>CSR-2SV-BLK</v>
          </cell>
          <cell r="I896" t="str">
            <v>Wall Controller with 2-Position Source Selector and Volume Control; US Version (Black) For use with CSM-21, CSM-32</v>
          </cell>
          <cell r="J896">
            <v>105</v>
          </cell>
          <cell r="K896">
            <v>105</v>
          </cell>
          <cell r="L896">
            <v>67.48</v>
          </cell>
          <cell r="P896">
            <v>691991013621</v>
          </cell>
          <cell r="R896">
            <v>0.5</v>
          </cell>
          <cell r="S896">
            <v>7</v>
          </cell>
          <cell r="T896">
            <v>5.5</v>
          </cell>
          <cell r="U896">
            <v>3.5</v>
          </cell>
          <cell r="V896" t="str">
            <v>CN</v>
          </cell>
          <cell r="W896" t="str">
            <v>Non Compliant</v>
          </cell>
          <cell r="Y896">
            <v>31</v>
          </cell>
        </row>
        <row r="897">
          <cell r="A897" t="str">
            <v>JBLCSR2SVWHTV</v>
          </cell>
          <cell r="B897" t="str">
            <v>JBL</v>
          </cell>
          <cell r="C897" t="str">
            <v>COMMERCIAL WALL CONTROLLERS</v>
          </cell>
          <cell r="D897" t="str">
            <v>JBLCSR2SVWHTV</v>
          </cell>
          <cell r="E897" t="str">
            <v>JBL017</v>
          </cell>
          <cell r="G897" t="str">
            <v>Limited Quantity</v>
          </cell>
          <cell r="H897" t="str">
            <v>CSR-2SV-WHT</v>
          </cell>
          <cell r="I897" t="str">
            <v>Wall Controller with 2-Position Source Selector and Volume Control; US Version (White) For use with CSM-21, CSM-32</v>
          </cell>
          <cell r="J897">
            <v>105</v>
          </cell>
          <cell r="K897">
            <v>105</v>
          </cell>
          <cell r="L897">
            <v>68.459999999999994</v>
          </cell>
          <cell r="P897">
            <v>691991013645</v>
          </cell>
          <cell r="R897">
            <v>0.1</v>
          </cell>
          <cell r="S897">
            <v>7</v>
          </cell>
          <cell r="T897">
            <v>3.5</v>
          </cell>
          <cell r="U897">
            <v>5.5</v>
          </cell>
          <cell r="V897" t="str">
            <v>CN</v>
          </cell>
          <cell r="W897" t="str">
            <v>Non Compliant</v>
          </cell>
          <cell r="Y897">
            <v>32</v>
          </cell>
        </row>
        <row r="898">
          <cell r="A898" t="str">
            <v>JBLCSR3SVBLKV</v>
          </cell>
          <cell r="B898" t="str">
            <v>JBL</v>
          </cell>
          <cell r="C898" t="str">
            <v>COMMERCIAL WALL CONTROLLERS</v>
          </cell>
          <cell r="D898" t="str">
            <v>JBLCSR3SVBLKV</v>
          </cell>
          <cell r="E898" t="str">
            <v>JBL017</v>
          </cell>
          <cell r="G898" t="str">
            <v>Limited Quantity</v>
          </cell>
          <cell r="H898" t="str">
            <v>CSR-3SV-BLK</v>
          </cell>
          <cell r="I898" t="str">
            <v>Controller with 3-Position Source Selector and Volume Control; US Version (Black) For use with CSM-32</v>
          </cell>
          <cell r="J898">
            <v>125</v>
          </cell>
          <cell r="K898">
            <v>105</v>
          </cell>
          <cell r="L898">
            <v>68.459999999999994</v>
          </cell>
          <cell r="P898">
            <v>691991401411</v>
          </cell>
          <cell r="R898">
            <v>0.5</v>
          </cell>
          <cell r="S898">
            <v>7</v>
          </cell>
          <cell r="T898">
            <v>5.5</v>
          </cell>
          <cell r="U898">
            <v>3.5</v>
          </cell>
          <cell r="V898" t="str">
            <v>CN</v>
          </cell>
          <cell r="W898" t="str">
            <v>Non Compliant</v>
          </cell>
          <cell r="Y898">
            <v>33</v>
          </cell>
        </row>
        <row r="899">
          <cell r="A899" t="str">
            <v>JBLCSR3SVWHTV</v>
          </cell>
          <cell r="B899" t="str">
            <v>JBL</v>
          </cell>
          <cell r="C899" t="str">
            <v>COMMERCIAL WALL CONTROLLERS</v>
          </cell>
          <cell r="D899" t="str">
            <v>JBLCSR3SVWHTV</v>
          </cell>
          <cell r="E899" t="str">
            <v>JBL017</v>
          </cell>
          <cell r="H899" t="str">
            <v>CSR-3SV-WHT</v>
          </cell>
          <cell r="I899" t="str">
            <v>Wall Controller with 3-Position Source Selector and Volume Control; US Version (White)  For use with CSM-32</v>
          </cell>
          <cell r="J899">
            <v>110</v>
          </cell>
          <cell r="K899">
            <v>110</v>
          </cell>
          <cell r="L899">
            <v>70.52</v>
          </cell>
          <cell r="P899">
            <v>691991401381</v>
          </cell>
          <cell r="R899">
            <v>0.2</v>
          </cell>
          <cell r="S899">
            <v>7</v>
          </cell>
          <cell r="T899">
            <v>3</v>
          </cell>
          <cell r="U899">
            <v>5</v>
          </cell>
          <cell r="V899" t="str">
            <v>CN</v>
          </cell>
          <cell r="W899" t="str">
            <v>Non Compliant</v>
          </cell>
          <cell r="Y899">
            <v>34</v>
          </cell>
        </row>
        <row r="900">
          <cell r="A900" t="str">
            <v>JBLCSRVBLKV</v>
          </cell>
          <cell r="B900" t="str">
            <v>JBL</v>
          </cell>
          <cell r="C900" t="str">
            <v>COMMERCIAL WALL CONTROLLERS</v>
          </cell>
          <cell r="D900" t="str">
            <v>JBLCSRVBLKV</v>
          </cell>
          <cell r="E900" t="str">
            <v>JBL017</v>
          </cell>
          <cell r="H900" t="str">
            <v>CSR-V-BLK</v>
          </cell>
          <cell r="I900" t="str">
            <v>Wall Controller with Volume Control; US Version (Black)  For use with CSM-21, CSM-32, All CSMA</v>
          </cell>
          <cell r="J900">
            <v>100</v>
          </cell>
          <cell r="K900">
            <v>100</v>
          </cell>
          <cell r="L900">
            <v>67.66</v>
          </cell>
          <cell r="P900">
            <v>691991015380</v>
          </cell>
          <cell r="R900">
            <v>0.5</v>
          </cell>
          <cell r="S900">
            <v>7</v>
          </cell>
          <cell r="T900">
            <v>5.5</v>
          </cell>
          <cell r="U900">
            <v>3.5</v>
          </cell>
          <cell r="V900" t="str">
            <v>CN</v>
          </cell>
          <cell r="W900" t="str">
            <v>Non Compliant</v>
          </cell>
          <cell r="Y900">
            <v>35</v>
          </cell>
        </row>
        <row r="901">
          <cell r="A901" t="str">
            <v>JBLCSRVWHTV</v>
          </cell>
          <cell r="B901" t="str">
            <v>JBL</v>
          </cell>
          <cell r="C901" t="str">
            <v>COMMERCIAL WALL CONTROLLERS</v>
          </cell>
          <cell r="D901" t="str">
            <v>JBLCSRVWHTV</v>
          </cell>
          <cell r="E901" t="str">
            <v>JBL017</v>
          </cell>
          <cell r="H901" t="str">
            <v>CSR-V-WHT</v>
          </cell>
          <cell r="I901" t="str">
            <v>Wall Controller with Volume Control; US Version (White)  For use with CSM-21, CSM-32, All CSMA</v>
          </cell>
          <cell r="J901">
            <v>100</v>
          </cell>
          <cell r="K901">
            <v>100</v>
          </cell>
          <cell r="L901">
            <v>66.97</v>
          </cell>
          <cell r="P901">
            <v>691991401367</v>
          </cell>
          <cell r="R901">
            <v>0.5</v>
          </cell>
          <cell r="S901">
            <v>7</v>
          </cell>
          <cell r="T901">
            <v>5.5</v>
          </cell>
          <cell r="U901">
            <v>3.5</v>
          </cell>
          <cell r="V901" t="str">
            <v>CN</v>
          </cell>
          <cell r="W901" t="str">
            <v>Non Compliant</v>
          </cell>
          <cell r="Y901">
            <v>36</v>
          </cell>
        </row>
        <row r="902">
          <cell r="A902" t="str">
            <v>CSS COMMERCIAL CEILING:
CSS Commercial Solutions Ceiling Speakers</v>
          </cell>
          <cell r="B902" t="str">
            <v>JBL</v>
          </cell>
          <cell r="Y902">
            <v>37</v>
          </cell>
        </row>
        <row r="903">
          <cell r="A903" t="str">
            <v>CSS8004</v>
          </cell>
          <cell r="B903" t="str">
            <v>JBL</v>
          </cell>
          <cell r="C903" t="str">
            <v>Ceiling Spkr</v>
          </cell>
          <cell r="D903" t="str">
            <v>CSS8004</v>
          </cell>
          <cell r="E903" t="str">
            <v>JBL017</v>
          </cell>
          <cell r="H903" t="str">
            <v>4" CEILING SPK, 5W</v>
          </cell>
          <cell r="I903" t="str">
            <v>CSS8004 - 4" Commercial Series Ceiling Speaker, 15W Cont. Pink Noise power handling (100hr) driver, 90dB Sensitivity, 5W 100V/70V/25V multi-tap transformer (no low-Z setting), 175° Coverage, pre-assembled with driver/metal grille/transformer, compatible with CSS-BB4x6 backcan and CSS-TR4/8x12 tile rails (Priced as each; sold in carton of 6 pcs)</v>
          </cell>
          <cell r="J903">
            <v>36</v>
          </cell>
          <cell r="K903">
            <v>36</v>
          </cell>
          <cell r="L903">
            <v>20.56</v>
          </cell>
          <cell r="P903">
            <v>50036903912</v>
          </cell>
          <cell r="R903">
            <v>2.5</v>
          </cell>
          <cell r="S903">
            <v>5</v>
          </cell>
          <cell r="T903">
            <v>9</v>
          </cell>
          <cell r="U903">
            <v>10</v>
          </cell>
          <cell r="V903" t="str">
            <v>CN</v>
          </cell>
          <cell r="W903" t="str">
            <v>Non Compliant</v>
          </cell>
          <cell r="X903" t="str">
            <v xml:space="preserve">http://www.jblpro.com/www/products/installed-sound/commercial-series/css8004 </v>
          </cell>
          <cell r="Y903">
            <v>38</v>
          </cell>
        </row>
        <row r="904">
          <cell r="A904" t="str">
            <v>CSS8008</v>
          </cell>
          <cell r="B904" t="str">
            <v>JBL</v>
          </cell>
          <cell r="C904" t="str">
            <v>Ceiling Spkr</v>
          </cell>
          <cell r="D904" t="str">
            <v>CSS8008</v>
          </cell>
          <cell r="E904" t="str">
            <v>JBL017</v>
          </cell>
          <cell r="H904" t="str">
            <v xml:space="preserve"> 8" CEILING SPK, 5W</v>
          </cell>
          <cell r="I904" t="str">
            <v>CSS8008 - 8" Commercial Series Ceiling Speaker, 15W Cont. Pink Noise power handling (100hr) driver, 96dB Sensitivity, 5W 100V/70V/25V multi-tap transformer (no low-Z setting), 120° coverage, pre-assembled with driver/metal grille/transformer, compatible with CSS-BB8x6 backcan and CSS-TR4/8x12 tile rails (Priced as each; sold in carton of 6pcs)</v>
          </cell>
          <cell r="J904">
            <v>47</v>
          </cell>
          <cell r="K904">
            <v>47</v>
          </cell>
          <cell r="L904">
            <v>26.35</v>
          </cell>
          <cell r="P904">
            <v>50036903929</v>
          </cell>
          <cell r="R904">
            <v>4.25</v>
          </cell>
          <cell r="S904">
            <v>15</v>
          </cell>
          <cell r="T904">
            <v>15</v>
          </cell>
          <cell r="U904">
            <v>4</v>
          </cell>
          <cell r="V904" t="str">
            <v>CN</v>
          </cell>
          <cell r="W904" t="str">
            <v>Non Compliant</v>
          </cell>
          <cell r="X904" t="str">
            <v xml:space="preserve">http://www.jblpro.com/www/products/installed-sound/commercial-series/css8008 </v>
          </cell>
          <cell r="Y904">
            <v>39</v>
          </cell>
        </row>
        <row r="905">
          <cell r="A905" t="str">
            <v>CSS8018</v>
          </cell>
          <cell r="B905" t="str">
            <v>JBL</v>
          </cell>
          <cell r="C905" t="str">
            <v>Ceiling Spkr</v>
          </cell>
          <cell r="D905" t="str">
            <v>CSS8018</v>
          </cell>
          <cell r="E905" t="str">
            <v>JBL017</v>
          </cell>
          <cell r="H905" t="str">
            <v>8" CEILING SPK, 10W</v>
          </cell>
          <cell r="I905" t="str">
            <v>CSS8018 - 8" Commercial Series Ceiling Speaker, 20W Cont. Pink Noise power handling (100hr) driver, 97dB Sensitivity, 10W 100V/70V/25V multi-tap transformer (no low-Z setting), 110° coverage, pre-assembled with driver/metal grille/transformer, compatible with CSS-BB8x6 backcan and CSS-TR4/8x12 tile rails (Priced as each; sold in carton of 6 pcs)</v>
          </cell>
          <cell r="J905">
            <v>72</v>
          </cell>
          <cell r="K905">
            <v>72</v>
          </cell>
          <cell r="L905">
            <v>34.42</v>
          </cell>
          <cell r="P905">
            <v>50036903936</v>
          </cell>
          <cell r="R905">
            <v>8</v>
          </cell>
          <cell r="S905">
            <v>16</v>
          </cell>
          <cell r="T905">
            <v>14</v>
          </cell>
          <cell r="U905">
            <v>5</v>
          </cell>
          <cell r="V905" t="str">
            <v>CN</v>
          </cell>
          <cell r="W905" t="str">
            <v>Non Compliant</v>
          </cell>
          <cell r="X905" t="str">
            <v xml:space="preserve">http://www.jblpro.com/www/products/installed-sound/commercial-series/css8018 </v>
          </cell>
          <cell r="Y905">
            <v>40</v>
          </cell>
        </row>
        <row r="906">
          <cell r="A906" t="str">
            <v>CSS-BB4X6</v>
          </cell>
          <cell r="B906" t="str">
            <v>JBL</v>
          </cell>
          <cell r="C906" t="str">
            <v>Accessory</v>
          </cell>
          <cell r="D906" t="str">
            <v>CSS-BB4X6</v>
          </cell>
          <cell r="E906" t="str">
            <v>JBL017</v>
          </cell>
          <cell r="H906" t="str">
            <v>4" BACKCAN FOR CSS8004</v>
          </cell>
          <cell r="I906" t="str">
            <v>CSS-BB4x6 - 4" Backcans for CSS8004, 3.5" (89mm) deep x 8.4" (214mm) Diameter, zinc-plated, powder-coated steel, 5 knockouts (Priced and sold as a pack of 6 pcs)</v>
          </cell>
          <cell r="J906">
            <v>100</v>
          </cell>
          <cell r="K906">
            <v>100</v>
          </cell>
          <cell r="L906">
            <v>57.19</v>
          </cell>
          <cell r="P906">
            <v>691991300059</v>
          </cell>
          <cell r="R906">
            <v>6</v>
          </cell>
          <cell r="S906">
            <v>8</v>
          </cell>
          <cell r="T906">
            <v>8</v>
          </cell>
          <cell r="U906">
            <v>5</v>
          </cell>
          <cell r="V906" t="str">
            <v>CN</v>
          </cell>
          <cell r="W906" t="str">
            <v>Non Compliant</v>
          </cell>
          <cell r="X906" t="str">
            <v xml:space="preserve">http://www.jblpro.com/www/products/installed-sound/commercial-series/css-bb4x6 </v>
          </cell>
          <cell r="Y906">
            <v>41</v>
          </cell>
        </row>
        <row r="907">
          <cell r="A907" t="str">
            <v>CSS-BB8X6</v>
          </cell>
          <cell r="B907" t="str">
            <v>JBL</v>
          </cell>
          <cell r="C907" t="str">
            <v>Accessory</v>
          </cell>
          <cell r="D907" t="str">
            <v>CSS-BB8X6</v>
          </cell>
          <cell r="E907" t="str">
            <v>JBL017</v>
          </cell>
          <cell r="H907" t="str">
            <v>8" BACKCAN FOR CSS8008, CSS8018</v>
          </cell>
          <cell r="I907" t="str">
            <v>CSS-BB8x6 - 8" Backcans for CSS8008 or CSS8018, 4.3" (108mm) deep x 13.2" (334mm) Diameter, zinc-plated, powder-coated steel, 5 knockouts (Priced and sold as a pack of 6 pcs)</v>
          </cell>
          <cell r="J907">
            <v>170</v>
          </cell>
          <cell r="K907">
            <v>170</v>
          </cell>
          <cell r="L907">
            <v>99.29</v>
          </cell>
          <cell r="P907">
            <v>50036905350</v>
          </cell>
          <cell r="R907">
            <v>13</v>
          </cell>
          <cell r="S907">
            <v>14</v>
          </cell>
          <cell r="T907">
            <v>15</v>
          </cell>
          <cell r="U907">
            <v>9</v>
          </cell>
          <cell r="V907" t="str">
            <v>CN</v>
          </cell>
          <cell r="W907" t="str">
            <v>Non Compliant</v>
          </cell>
          <cell r="X907" t="str">
            <v xml:space="preserve">http://www.jblpro.com/www/products/installed-sound/commercial-series/css-bb8x6 </v>
          </cell>
          <cell r="Y907">
            <v>42</v>
          </cell>
        </row>
        <row r="908">
          <cell r="A908" t="str">
            <v>CSS-TR4/8x12</v>
          </cell>
          <cell r="B908" t="str">
            <v>JBL</v>
          </cell>
          <cell r="C908" t="str">
            <v>Accessory</v>
          </cell>
          <cell r="D908" t="str">
            <v>CSS-TR4/8x12</v>
          </cell>
          <cell r="E908" t="str">
            <v>JBL017</v>
          </cell>
          <cell r="H908" t="str">
            <v>TILE RAILS FOR CSS-BB4, CSS-BB8 BACKCANS</v>
          </cell>
          <cell r="I908" t="str">
            <v>CSS-TR4/8x12 - Tile Rails for CSS-BB4 and CSS-BB8 Backcans, for 24" and 600 mm tiles, punched/formed steel, zinc-plated (Priced and sold as a pack of 12 pcs)</v>
          </cell>
          <cell r="J908">
            <v>67</v>
          </cell>
          <cell r="K908">
            <v>67</v>
          </cell>
          <cell r="L908">
            <v>33.71</v>
          </cell>
          <cell r="P908">
            <v>50036904933</v>
          </cell>
          <cell r="R908">
            <v>6.25</v>
          </cell>
          <cell r="S908">
            <v>26</v>
          </cell>
          <cell r="T908">
            <v>3</v>
          </cell>
          <cell r="U908">
            <v>11</v>
          </cell>
          <cell r="V908" t="str">
            <v>CN</v>
          </cell>
          <cell r="W908" t="str">
            <v>Non Compliant</v>
          </cell>
          <cell r="Y908">
            <v>43</v>
          </cell>
        </row>
        <row r="909">
          <cell r="A909" t="str">
            <v>COMMERCIAL CEILING:
LCT Lay-In Ceiling Series</v>
          </cell>
          <cell r="B909" t="str">
            <v>JBL</v>
          </cell>
          <cell r="Y909">
            <v>44</v>
          </cell>
        </row>
        <row r="910">
          <cell r="A910" t="str">
            <v>LCT 81C/T</v>
          </cell>
          <cell r="B910" t="str">
            <v>JBL</v>
          </cell>
          <cell r="C910" t="str">
            <v>Ceiling Spkr</v>
          </cell>
          <cell r="D910" t="str">
            <v>LCT 81C/T</v>
          </cell>
          <cell r="E910" t="str">
            <v>DSI</v>
          </cell>
          <cell r="H910" t="str">
            <v>2'x2' LAY-IN CEILING TILE SPKR, 8" DRIVER (US SIZING ONLY)</v>
          </cell>
          <cell r="I910" t="str">
            <v>LCT 81C/T - Lay-in Full-range Ceiling Tile Speaker for 2 Ft x 2 Ft US-style suspended grid ceilings, 8" (200mm) dual-cone driver, 20W Pink Noise (40W Program) low-Z power handling (100hr), 100° Coverage.  Very low-profile at 4.1" (103 mm) deep, 100Hz - 16kHz frequency range, 10W 70V/100V multi-tap transformer with 8Ω direct rotary tap-selector switch.  Very high 96dB Sensitivity, 108dB (114 dB peak) max SPL, high speech intelligibility, UL1480 and UL2043, white full-face grille. NOT for 600 x 600mm metric grids [use LCT 81C/T M] (Priced as each; sold in pairs)</v>
          </cell>
          <cell r="J910">
            <v>160</v>
          </cell>
          <cell r="K910">
            <v>160</v>
          </cell>
          <cell r="L910">
            <v>118.29</v>
          </cell>
          <cell r="O910">
            <v>2</v>
          </cell>
          <cell r="P910">
            <v>691991007446</v>
          </cell>
          <cell r="R910">
            <v>35</v>
          </cell>
          <cell r="S910">
            <v>27.5</v>
          </cell>
          <cell r="T910">
            <v>12</v>
          </cell>
          <cell r="U910">
            <v>27</v>
          </cell>
          <cell r="V910" t="str">
            <v>CN</v>
          </cell>
          <cell r="W910" t="str">
            <v>Non Compliant</v>
          </cell>
          <cell r="X910" t="str">
            <v>https://jblpro.com/en/products/lct-81c-t</v>
          </cell>
          <cell r="Y910">
            <v>45</v>
          </cell>
        </row>
        <row r="911">
          <cell r="A911" t="str">
            <v>JBL-LCT 81C/TM</v>
          </cell>
          <cell r="B911" t="str">
            <v>JBL</v>
          </cell>
          <cell r="C911" t="str">
            <v>Ceiling Spkr</v>
          </cell>
          <cell r="D911" t="str">
            <v>LCT 81C/TM</v>
          </cell>
          <cell r="E911" t="str">
            <v>JBL056</v>
          </cell>
          <cell r="H911" t="str">
            <v>600MM x 600MM LAY-IN CEILING TILE SPKR, 8" DRIVER (METRIC SIZING ONLY -- NOT FOR US)</v>
          </cell>
          <cell r="I911" t="str">
            <v>JBL-LCT 81C/TM - Lay-in Full-range Ceiling Tile Speaker for 600mm x 600mm suspended grid ceilings, 8" (200mm) dual-cone driver, 20W Pink Noise (40W Program) low-Z power handling (100hr), 100° Coverage. Very low-profile at 4.1" (103 mm) deep, 100Hz - 16kHz frequency range, 10W 70V/100V multi-tap transformer with 8Ω direct rotary tap-selector switch. Very high 96dB Sensitivity, 108dB (114 dB peak) max SPL, high speech intelligibility, UL1480 and UL2043, white full-face grille. NOT for 2' x 2' US-Style grid ceilings [use LCT 81C/T] (Priced as each; sold in pairs)</v>
          </cell>
          <cell r="J911">
            <v>160</v>
          </cell>
          <cell r="K911">
            <v>160</v>
          </cell>
          <cell r="L911">
            <v>114.85</v>
          </cell>
          <cell r="O911">
            <v>2</v>
          </cell>
          <cell r="P911">
            <v>691991037351</v>
          </cell>
          <cell r="R911">
            <v>15.2119</v>
          </cell>
          <cell r="S911">
            <v>23.4252</v>
          </cell>
          <cell r="T911">
            <v>23.4252</v>
          </cell>
          <cell r="U911">
            <v>4.05</v>
          </cell>
          <cell r="V911" t="str">
            <v>CN</v>
          </cell>
          <cell r="W911" t="str">
            <v>Non Compliant</v>
          </cell>
          <cell r="X911" t="str">
            <v>https://jblpro.com/en/products/jbl-lct-81c-tm</v>
          </cell>
          <cell r="Y911">
            <v>46</v>
          </cell>
        </row>
        <row r="912">
          <cell r="A912" t="str">
            <v>COMMERCIAL CEILING:
8100 Series Ceiling Speakers</v>
          </cell>
          <cell r="B912" t="str">
            <v>JBL</v>
          </cell>
          <cell r="Y912">
            <v>47</v>
          </cell>
        </row>
        <row r="913">
          <cell r="A913">
            <v>8124</v>
          </cell>
          <cell r="B913" t="str">
            <v>JBL</v>
          </cell>
          <cell r="C913" t="str">
            <v>Ceiling Spkr</v>
          </cell>
          <cell r="D913">
            <v>8124</v>
          </cell>
          <cell r="E913" t="str">
            <v>JBL030</v>
          </cell>
          <cell r="H913" t="str">
            <v>4" FULL-RANGE OPEN- BACK CEILING SPK, 6W</v>
          </cell>
          <cell r="I913" t="str">
            <v>8124 - 4" Open-Back Styled-Grille Full-Range Ceiling Speaker, 93dB Sensitivity, 20W driver power capacity, 6W 100V/70V multi-tap transformer (no low-Z setting), 130° coverage, 60Hz - 18kHz frequency range, dog-ears for easy blind-mount installation (Priced as each; sold in pack of 4 pcs)</v>
          </cell>
          <cell r="J913">
            <v>62</v>
          </cell>
          <cell r="K913">
            <v>62</v>
          </cell>
          <cell r="L913">
            <v>34.56</v>
          </cell>
          <cell r="M913">
            <v>32.832000000000001</v>
          </cell>
          <cell r="N913">
            <v>31.104000000000003</v>
          </cell>
          <cell r="O913">
            <v>4</v>
          </cell>
          <cell r="P913">
            <v>50036903974</v>
          </cell>
          <cell r="V913" t="str">
            <v>CN</v>
          </cell>
          <cell r="W913" t="str">
            <v>Non Compliant</v>
          </cell>
          <cell r="X913" t="str">
            <v>http://www.jblpro.com/www/products/installed-sound/8100-series/8124</v>
          </cell>
          <cell r="Y913">
            <v>48</v>
          </cell>
        </row>
        <row r="914">
          <cell r="A914">
            <v>8128</v>
          </cell>
          <cell r="B914" t="str">
            <v>JBL</v>
          </cell>
          <cell r="C914" t="str">
            <v>Ceiling Spkr</v>
          </cell>
          <cell r="D914">
            <v>8128</v>
          </cell>
          <cell r="E914" t="str">
            <v>JBL018</v>
          </cell>
          <cell r="H914" t="str">
            <v>8" FULL-RANGE OPEN- BACK CEILING SPK, 6W</v>
          </cell>
          <cell r="I914" t="str">
            <v>8128 - 8" Open-Back Styled-Grille Full-Range Ceiling Speaker, high 97dB sensitivity, 25W driver power capacity, 6W 100V/70V multi-tap transformer (no low-Z setting), 90° coverage, 50Hz - 16kHz frequency range, dog-ears for easy blind-mount installation (Priced as each; sold in pack of 4 pcs)</v>
          </cell>
          <cell r="J914">
            <v>78</v>
          </cell>
          <cell r="K914">
            <v>78</v>
          </cell>
          <cell r="L914">
            <v>45.25</v>
          </cell>
          <cell r="M914">
            <v>42.987499999999997</v>
          </cell>
          <cell r="N914">
            <v>40.725000000000001</v>
          </cell>
          <cell r="O914">
            <v>4</v>
          </cell>
          <cell r="P914">
            <v>691991000102</v>
          </cell>
          <cell r="V914" t="str">
            <v>CN</v>
          </cell>
          <cell r="W914" t="str">
            <v>Non Compliant</v>
          </cell>
          <cell r="X914" t="str">
            <v>http://www.jblpro.com/www/products/installed-sound/8100-series/8128</v>
          </cell>
          <cell r="Y914">
            <v>49</v>
          </cell>
        </row>
        <row r="915">
          <cell r="A915" t="str">
            <v>HPD8138</v>
          </cell>
          <cell r="B915" t="str">
            <v>JBL</v>
          </cell>
          <cell r="C915" t="str">
            <v>Ceiling Spkr</v>
          </cell>
          <cell r="D915">
            <v>8138</v>
          </cell>
          <cell r="H915" t="str">
            <v>8" FULL-RANGE CEILING SPK FOR BACKCAN, 6W</v>
          </cell>
          <cell r="I915" t="str">
            <v>8138 - 8" Full-Range Styled-Grille Ceiling Speaker for use with MTC-81BB8 backcan and MTC-81TB8 tile bridge, high 97dB Sensitivity, 40W (160W Peak) driver power capacity (2hr), 6W 100V/70V multi-tap transformer (no low-Z setting), 90° coverage, 95Hz - 18kHz frequency range (priced as each; sold in packs of 4 pcs)</v>
          </cell>
          <cell r="J915">
            <v>90</v>
          </cell>
          <cell r="K915">
            <v>90</v>
          </cell>
          <cell r="L915">
            <v>48.22</v>
          </cell>
          <cell r="O915">
            <v>4</v>
          </cell>
          <cell r="P915">
            <v>50036904674</v>
          </cell>
          <cell r="R915">
            <v>16.5</v>
          </cell>
          <cell r="S915">
            <v>28.1</v>
          </cell>
          <cell r="T915">
            <v>10.199999999999999</v>
          </cell>
          <cell r="U915">
            <v>15.3</v>
          </cell>
          <cell r="V915" t="str">
            <v>CN</v>
          </cell>
          <cell r="W915" t="str">
            <v>Non Compliant</v>
          </cell>
          <cell r="X915" t="str">
            <v>http://www.jblpro.com/www/products/installed-sound/8100-series/8138</v>
          </cell>
          <cell r="Y915">
            <v>50</v>
          </cell>
        </row>
        <row r="916">
          <cell r="A916" t="str">
            <v>MTC-8124C</v>
          </cell>
          <cell r="B916" t="str">
            <v>JBL</v>
          </cell>
          <cell r="C916" t="str">
            <v>Accessory</v>
          </cell>
          <cell r="D916" t="str">
            <v>MTC-8124C</v>
          </cell>
          <cell r="E916" t="str">
            <v>JBL018</v>
          </cell>
          <cell r="H916" t="str">
            <v>C-RINGS FOR 8124</v>
          </cell>
          <cell r="I916" t="str">
            <v>MTC-8124C - C-Ring for 8124, for installations requiring C-ring to spread ceiling loading, integral clips for optional MTC-RAIL tile rails (Priced as each; sold in pack of 4pcs)</v>
          </cell>
          <cell r="J916">
            <v>21</v>
          </cell>
          <cell r="K916">
            <v>21</v>
          </cell>
          <cell r="L916">
            <v>13.64</v>
          </cell>
          <cell r="M916">
            <v>12.958</v>
          </cell>
          <cell r="N916">
            <v>12.276000000000002</v>
          </cell>
          <cell r="O916">
            <v>4</v>
          </cell>
          <cell r="P916">
            <v>691991300769</v>
          </cell>
          <cell r="R916">
            <v>2</v>
          </cell>
          <cell r="S916">
            <v>4</v>
          </cell>
          <cell r="T916">
            <v>5</v>
          </cell>
          <cell r="U916">
            <v>4</v>
          </cell>
          <cell r="V916" t="str">
            <v>TW</v>
          </cell>
          <cell r="W916" t="str">
            <v>Non Compliant</v>
          </cell>
          <cell r="Y916">
            <v>51</v>
          </cell>
        </row>
        <row r="917">
          <cell r="A917" t="str">
            <v>MTC-8128C</v>
          </cell>
          <cell r="B917" t="str">
            <v>JBL</v>
          </cell>
          <cell r="C917" t="str">
            <v>Accessory</v>
          </cell>
          <cell r="D917" t="str">
            <v>MTC-8128C</v>
          </cell>
          <cell r="E917" t="str">
            <v>JBL018</v>
          </cell>
          <cell r="H917" t="str">
            <v>C-RINGS FOR 8128</v>
          </cell>
          <cell r="I917" t="str">
            <v>MTC-8128C - C-Ring for 8128, for installations requiring C-ring to spread ceiling loading, integral clips for optional MTC-RAIL tile rails (Priced as each; sold in pack of 4pcs)</v>
          </cell>
          <cell r="J917">
            <v>26</v>
          </cell>
          <cell r="K917">
            <v>26</v>
          </cell>
          <cell r="L917">
            <v>14.94</v>
          </cell>
          <cell r="M917">
            <v>14.193</v>
          </cell>
          <cell r="N917">
            <v>13.446</v>
          </cell>
          <cell r="O917">
            <v>4</v>
          </cell>
          <cell r="P917">
            <v>691991300776</v>
          </cell>
          <cell r="R917">
            <v>2.35</v>
          </cell>
          <cell r="S917">
            <v>13.5</v>
          </cell>
          <cell r="T917">
            <v>2</v>
          </cell>
          <cell r="U917">
            <v>13.75</v>
          </cell>
          <cell r="V917" t="str">
            <v>TW</v>
          </cell>
          <cell r="W917" t="str">
            <v>Non Compliant</v>
          </cell>
          <cell r="Y917">
            <v>52</v>
          </cell>
        </row>
        <row r="918">
          <cell r="A918" t="str">
            <v>MTC-81BB8</v>
          </cell>
          <cell r="B918" t="str">
            <v>JBL</v>
          </cell>
          <cell r="C918" t="str">
            <v>Accessory</v>
          </cell>
          <cell r="D918" t="str">
            <v>MTC-81BB8</v>
          </cell>
          <cell r="E918" t="str">
            <v>JBL018</v>
          </cell>
          <cell r="H918" t="str">
            <v>PRE-INSTALL DEEP BACKCAN FOR 8138</v>
          </cell>
          <cell r="I918" t="str">
            <v>MTC-81BB8 - Pre-Install In-Ceiling Backcan for 8138, 7.4 liter (0.26 cu ft) internal volume, 7" (178mm) height x 11-3/4" (300mm) dia, 11-1/4" (286mm) bolt-mounting circle (BMC), 16 gauge (1.3mm thick) steel with powdercoating (Priced as each; sold in pack of 4pcs)</v>
          </cell>
          <cell r="J918">
            <v>67</v>
          </cell>
          <cell r="K918">
            <v>67</v>
          </cell>
          <cell r="L918">
            <v>37.44</v>
          </cell>
          <cell r="M918">
            <v>35.567999999999998</v>
          </cell>
          <cell r="N918">
            <v>33.695999999999998</v>
          </cell>
          <cell r="O918">
            <v>4</v>
          </cell>
          <cell r="P918">
            <v>50036904353</v>
          </cell>
          <cell r="R918">
            <v>3.8</v>
          </cell>
          <cell r="S918">
            <v>14</v>
          </cell>
          <cell r="T918">
            <v>3.5</v>
          </cell>
          <cell r="U918">
            <v>15</v>
          </cell>
          <cell r="V918" t="str">
            <v>TW</v>
          </cell>
          <cell r="W918" t="str">
            <v>Non Compliant</v>
          </cell>
          <cell r="X918" t="str">
            <v xml:space="preserve">http://www.jblpro.com/www/products/installed-sound/8100-series/mtc-81bb8 </v>
          </cell>
          <cell r="Y918">
            <v>53</v>
          </cell>
        </row>
        <row r="919">
          <cell r="A919" t="str">
            <v>MTC-81TB8</v>
          </cell>
          <cell r="B919" t="str">
            <v>JBL</v>
          </cell>
          <cell r="C919" t="str">
            <v>Accessory</v>
          </cell>
          <cell r="D919" t="str">
            <v>MTC-81TB8</v>
          </cell>
          <cell r="E919" t="str">
            <v>JBL018</v>
          </cell>
          <cell r="H919" t="str">
            <v>PRE-INSTALL TILE BRIDGE FOR 8138 &amp; 81BB8</v>
          </cell>
          <cell r="I919" t="str">
            <v>MTC-81TB8 - Tile Bridge fits 8138 speaker and MTC-81BB8 backcan, 19 gauge (1mm thick) steel with Polymer e-coating (priced as each; sold in pack of 4pcs)</v>
          </cell>
          <cell r="J919">
            <v>31</v>
          </cell>
          <cell r="K919">
            <v>31</v>
          </cell>
          <cell r="L919">
            <v>17.829999999999998</v>
          </cell>
          <cell r="M919">
            <v>16.938499999999998</v>
          </cell>
          <cell r="N919">
            <v>16.047000000000001</v>
          </cell>
          <cell r="O919">
            <v>4</v>
          </cell>
          <cell r="P919">
            <v>50036904360</v>
          </cell>
          <cell r="R919">
            <v>2.94</v>
          </cell>
          <cell r="S919">
            <v>15</v>
          </cell>
          <cell r="T919">
            <v>25</v>
          </cell>
          <cell r="U919">
            <v>2</v>
          </cell>
          <cell r="V919" t="str">
            <v>TW</v>
          </cell>
          <cell r="W919" t="str">
            <v>Non Compliant</v>
          </cell>
          <cell r="X919" t="str">
            <v xml:space="preserve">http://www.jblpro.com/www/products/installed-sound/8100-series/mtc-81tb8 </v>
          </cell>
          <cell r="Y919">
            <v>54</v>
          </cell>
        </row>
        <row r="920">
          <cell r="A920" t="str">
            <v>MTC-ThinC-EAR</v>
          </cell>
          <cell r="B920" t="str">
            <v>JBL</v>
          </cell>
          <cell r="C920" t="str">
            <v>Accessory</v>
          </cell>
          <cell r="D920" t="str">
            <v>MTC-ThinC-EAR</v>
          </cell>
          <cell r="E920" t="str">
            <v>JBL018</v>
          </cell>
          <cell r="H920" t="str">
            <v>THIN-CEILING DOG-EARS FOR FOR C19/24/26/24Micros</v>
          </cell>
          <cell r="I920" t="str">
            <v>MTC-ThinC-EAR - Optional Thin-ceiling dog-ears for when ceilings (or walls) are thin. Fits Control 24C Micro, 24CT Micro, 24CT MicroPlus, C24C, 24CT, C26C, 26CT, C19CS, 19CST. (Priced and sold as a pack of 24 dog-ears)</v>
          </cell>
          <cell r="J920">
            <v>15.5</v>
          </cell>
          <cell r="K920">
            <v>15.5</v>
          </cell>
          <cell r="L920">
            <v>6.72</v>
          </cell>
          <cell r="P920">
            <v>691991016752</v>
          </cell>
          <cell r="R920">
            <v>0.25</v>
          </cell>
          <cell r="S920">
            <v>5</v>
          </cell>
          <cell r="T920">
            <v>5</v>
          </cell>
          <cell r="U920">
            <v>2</v>
          </cell>
          <cell r="V920" t="str">
            <v>CN</v>
          </cell>
          <cell r="W920" t="str">
            <v>Non Compliant</v>
          </cell>
          <cell r="X920" t="str">
            <v>TBD</v>
          </cell>
          <cell r="Y920">
            <v>55</v>
          </cell>
        </row>
        <row r="921">
          <cell r="A921" t="str">
            <v>MTC-RAIL</v>
          </cell>
          <cell r="B921" t="str">
            <v>JBL</v>
          </cell>
          <cell r="C921" t="str">
            <v>Accessory</v>
          </cell>
          <cell r="D921" t="str">
            <v>MTC-RAIL</v>
          </cell>
          <cell r="E921" t="str">
            <v>JBL018</v>
          </cell>
          <cell r="H921" t="str">
            <v>TILE RAIL FOR 8124 &amp; 8128</v>
          </cell>
          <cell r="I921" t="str">
            <v>MTC-RAIL - Tile Rails for 8124 &amp; 8128 (requires MTC-8124C or MTC-8128C C-ring) or for Control 42C speaker (with included c-ring) (Priced as each; sold in pack of 4pcs) Enough for 2 spkrs</v>
          </cell>
          <cell r="J921">
            <v>21</v>
          </cell>
          <cell r="K921">
            <v>21</v>
          </cell>
          <cell r="L921">
            <v>9.8000000000000007</v>
          </cell>
          <cell r="O921">
            <v>4</v>
          </cell>
          <cell r="P921">
            <v>50036903950</v>
          </cell>
          <cell r="R921">
            <v>2.25</v>
          </cell>
          <cell r="S921">
            <v>27</v>
          </cell>
          <cell r="T921">
            <v>2</v>
          </cell>
          <cell r="U921">
            <v>2</v>
          </cell>
          <cell r="V921" t="str">
            <v>TW</v>
          </cell>
          <cell r="W921" t="str">
            <v>Non Compliant</v>
          </cell>
          <cell r="Y921">
            <v>56</v>
          </cell>
        </row>
        <row r="922">
          <cell r="A922" t="str">
            <v>COMMERCIAL CEILING:
10 Series Blind-Mount Ceiling Speakers</v>
          </cell>
          <cell r="B922" t="str">
            <v>JBL</v>
          </cell>
          <cell r="Y922">
            <v>57</v>
          </cell>
        </row>
        <row r="923">
          <cell r="A923" t="str">
            <v>CONTROL 12C/T</v>
          </cell>
          <cell r="B923" t="str">
            <v>JBL</v>
          </cell>
          <cell r="C923" t="str">
            <v>Ceiling Speaker</v>
          </cell>
          <cell r="D923" t="str">
            <v>CONTROL 12C/T</v>
          </cell>
          <cell r="E923" t="str">
            <v>JBL018</v>
          </cell>
          <cell r="H923" t="str">
            <v>3" FULL-RANGE CEILING SPEAKER, WHT</v>
          </cell>
          <cell r="I923" t="str">
            <v>Control 12C/T in White. Compact Ceiling Loudspeaker with blind-mount backcan for quick and easy installation, 3" (76 mm) Full-Range Driver, 20W Cont. Pink Noise (40W Program) Power Handling (100hr), 68Hz - 17kHz Frequency Range, 130° Conical Coverage, 84dB Nominal Sensitivity, 15W 70V/100V multi-tap Transformer with 8Ω direct, Dual conduit/cable clamp, C-ring support backing plate and Cutout template included, White (Priced as each: sold in pairs) International Master Pack is 2 speakers</v>
          </cell>
          <cell r="J923">
            <v>105</v>
          </cell>
          <cell r="K923">
            <v>105</v>
          </cell>
          <cell r="L923">
            <v>76.260000000000005</v>
          </cell>
          <cell r="M923">
            <v>72.447000000000003</v>
          </cell>
          <cell r="N923">
            <v>68.634</v>
          </cell>
          <cell r="O923">
            <v>2</v>
          </cell>
          <cell r="P923">
            <v>50036904537</v>
          </cell>
          <cell r="R923">
            <v>7.5</v>
          </cell>
          <cell r="S923">
            <v>13.5</v>
          </cell>
          <cell r="T923">
            <v>5</v>
          </cell>
          <cell r="U923">
            <v>5</v>
          </cell>
          <cell r="V923" t="str">
            <v>CN</v>
          </cell>
          <cell r="W923" t="str">
            <v>Non Compliant</v>
          </cell>
          <cell r="X923" t="str">
            <v xml:space="preserve">http://www.jblpro.com/www/products/installed-sound/control-10-series/control-12c-t </v>
          </cell>
          <cell r="Y923">
            <v>58</v>
          </cell>
        </row>
        <row r="924">
          <cell r="A924" t="str">
            <v>CONTROL 12C/T-BK</v>
          </cell>
          <cell r="B924" t="str">
            <v>JBL</v>
          </cell>
          <cell r="C924" t="str">
            <v>Ceiling Speaker</v>
          </cell>
          <cell r="D924" t="str">
            <v>CONTROL 12C/T-BK</v>
          </cell>
          <cell r="E924" t="str">
            <v>JBL018</v>
          </cell>
          <cell r="H924" t="str">
            <v>3" FULL-RANGE CEILING SPEAKER, BLK</v>
          </cell>
          <cell r="I924" t="str">
            <v>Control 12C/T in Black. Compact Ceiling Loudspeaker with blind-mount backcan for quick and easy installation, 3" (76 mm) Full-Range Driver, 20W Cont. Pink Noise (40W Program) Power Handling (100hr), 68Hz - 17kHz Frequency Range, 130° Conical Coverage, 84dB Nominal Sensitivity, 15W 70V/100V multi-tap Transformer with 8Ω direct, Dual conduit/cable clamp, C-ring support backing plate and Cutout template included, Black (Priced as each: sold in pairs) International Master Pack is 2 pcs</v>
          </cell>
          <cell r="J924">
            <v>105</v>
          </cell>
          <cell r="K924">
            <v>105</v>
          </cell>
          <cell r="L924">
            <v>76.260000000000005</v>
          </cell>
          <cell r="M924">
            <v>72.447000000000003</v>
          </cell>
          <cell r="N924">
            <v>68.634</v>
          </cell>
          <cell r="O924">
            <v>2</v>
          </cell>
          <cell r="P924">
            <v>50036904544</v>
          </cell>
          <cell r="R924">
            <v>7.25</v>
          </cell>
          <cell r="S924">
            <v>13.5</v>
          </cell>
          <cell r="T924">
            <v>5</v>
          </cell>
          <cell r="U924">
            <v>5</v>
          </cell>
          <cell r="V924" t="str">
            <v>CN</v>
          </cell>
          <cell r="W924" t="str">
            <v>Non Compliant</v>
          </cell>
          <cell r="X924" t="str">
            <v xml:space="preserve">http://www.jblpro.com/www/products/installed-sound/control-10-series/control-12c-t </v>
          </cell>
          <cell r="Y924">
            <v>59</v>
          </cell>
        </row>
        <row r="925">
          <cell r="A925" t="str">
            <v>CONTROL 14C/T</v>
          </cell>
          <cell r="B925" t="str">
            <v>JBL</v>
          </cell>
          <cell r="C925" t="str">
            <v>Ceiling Speaker</v>
          </cell>
          <cell r="D925" t="str">
            <v>CONTROL 14C/T</v>
          </cell>
          <cell r="E925" t="str">
            <v>JBL018</v>
          </cell>
          <cell r="H925" t="str">
            <v>4" 2-WAY COAX CEILING SPEAKER, WHT</v>
          </cell>
          <cell r="I925" t="str">
            <v>Control 14C/T in White. 2-way Coaxial Ceiling Loudspeaker with blind-mount backcan for quick and easy installation, 4" (100 mm) high output LF driver with polypropylene cone and 0.75" (19mm) liquid cooled soft-dome Tweeter, 30W Cont. Pink Noise (60W Program) Power Handling (100hr), 74Hz - 20kHz Frequency Range, 120° Conical Coverage, 87dB Nominal Sensitivity, 25W 70V/100V multi-tap Transformer with 8Ω direct, Dual conduit/cable clamp, C-ring support backing plate and Cutout template included, White (Priced as each: sold in pairs) International Master Pack is 2 pcs</v>
          </cell>
          <cell r="J925">
            <v>135</v>
          </cell>
          <cell r="K925">
            <v>135</v>
          </cell>
          <cell r="L925">
            <v>102.14</v>
          </cell>
          <cell r="M925">
            <v>97.033000000000001</v>
          </cell>
          <cell r="N925">
            <v>91.926000000000002</v>
          </cell>
          <cell r="O925">
            <v>2</v>
          </cell>
          <cell r="P925">
            <v>50036904551</v>
          </cell>
          <cell r="R925">
            <v>9</v>
          </cell>
          <cell r="S925">
            <v>13.5</v>
          </cell>
          <cell r="T925">
            <v>10</v>
          </cell>
          <cell r="U925">
            <v>11</v>
          </cell>
          <cell r="V925" t="str">
            <v>CN</v>
          </cell>
          <cell r="W925" t="str">
            <v>Non Compliant</v>
          </cell>
          <cell r="X925" t="str">
            <v xml:space="preserve">http://www.jblpro.com/www/products/installed-sound/control-10-series/control-14c-t </v>
          </cell>
          <cell r="Y925">
            <v>60</v>
          </cell>
        </row>
        <row r="926">
          <cell r="A926" t="str">
            <v>CONTROL 14C/T-BK</v>
          </cell>
          <cell r="B926" t="str">
            <v>JBL</v>
          </cell>
          <cell r="C926" t="str">
            <v>Ceiling Speaker</v>
          </cell>
          <cell r="D926" t="str">
            <v>CONTROL 14C/T-BK</v>
          </cell>
          <cell r="E926" t="str">
            <v>JBL018</v>
          </cell>
          <cell r="H926" t="str">
            <v>4" 2-WAY COAX CEILING SPEAKER, BLK</v>
          </cell>
          <cell r="I926" t="str">
            <v>Control 14C/T in Black - 2-way Coaxial Ceiling Loudspeaker with blind-mount backcan for quick and easy installation, 4" (100 mm) high output LF driver with polypropylene cone and 0.75" (19mm) liquid cooled soft-dome Tweeter, 30W Cont. Pink Noise (60W Program) Power Handling (100hr), 74Hz - 20kHz Frequency Range, 120° Conical Coverage, 87dB Nominal Sensitivity, 25W 70V/100V multi-tap Transformer with 8Ω direct, Dual conduit/cable clamp, C-ring support backing plate and Cutout template included, Black (Priced as each: sold in pairs) International Master Pack is 2 pcs</v>
          </cell>
          <cell r="J926">
            <v>150</v>
          </cell>
          <cell r="K926">
            <v>150</v>
          </cell>
          <cell r="L926">
            <v>110.68</v>
          </cell>
          <cell r="M926">
            <v>105.146</v>
          </cell>
          <cell r="N926">
            <v>99.612000000000009</v>
          </cell>
          <cell r="O926">
            <v>2</v>
          </cell>
          <cell r="P926">
            <v>50036904568</v>
          </cell>
          <cell r="R926">
            <v>9</v>
          </cell>
          <cell r="S926">
            <v>13</v>
          </cell>
          <cell r="T926">
            <v>5</v>
          </cell>
          <cell r="U926">
            <v>6</v>
          </cell>
          <cell r="V926" t="str">
            <v>CN</v>
          </cell>
          <cell r="W926" t="str">
            <v>Non Compliant</v>
          </cell>
          <cell r="X926" t="str">
            <v xml:space="preserve">http://www.jblpro.com/www/products/installed-sound/control-10-series/control-14c-t </v>
          </cell>
          <cell r="Y926">
            <v>61</v>
          </cell>
        </row>
        <row r="927">
          <cell r="A927" t="str">
            <v>CONTROL 16C/T</v>
          </cell>
          <cell r="B927" t="str">
            <v>JBL</v>
          </cell>
          <cell r="C927" t="str">
            <v>Ceiling Speaker</v>
          </cell>
          <cell r="D927" t="str">
            <v>CONTROL 16C/T</v>
          </cell>
          <cell r="E927" t="str">
            <v>JBL018</v>
          </cell>
          <cell r="H927" t="str">
            <v>6.5" 2-WAY COAX CEILING SPEAKER, WHT</v>
          </cell>
          <cell r="I927" t="str">
            <v>Control 16C/T in White. 2-way Coaxial Ceiling Loudspeaker with blind-mount backcan for quick and easy installation, 6.5" (165mm) high output LF driver with polypropylene cone and 0.75" (19mm) liquid cooled soft-dome Tweeter, 50W Cont. Pink Noise (100W Program) Power Handling (100hr), 62Hz - 20kHz Frequency Range, 110° Conical Coverage, 91dB Nominal Sensitivity, 30W 70V/100V multi-tap Transformer with 8Ω direct, Dual conduit/cable clamp, C-ring support backing plate and Cutout template included, White (Priced as each: sold in pairs) International Master Pack is 2 pcs</v>
          </cell>
          <cell r="J927">
            <v>180</v>
          </cell>
          <cell r="K927">
            <v>180</v>
          </cell>
          <cell r="L927">
            <v>130.63</v>
          </cell>
          <cell r="M927">
            <v>124.09849999999999</v>
          </cell>
          <cell r="N927">
            <v>117.56699999999999</v>
          </cell>
          <cell r="O927">
            <v>2</v>
          </cell>
          <cell r="P927">
            <v>50036904575</v>
          </cell>
          <cell r="R927">
            <v>12.4</v>
          </cell>
          <cell r="S927">
            <v>6</v>
          </cell>
          <cell r="T927">
            <v>14</v>
          </cell>
          <cell r="U927">
            <v>7</v>
          </cell>
          <cell r="V927" t="str">
            <v>CN</v>
          </cell>
          <cell r="W927" t="str">
            <v>Non Compliant</v>
          </cell>
          <cell r="X927" t="str">
            <v xml:space="preserve">http://www.jblpro.com/www/products/installed-sound/control-10-series/control-16c-t </v>
          </cell>
          <cell r="Y927">
            <v>62</v>
          </cell>
        </row>
        <row r="928">
          <cell r="A928" t="str">
            <v>CONTROL 16C/T-BK</v>
          </cell>
          <cell r="B928" t="str">
            <v>JBL</v>
          </cell>
          <cell r="C928" t="str">
            <v>Ceiling Speaker</v>
          </cell>
          <cell r="D928" t="str">
            <v>CONTROL 16C/T-BK</v>
          </cell>
          <cell r="E928" t="str">
            <v>JBL018</v>
          </cell>
          <cell r="H928" t="str">
            <v>6.5" 2-WAY COAX CEILING SPEAKER, BLK</v>
          </cell>
          <cell r="I928" t="str">
            <v>Control 16C/T in Black. 2-way Coaxial Ceiling Loudspeaker with blind-mount backcan for quick and easy installation, 6.5" (165mm) high output LF driver with polypropylene cone and 0.75" (19mm) liquid cooled soft-dome Tweeter, 50W Cont. Pink Noise (100W Program) Power Handling (100hr), 62Hz - 20kHz Frequency Range, 110° Conical Coverage, 91dB Nominal Sensitivity, 30W 70V/100V multi-tap Transformer with 8Ω direct, Dual conduit/cable clamp, C-ring support backing plate and Cutout template included, Black (Priced as each: sold in pairs) International Master Pack is 2 pcs</v>
          </cell>
          <cell r="J928">
            <v>216</v>
          </cell>
          <cell r="K928">
            <v>180</v>
          </cell>
          <cell r="L928">
            <v>130.63</v>
          </cell>
          <cell r="M928">
            <v>124.09849999999999</v>
          </cell>
          <cell r="N928">
            <v>117.56699999999999</v>
          </cell>
          <cell r="O928">
            <v>2</v>
          </cell>
          <cell r="P928">
            <v>50036904582</v>
          </cell>
          <cell r="R928">
            <v>12</v>
          </cell>
          <cell r="S928">
            <v>6</v>
          </cell>
          <cell r="T928">
            <v>14</v>
          </cell>
          <cell r="U928">
            <v>7</v>
          </cell>
          <cell r="V928" t="str">
            <v>CN</v>
          </cell>
          <cell r="W928" t="str">
            <v>Non Compliant</v>
          </cell>
          <cell r="X928" t="str">
            <v xml:space="preserve">http://www.jblpro.com/www/products/installed-sound/control-10-series/control-16c-t </v>
          </cell>
          <cell r="Y928">
            <v>63</v>
          </cell>
        </row>
        <row r="929">
          <cell r="A929" t="str">
            <v>CONTROL 18C/T</v>
          </cell>
          <cell r="B929" t="str">
            <v>JBL</v>
          </cell>
          <cell r="C929" t="str">
            <v>Ceiling Speaker</v>
          </cell>
          <cell r="D929" t="str">
            <v>CONTROL 18C/T</v>
          </cell>
          <cell r="E929" t="str">
            <v>JBL018</v>
          </cell>
          <cell r="H929" t="str">
            <v>8" 2-WAY COAX CEILING SPEAKER, WHT</v>
          </cell>
          <cell r="I929" t="str">
            <v>Control 18C/T in White. 2-way Coaxial Ceiling Loudspeaker with blind-mount backcan for quick and easy installation, 8" (200mm) high output LF driver with polypropylene cone and 1" (25mm) liquid cooled soft-dome Tweeter, 90W Cont. Pink Noise (180W Program) Power Handling (100hr), 58Hz - 20kHz Frequency Range, 90° Conical Coverage, 91dB Nominal Sensitivity, 60W 70V/100V multi-tap Transformer with 8Ω direct, Dual conduit/cable clamp, C-ring support backing plate and Cutout template included, White (Priced as each: sold in pairs) International Master Pack is 2 pcs</v>
          </cell>
          <cell r="J929">
            <v>250</v>
          </cell>
          <cell r="K929">
            <v>250</v>
          </cell>
          <cell r="L929">
            <v>182.39</v>
          </cell>
          <cell r="O929">
            <v>2</v>
          </cell>
          <cell r="P929">
            <v>691991004728</v>
          </cell>
          <cell r="R929">
            <v>19.399999999999999</v>
          </cell>
          <cell r="S929">
            <v>30</v>
          </cell>
          <cell r="T929">
            <v>15.5</v>
          </cell>
          <cell r="U929">
            <v>16</v>
          </cell>
          <cell r="V929" t="str">
            <v>CN</v>
          </cell>
          <cell r="W929" t="str">
            <v>Non Compliant</v>
          </cell>
          <cell r="X929" t="str">
            <v>http://www.jblpro.com/www/products/installed-sound/control-10-series/control-18c-t</v>
          </cell>
          <cell r="Y929">
            <v>64</v>
          </cell>
        </row>
        <row r="930">
          <cell r="A930" t="str">
            <v>CONTROL 18C/T-BK</v>
          </cell>
          <cell r="B930" t="str">
            <v>JBL</v>
          </cell>
          <cell r="C930" t="str">
            <v>Ceiling Speaker</v>
          </cell>
          <cell r="D930" t="str">
            <v>CONTROL 18C/T-BK</v>
          </cell>
          <cell r="E930" t="str">
            <v>JBL018</v>
          </cell>
          <cell r="H930" t="str">
            <v>8" 2-WAY COAX CEILING SPEAKER, BLK</v>
          </cell>
          <cell r="I930" t="str">
            <v>Control 18C/T in Black. 2-way Coaxial Ceiling Loudspeaker with blind-mount backcan for quick and easy installation, 8" (200mm) high output LF driver with polypropylene cone and 1" (25mm) liquid cooled soft-dome Tweeter, 90W Cont. Pink Noise (180W Program) Power Handling (100hr), 58Hz - 20kHz Frequency Range, 90° Conical Coverage, 91dB Nominal Sensitivity, 60W 70V/100V multi-tap Transformer with 8Ω direct, Dual conduit/cable clamp, C-ring support backing plate and Cutout template included, Black (Priced as each: sold in pairs) International Master Pack is 2 pcs</v>
          </cell>
          <cell r="J930">
            <v>275</v>
          </cell>
          <cell r="K930">
            <v>275</v>
          </cell>
          <cell r="L930">
            <v>199.86</v>
          </cell>
          <cell r="O930">
            <v>2</v>
          </cell>
          <cell r="P930">
            <v>691991004735</v>
          </cell>
          <cell r="R930">
            <v>39</v>
          </cell>
          <cell r="S930">
            <v>30</v>
          </cell>
          <cell r="T930">
            <v>15.5</v>
          </cell>
          <cell r="U930">
            <v>16</v>
          </cell>
          <cell r="V930" t="str">
            <v>CN</v>
          </cell>
          <cell r="W930" t="str">
            <v>Non Compliant</v>
          </cell>
          <cell r="X930" t="str">
            <v>http://www.jblpro.com/www/products/installed-sound/control-10-series/control-18c-t</v>
          </cell>
          <cell r="Y930">
            <v>65</v>
          </cell>
        </row>
        <row r="931">
          <cell r="A931" t="str">
            <v>MTC-14WG</v>
          </cell>
          <cell r="B931" t="str">
            <v>JBL</v>
          </cell>
          <cell r="C931" t="str">
            <v>Accessory</v>
          </cell>
          <cell r="D931" t="str">
            <v>MTC-14WG</v>
          </cell>
          <cell r="E931" t="str">
            <v>MAR--ACC</v>
          </cell>
          <cell r="H931" t="str">
            <v>HIGH HUMIDITY WEATHER GRILLE FOR C12/C14, WHT</v>
          </cell>
          <cell r="I931" t="str">
            <v>MTC-14WG in White. Aluminum Weather Grille Accessory for Control 12C/T (White) and 14C/T (White). Polyester Powdercoated, Satin Finish, White (RAL9010) passes salt-spray 200 hours, UV 100 hours, (Priced as each: sold in pairs) International Masterpack is 24Pcs</v>
          </cell>
          <cell r="J931">
            <v>31</v>
          </cell>
          <cell r="K931">
            <v>31</v>
          </cell>
          <cell r="L931">
            <v>16.899999999999999</v>
          </cell>
          <cell r="O931">
            <v>2</v>
          </cell>
          <cell r="P931">
            <v>691991300264</v>
          </cell>
          <cell r="R931">
            <v>1.5</v>
          </cell>
          <cell r="S931">
            <v>6.75</v>
          </cell>
          <cell r="T931">
            <v>1.5</v>
          </cell>
          <cell r="U931">
            <v>7</v>
          </cell>
          <cell r="V931" t="str">
            <v>CN</v>
          </cell>
          <cell r="W931" t="str">
            <v>Non Compliant</v>
          </cell>
          <cell r="X931" t="str">
            <v xml:space="preserve">http://www.jblpro.com/ProductAttachments/JBL_MTC-14WG16WG%20v4.pdf </v>
          </cell>
          <cell r="Y931">
            <v>66</v>
          </cell>
        </row>
        <row r="932">
          <cell r="A932" t="str">
            <v>MTC-14WG-BK</v>
          </cell>
          <cell r="B932" t="str">
            <v>JBL</v>
          </cell>
          <cell r="C932" t="str">
            <v>Accessory</v>
          </cell>
          <cell r="D932" t="str">
            <v>MTC-14WG-BK</v>
          </cell>
          <cell r="E932" t="str">
            <v>JBL018</v>
          </cell>
          <cell r="H932" t="str">
            <v>HIGH HUMIDITY WEATHER GRILLE FOR C12/C14, BLK</v>
          </cell>
          <cell r="I932" t="str">
            <v>MTC-14WG in Black. Aluminum Weather Grille Accessory for Control 12C/T (Black) and 14C/T (Black). Polyester Powdercoated, Satin Finish, Black (RAL9004) passes B117 salt-spray 200 hours, UV 100 hours, (Priced as each: sold in pairs) International Masterpack is 24Pcs</v>
          </cell>
          <cell r="J932">
            <v>31</v>
          </cell>
          <cell r="K932">
            <v>31</v>
          </cell>
          <cell r="L932">
            <v>15.94</v>
          </cell>
          <cell r="O932">
            <v>2</v>
          </cell>
          <cell r="P932">
            <v>691991300271</v>
          </cell>
          <cell r="R932">
            <v>3</v>
          </cell>
          <cell r="S932">
            <v>18</v>
          </cell>
          <cell r="T932">
            <v>15</v>
          </cell>
          <cell r="U932">
            <v>8</v>
          </cell>
          <cell r="V932" t="str">
            <v>CN</v>
          </cell>
          <cell r="W932" t="str">
            <v>Non Compliant</v>
          </cell>
          <cell r="X932" t="str">
            <v xml:space="preserve">http://www.jblpro.com/ProductAttachments/JBL_MTC-14WG16WG%20v4.pdf </v>
          </cell>
          <cell r="Y932">
            <v>67</v>
          </cell>
        </row>
        <row r="933">
          <cell r="A933" t="str">
            <v>MTC-16WG</v>
          </cell>
          <cell r="B933" t="str">
            <v>JBL</v>
          </cell>
          <cell r="C933" t="str">
            <v>Accessory</v>
          </cell>
          <cell r="D933" t="str">
            <v>MTC-16WG</v>
          </cell>
          <cell r="E933" t="str">
            <v>JBL018</v>
          </cell>
          <cell r="H933" t="str">
            <v>HIGH HUMIDITY WEATHER GRILLE FOR C16, WHT</v>
          </cell>
          <cell r="I933" t="str">
            <v>MTC-16WG in White. Aluminum Weather Grille Accessory for Control 16C/T (White),  Control 26C and 26C/T, Polyester Powdercoated, Satin Finish, White (RAL9010) passes B117 salt-spray 200 hours, UV 100 hours, (Priced as each: sold in pairs) International Masterpack is 24Pcs</v>
          </cell>
          <cell r="J933">
            <v>36</v>
          </cell>
          <cell r="K933">
            <v>36</v>
          </cell>
          <cell r="L933">
            <v>19.55</v>
          </cell>
          <cell r="O933">
            <v>2</v>
          </cell>
          <cell r="P933">
            <v>691991300288</v>
          </cell>
          <cell r="R933">
            <v>0.3</v>
          </cell>
          <cell r="S933">
            <v>19.5</v>
          </cell>
          <cell r="T933">
            <v>18</v>
          </cell>
          <cell r="U933">
            <v>10</v>
          </cell>
          <cell r="V933" t="str">
            <v>CN</v>
          </cell>
          <cell r="W933" t="str">
            <v>Non Compliant</v>
          </cell>
          <cell r="X933" t="str">
            <v xml:space="preserve">http://www.jblpro.com/ProductAttachments/JBL_MTC-14WG16WG%20v4.pdf </v>
          </cell>
          <cell r="Y933">
            <v>68</v>
          </cell>
        </row>
        <row r="934">
          <cell r="A934" t="str">
            <v>MTC-16WG-BK</v>
          </cell>
          <cell r="B934" t="str">
            <v>JBL</v>
          </cell>
          <cell r="C934" t="str">
            <v>Accessory</v>
          </cell>
          <cell r="D934" t="str">
            <v>MTC-16WG-BK</v>
          </cell>
          <cell r="E934" t="str">
            <v>JBL018</v>
          </cell>
          <cell r="H934" t="str">
            <v>HIGH HUMIDITY WEATHER GRILLE FOR C16, BLK</v>
          </cell>
          <cell r="I934" t="str">
            <v>MTC-16WG in Black. Aluminum Weather Grille Accessory for Control 16C/T (Black), Polyester Powdercoated, Satin Finish, Black (RAL9004) passes B117 salt-spray 200 hours, UV 100 hours, (Priced as each: sold in pairs) International Masterpack is 24Pcs</v>
          </cell>
          <cell r="J934">
            <v>36</v>
          </cell>
          <cell r="K934">
            <v>36</v>
          </cell>
          <cell r="L934">
            <v>19.55</v>
          </cell>
          <cell r="O934">
            <v>2</v>
          </cell>
          <cell r="P934">
            <v>691991300295</v>
          </cell>
          <cell r="R934">
            <v>10</v>
          </cell>
          <cell r="S934">
            <v>19.5</v>
          </cell>
          <cell r="T934">
            <v>18</v>
          </cell>
          <cell r="U934">
            <v>10</v>
          </cell>
          <cell r="V934" t="str">
            <v>CN</v>
          </cell>
          <cell r="W934" t="str">
            <v>Non Compliant</v>
          </cell>
          <cell r="Y934">
            <v>69</v>
          </cell>
        </row>
        <row r="935">
          <cell r="A935" t="str">
            <v>JBL-MTC-CSTETH1</v>
          </cell>
          <cell r="B935" t="str">
            <v>JBL</v>
          </cell>
          <cell r="C935" t="str">
            <v>Accessory</v>
          </cell>
          <cell r="D935" t="str">
            <v>JBL-MTC-CSTETH1</v>
          </cell>
          <cell r="H935" t="str">
            <v>SAFETY TETHER for CEILING SPEAKERS</v>
          </cell>
          <cell r="I935" t="str">
            <v>MTC-CS-Teth1 - Kit of ten safety tethers for JBL press-in ceiling speakers like Control 10 Series, Control Micros, Control 20 Series, Control 40 Series and 226, Non-Igniting &amp;
Self-Extinguishing, 8.6" (220mm) long, Includes one Grille Backing Tool (10 tethers per Pack) Shippable in single packs (of 10 tethers).  International Master pack 40 kits</v>
          </cell>
          <cell r="J935">
            <v>42</v>
          </cell>
          <cell r="K935">
            <v>42</v>
          </cell>
          <cell r="L935">
            <v>27.11</v>
          </cell>
          <cell r="O935">
            <v>40</v>
          </cell>
          <cell r="P935">
            <v>691991037337</v>
          </cell>
          <cell r="R935">
            <v>1</v>
          </cell>
          <cell r="S935">
            <v>9.5</v>
          </cell>
          <cell r="T935">
            <v>0.59</v>
          </cell>
          <cell r="U935">
            <v>0.59</v>
          </cell>
          <cell r="V935" t="str">
            <v>CN</v>
          </cell>
          <cell r="W935" t="str">
            <v>Non Compliant</v>
          </cell>
          <cell r="Y935">
            <v>70</v>
          </cell>
        </row>
        <row r="936">
          <cell r="A936" t="str">
            <v>COMMERCIAL CEILING:
20 Series Blind-Mount Ceiling Speakers</v>
          </cell>
          <cell r="B936" t="str">
            <v>JBL</v>
          </cell>
          <cell r="V936" t="str">
            <v>CN</v>
          </cell>
          <cell r="W936" t="str">
            <v>Non Compliant</v>
          </cell>
          <cell r="Y936">
            <v>71</v>
          </cell>
        </row>
        <row r="937">
          <cell r="A937" t="str">
            <v>C24CT MICROPLUS</v>
          </cell>
          <cell r="B937" t="str">
            <v>JBL</v>
          </cell>
          <cell r="C937" t="str">
            <v>Ceiling Speaker</v>
          </cell>
          <cell r="D937" t="str">
            <v>C24CT MICROPLUS</v>
          </cell>
          <cell r="E937" t="str">
            <v>JBL030</v>
          </cell>
          <cell r="H937" t="str">
            <v>4.5" COMPACT 2-WAY CEILING SPK W TRANSFORMER</v>
          </cell>
          <cell r="I937" t="str">
            <v>Control 24CT Micro Plus - Professional 2-way Ceiling Speaker for Background Music with Extremely wide 150° coverage and Smooth Frequency Response, 4.5" (115mm) IMG woofer and 0.5" (12mm) polycarbonate tweeter, 25W 70V/100V multi-tap Transformer, 80Hz - 25kHz Frequency Range, Shallow 4.1" (105mm) Depth, Complete Package Includes Backcan, Grille and Tile Rails, (Priced as each: sold in pairs) International Master Pack is 8 Pcs</v>
          </cell>
          <cell r="J937">
            <v>160</v>
          </cell>
          <cell r="K937">
            <v>160</v>
          </cell>
          <cell r="L937">
            <v>118.47</v>
          </cell>
          <cell r="M937">
            <v>112.54649999999999</v>
          </cell>
          <cell r="N937">
            <v>106.623</v>
          </cell>
          <cell r="O937">
            <v>2</v>
          </cell>
          <cell r="P937">
            <v>691991011863</v>
          </cell>
          <cell r="R937">
            <v>8</v>
          </cell>
          <cell r="S937">
            <v>13</v>
          </cell>
          <cell r="T937">
            <v>10.75</v>
          </cell>
          <cell r="U937">
            <v>7.75</v>
          </cell>
          <cell r="V937" t="str">
            <v>CN</v>
          </cell>
          <cell r="W937" t="str">
            <v>Non Compliant</v>
          </cell>
          <cell r="X937" t="str">
            <v xml:space="preserve">http://www.jblpro.com/www/products/installed-sound/control-contractor-series/control-24ct-micro-plus </v>
          </cell>
          <cell r="Y937">
            <v>72</v>
          </cell>
        </row>
        <row r="938">
          <cell r="A938" t="str">
            <v>C24CT-BK</v>
          </cell>
          <cell r="B938" t="str">
            <v>JBL</v>
          </cell>
          <cell r="C938" t="str">
            <v>Ceiling Speaker</v>
          </cell>
          <cell r="D938" t="str">
            <v>C24CT-BK</v>
          </cell>
          <cell r="E938" t="str">
            <v>JBL018</v>
          </cell>
          <cell r="H938" t="str">
            <v>4" 2-WAY COAXIAL CEILING SPK W TRANSFORMER, BLK</v>
          </cell>
          <cell r="I938" t="str">
            <v>Control 24CT in Black - Professional 2-way Coaxial Ceiling Speaker for Background/Foreground with High power, wide frequency response and low distortion, 4" (100mm)  polypropelene-coated woofer and 0.75" (19mm) titanium coated tweeter, 40W Cont. Pink Noise Power Capacity (100hr), 80Hz - 20kHz Frequency Range, 30W 70V/100V multi-tap Transformer, 86dB Sensitivity, 130° conical coverage, Complete Package Includes Backcan, Grille and Tile Rails, (Priced as each: sold in pairs) Ingternational Master Pack is 8 Pcs</v>
          </cell>
          <cell r="J938">
            <v>175</v>
          </cell>
          <cell r="K938">
            <v>175</v>
          </cell>
          <cell r="L938">
            <v>130.16999999999999</v>
          </cell>
          <cell r="M938">
            <v>123.66149999999998</v>
          </cell>
          <cell r="N938">
            <v>117.15299999999999</v>
          </cell>
          <cell r="O938">
            <v>2</v>
          </cell>
          <cell r="P938">
            <v>50036904896</v>
          </cell>
          <cell r="R938">
            <v>13</v>
          </cell>
          <cell r="S938">
            <v>4.75</v>
          </cell>
          <cell r="T938">
            <v>26</v>
          </cell>
          <cell r="U938">
            <v>6</v>
          </cell>
          <cell r="V938" t="str">
            <v>CN</v>
          </cell>
          <cell r="W938" t="str">
            <v>Non Compliant</v>
          </cell>
          <cell r="X938" t="str">
            <v xml:space="preserve">http://www.jblpro.com/www/products/installed-sound/control-contractor-series/control-24ct-bk </v>
          </cell>
          <cell r="Y938">
            <v>73</v>
          </cell>
        </row>
        <row r="939">
          <cell r="A939" t="str">
            <v>CONTROL 24C</v>
          </cell>
          <cell r="B939" t="str">
            <v>JBL</v>
          </cell>
          <cell r="C939" t="str">
            <v>Ceiling Speaker</v>
          </cell>
          <cell r="D939" t="str">
            <v>CONTROL 24C</v>
          </cell>
          <cell r="E939" t="str">
            <v>JBL018</v>
          </cell>
          <cell r="H939" t="str">
            <v>4" 2-WAY COAXIAL CEILING SPEAKER</v>
          </cell>
          <cell r="I939" t="str">
            <v>Control 24C - Professional 2-way Coaxial Low-Z Ceiling Speaker for Background/Foreground with High power, wide frequency response and low distortion, 4" (100mm)  polypropelene-coated woofer and 0.75" (19mm) titanium coated tweeter, 40W Cont. Pink Noise Power Capacity (100hr), 80Hz - 20kHz Frequency Range, Nominal Impedance 16Ω, 86dB Sensitivity, 130° conical coverage, SonicGuard™ overload protection, Complete Package Includes Backcan, Grille and Tile Rails, (Priced as each: sold in pairs) International Master Pack is 8 Pcs</v>
          </cell>
          <cell r="J939">
            <v>160</v>
          </cell>
          <cell r="K939">
            <v>160</v>
          </cell>
          <cell r="L939">
            <v>120.04</v>
          </cell>
          <cell r="M939">
            <v>114.038</v>
          </cell>
          <cell r="N939">
            <v>108.036</v>
          </cell>
          <cell r="O939">
            <v>2</v>
          </cell>
          <cell r="P939">
            <v>50036905046</v>
          </cell>
          <cell r="R939">
            <v>8.25</v>
          </cell>
          <cell r="S939">
            <v>13.25</v>
          </cell>
          <cell r="T939">
            <v>4.5</v>
          </cell>
          <cell r="U939">
            <v>13</v>
          </cell>
          <cell r="V939" t="str">
            <v>CN</v>
          </cell>
          <cell r="W939" t="str">
            <v>Non Compliant</v>
          </cell>
          <cell r="X939" t="str">
            <v xml:space="preserve">http://www.jblpro.com/www/products/installed-sound/control-contractor-series/control-24c </v>
          </cell>
          <cell r="Y939">
            <v>74</v>
          </cell>
        </row>
        <row r="940">
          <cell r="A940" t="str">
            <v>CONTROL 24C MICRO</v>
          </cell>
          <cell r="B940" t="str">
            <v>JBL</v>
          </cell>
          <cell r="C940" t="str">
            <v>Ceiling Speaker</v>
          </cell>
          <cell r="D940" t="str">
            <v>CONTROL 24C MICRO</v>
          </cell>
          <cell r="E940" t="str">
            <v>JBL018</v>
          </cell>
          <cell r="H940" t="str">
            <v>4.5" COMPACT 2-WAY CEILING SPEAKER</v>
          </cell>
          <cell r="I940" t="str">
            <v>Control 24C Micro - Professional 2-way Ceiling Low-Z Speaker for Background Music with Extremely wide 150° coverage, 4.5" (115mm) IMG woofer and 0.5" (12mm) polycarbonate tweeter, 15W Cont. Pink Noise Power Capacity (100hr), 85Hz - 25kHz Frequency Range, Nominal Impedance 7.1Ω, 86dB Sensitivity, Shallow 4.1" (105mm) Depth, Complete Package Includes Backcan, Grille and Tile Rails, (Priced as each: sold in pairs) International Master Pack is 8 Pcs</v>
          </cell>
          <cell r="J940">
            <v>115</v>
          </cell>
          <cell r="K940">
            <v>115</v>
          </cell>
          <cell r="L940">
            <v>79.89</v>
          </cell>
          <cell r="M940">
            <v>75.895499999999998</v>
          </cell>
          <cell r="N940">
            <v>71.900999999999996</v>
          </cell>
          <cell r="O940">
            <v>2</v>
          </cell>
          <cell r="P940">
            <v>50036904643</v>
          </cell>
          <cell r="R940">
            <v>7.3</v>
          </cell>
          <cell r="S940">
            <v>3.31</v>
          </cell>
          <cell r="T940">
            <v>1.89</v>
          </cell>
          <cell r="U940">
            <v>2.75</v>
          </cell>
          <cell r="V940" t="str">
            <v>CN</v>
          </cell>
          <cell r="W940" t="str">
            <v>Non Compliant</v>
          </cell>
          <cell r="X940" t="str">
            <v xml:space="preserve">http://www.jblpro.com/www/products/installed-sound/control-contractor-series/control-24c-micro </v>
          </cell>
          <cell r="Y940">
            <v>75</v>
          </cell>
        </row>
        <row r="941">
          <cell r="A941" t="str">
            <v>CONTROL 24CT</v>
          </cell>
          <cell r="B941" t="str">
            <v>JBL</v>
          </cell>
          <cell r="C941" t="str">
            <v>Ceiling Speaker</v>
          </cell>
          <cell r="D941" t="str">
            <v>CONTROL 24CT</v>
          </cell>
          <cell r="E941" t="str">
            <v>JBL018</v>
          </cell>
          <cell r="H941" t="str">
            <v>4" 2-WAY COAXIAL CEILING SPK W TRANSFORMER, WHT</v>
          </cell>
          <cell r="I941" t="str">
            <v>Control 24CT - Control 24C with preattached 30W 70V/100V multi-tap Transformer, Professional 2-way Coaxial Ceiling Speaker for Background/Foreground with High power, wide frequency response and low distortion, 4" (100mm)  polypropelene-coated woofer and 0.75" (19mm) titanium coated tweeter, 40W Cont. Pink Noise Power Capacity (100hr), 80Hz - 20kHz Frequency Range, 86dB Sensitivity, 130° conical coverage, Complete Package Includes Backcan, Grille and Tile Rails, (Priced as each: sold in pairs) International Master Pack is 8 Pcs</v>
          </cell>
          <cell r="J941">
            <v>175</v>
          </cell>
          <cell r="K941">
            <v>175</v>
          </cell>
          <cell r="L941">
            <v>127.15</v>
          </cell>
          <cell r="M941">
            <v>120.7925</v>
          </cell>
          <cell r="N941">
            <v>114.435</v>
          </cell>
          <cell r="O941">
            <v>2</v>
          </cell>
          <cell r="P941">
            <v>50036903981</v>
          </cell>
          <cell r="R941">
            <v>8.3000000000000007</v>
          </cell>
          <cell r="S941">
            <v>13</v>
          </cell>
          <cell r="T941">
            <v>9.25</v>
          </cell>
          <cell r="U941">
            <v>12</v>
          </cell>
          <cell r="V941" t="str">
            <v>CN</v>
          </cell>
          <cell r="W941" t="str">
            <v>Non Compliant</v>
          </cell>
          <cell r="X941" t="str">
            <v xml:space="preserve">http://www.jblpro.com/www/products/installed-sound/control-contractor-series/control-24ct </v>
          </cell>
          <cell r="Y941">
            <v>76</v>
          </cell>
        </row>
        <row r="942">
          <cell r="A942" t="str">
            <v>CONTROL 24CT MICRO</v>
          </cell>
          <cell r="B942" t="str">
            <v>JBL</v>
          </cell>
          <cell r="C942" t="str">
            <v>Ceiling Speaker</v>
          </cell>
          <cell r="D942" t="str">
            <v>CONTROL 24CT MICRO</v>
          </cell>
          <cell r="E942" t="str">
            <v>JBL018</v>
          </cell>
          <cell r="H942" t="str">
            <v>4.5" COMPACT 2-WAY CEILING SPK W TRANSFORMER</v>
          </cell>
          <cell r="I942" t="str">
            <v>Control 24CT Micro - Control 24C Micro with preattached 9W 70V/100V multi-tap Transformer, Professional 2-way Ceiling Speaker for Background Music with Extremely wide 150° coverage, 4.5" (115mm) IMG woofer and 0.5" (12mm) polycarbonate tweeter, 85Hz - 25kHz Frequency Range, Shallow 4.1" (105mm) Depth, Complete Package Includes Backcan, Grille and Tile Rails, (Priced as each: sold in pairs) International Master Pack is 8 Pcs</v>
          </cell>
          <cell r="J942">
            <v>115</v>
          </cell>
          <cell r="K942">
            <v>115</v>
          </cell>
          <cell r="L942">
            <v>82.79</v>
          </cell>
          <cell r="M942">
            <v>78.650500000000008</v>
          </cell>
          <cell r="N942">
            <v>74.51100000000001</v>
          </cell>
          <cell r="O942">
            <v>2</v>
          </cell>
          <cell r="P942">
            <v>50036904650</v>
          </cell>
          <cell r="R942">
            <v>7.95</v>
          </cell>
          <cell r="S942">
            <v>13</v>
          </cell>
          <cell r="T942">
            <v>10.75</v>
          </cell>
          <cell r="U942">
            <v>7.5</v>
          </cell>
          <cell r="V942" t="str">
            <v>CN</v>
          </cell>
          <cell r="W942" t="str">
            <v>Non Compliant</v>
          </cell>
          <cell r="X942" t="str">
            <v xml:space="preserve">http://www.jblpro.com/www/products/installed-sound/control-contractor-series/control-24ct-micro </v>
          </cell>
          <cell r="Y942">
            <v>77</v>
          </cell>
        </row>
        <row r="943">
          <cell r="A943" t="str">
            <v>CONTROL 26C</v>
          </cell>
          <cell r="B943" t="str">
            <v>JBL</v>
          </cell>
          <cell r="C943" t="str">
            <v>Ceiling Speaker</v>
          </cell>
          <cell r="D943" t="str">
            <v>CONTROL 26C</v>
          </cell>
          <cell r="E943" t="str">
            <v>JBL018</v>
          </cell>
          <cell r="H943" t="str">
            <v>6.5" 2-WAY COAXIAL CEILING SPEAKER</v>
          </cell>
          <cell r="I943" t="str">
            <v>Control 26C - Professional 2-way Coaxial Ceiling Low-Z Speaker for Background/Foreground with High power, wide frequency response and low distortion, 6.5" (165mm) polypropelene-coated woofer and 0.75" (19mm) titanium coated tweeter, 75W Cont. Pink Noise Power Capacity (100hr), 75Hz - 20kHz Frequency Range, Nominal Impedance 16Ω, 86dB Sensitivity, 110° conical coverage, SonicGuard™ overload protection, Complete Package Includes Backcan, Grille and Tile Rails, (Priced as each: sold in pairs) International Master Pack is 4 Pcs</v>
          </cell>
          <cell r="J943">
            <v>207</v>
          </cell>
          <cell r="K943">
            <v>207</v>
          </cell>
          <cell r="L943">
            <v>153.91</v>
          </cell>
          <cell r="M943">
            <v>146.21449999999999</v>
          </cell>
          <cell r="N943">
            <v>138.51900000000001</v>
          </cell>
          <cell r="O943">
            <v>2</v>
          </cell>
          <cell r="P943">
            <v>50036903967</v>
          </cell>
          <cell r="R943">
            <v>9.15</v>
          </cell>
          <cell r="S943">
            <v>13</v>
          </cell>
          <cell r="T943">
            <v>11</v>
          </cell>
          <cell r="U943">
            <v>11</v>
          </cell>
          <cell r="V943" t="str">
            <v>CN</v>
          </cell>
          <cell r="W943" t="str">
            <v>Non Compliant</v>
          </cell>
          <cell r="X943" t="str">
            <v xml:space="preserve">http://www.jblpro.com/www/products/installed-sound/control-contractor-series/control-26c </v>
          </cell>
          <cell r="Y943">
            <v>78</v>
          </cell>
        </row>
        <row r="944">
          <cell r="A944" t="str">
            <v>CONTROL 26CT</v>
          </cell>
          <cell r="B944" t="str">
            <v>JBL</v>
          </cell>
          <cell r="C944" t="str">
            <v>Ceiling Speaker</v>
          </cell>
          <cell r="D944" t="str">
            <v>CONTROL 26CT</v>
          </cell>
          <cell r="E944" t="str">
            <v>JBL018</v>
          </cell>
          <cell r="H944" t="str">
            <v>6.5" 2-WAY COAXIAL CEILING SPK W TRANSFORMER</v>
          </cell>
          <cell r="I944" t="str">
            <v>Control 26CT - Control 26C with preattached 60W 70V/100V multi-tap Transformer, Professional 2-way Coaxial Ceiling Speaker for Background/Foreground with High power, wide frequency response and low distortion, 6.5" (165mm)  polypropelene-coated woofer and 0.75" (19mm) titanium coated tweeter, 75W Cont. Pink Noise Power Capacity (100hr), 75Hz - 20kHz Frequency Range, 86dB Sensitivity, 110° conical coverage, Complete Package Includes Backcan, Grille and Tile Rails, (Priced as each: sold in pairs) International Master Pack is 4 Pcs</v>
          </cell>
          <cell r="J944">
            <v>225</v>
          </cell>
          <cell r="K944">
            <v>225</v>
          </cell>
          <cell r="L944">
            <v>168.99</v>
          </cell>
          <cell r="M944">
            <v>160.54050000000001</v>
          </cell>
          <cell r="N944">
            <v>152.09100000000001</v>
          </cell>
          <cell r="O944">
            <v>2</v>
          </cell>
          <cell r="P944">
            <v>50036904087</v>
          </cell>
          <cell r="R944">
            <v>10.3</v>
          </cell>
          <cell r="S944">
            <v>13</v>
          </cell>
          <cell r="T944">
            <v>11.5</v>
          </cell>
          <cell r="U944">
            <v>12</v>
          </cell>
          <cell r="V944" t="str">
            <v>CN</v>
          </cell>
          <cell r="W944" t="str">
            <v>Non Compliant</v>
          </cell>
          <cell r="X944" t="str">
            <v xml:space="preserve">http://www.jblpro.com/www/products/installed-sound/control-contractor-series/control-26ct </v>
          </cell>
          <cell r="Y944">
            <v>79</v>
          </cell>
        </row>
        <row r="945">
          <cell r="A945" t="str">
            <v>CONTROL 26-DT</v>
          </cell>
          <cell r="B945" t="str">
            <v>JBL</v>
          </cell>
          <cell r="C945" t="str">
            <v>Ceiling Speaker</v>
          </cell>
          <cell r="D945" t="str">
            <v>CONTROL 26-DT</v>
          </cell>
          <cell r="E945" t="str">
            <v>JBL018</v>
          </cell>
          <cell r="H945" t="str">
            <v>6.5" COAXIAL CEILING SPEAKER ASSEMBLY W/O BACKCAN</v>
          </cell>
          <cell r="I945" t="str">
            <v xml:space="preserve">Control 26-DT - Professional 2-way Coaxial Ceiling Speaker/Transformer Assembly without Backcan to be used in place of standard 8" driver, Fits standard backcans for 8" (200mm) speakers, 6.5" (165mm) polypropelene-coated woofer and 0.75" (19mm) titanium coated tweeter, 60W 70V/100V multi-tap Transformer, 70Hz - 20kHz Frequency Range, 89dB Sensitivity, 90° conical coverage, Includes Transducer, Crossover network and Transformer (Priced as each: sold in pairs) </v>
          </cell>
          <cell r="J945">
            <v>160</v>
          </cell>
          <cell r="K945">
            <v>160</v>
          </cell>
          <cell r="L945">
            <v>112.98</v>
          </cell>
          <cell r="M945">
            <v>107.331</v>
          </cell>
          <cell r="N945">
            <v>101.682</v>
          </cell>
          <cell r="O945">
            <v>2</v>
          </cell>
          <cell r="P945">
            <v>50036905084</v>
          </cell>
          <cell r="R945">
            <v>6</v>
          </cell>
          <cell r="S945">
            <v>11</v>
          </cell>
          <cell r="T945">
            <v>5</v>
          </cell>
          <cell r="U945">
            <v>3.5</v>
          </cell>
          <cell r="V945" t="str">
            <v>CN</v>
          </cell>
          <cell r="W945" t="str">
            <v>Non Compliant</v>
          </cell>
          <cell r="X945" t="str">
            <v xml:space="preserve">http://www.jblpro.com/www/products/installed-sound/control-contractor-series/control-26-dt </v>
          </cell>
          <cell r="Y945">
            <v>80</v>
          </cell>
        </row>
        <row r="946">
          <cell r="A946" t="str">
            <v>C26CT-LS</v>
          </cell>
          <cell r="B946" t="str">
            <v>JBL</v>
          </cell>
          <cell r="C946" t="str">
            <v>Ceiling Speaker</v>
          </cell>
          <cell r="D946" t="str">
            <v>C26CT-LS</v>
          </cell>
          <cell r="E946" t="str">
            <v>JBL018</v>
          </cell>
          <cell r="H946" t="str">
            <v>6.5" 2-WAY COAXIAL CEILING SPK W EN54-24</v>
          </cell>
          <cell r="I946" t="str">
            <v xml:space="preserve">Control 26CT-LS - Control 26CT for Life/Safety Applications, UL1480 UUMW listed for use in fire alarm and/or emergency communication systems, Professional 2-way Coaxial Ceiling Speaker with 6.5" (165mm)  polypropelene-coated woofer and 0.75" (19mm) titanium coated tweeter, 75W Cont. Pink Noise Power Capacity (100hr), 80Hz - 20kHz Frequency Range, 89dB Sensitivity, 110° conical coverage, Complete Package Includes Backcan, Grille and Tile Rails, (Priced as each: sold in pairs) </v>
          </cell>
          <cell r="J946">
            <v>248</v>
          </cell>
          <cell r="K946">
            <v>248</v>
          </cell>
          <cell r="L946">
            <v>185.01</v>
          </cell>
          <cell r="M946">
            <v>175.75949999999997</v>
          </cell>
          <cell r="N946">
            <v>166.50899999999999</v>
          </cell>
          <cell r="O946">
            <v>2</v>
          </cell>
          <cell r="P946">
            <v>50036905268</v>
          </cell>
          <cell r="R946">
            <v>10.5</v>
          </cell>
          <cell r="S946">
            <v>11</v>
          </cell>
          <cell r="T946">
            <v>26</v>
          </cell>
          <cell r="U946">
            <v>12</v>
          </cell>
          <cell r="V946" t="str">
            <v>CN</v>
          </cell>
          <cell r="W946" t="str">
            <v>Non Compliant</v>
          </cell>
          <cell r="X946" t="str">
            <v xml:space="preserve">http://www.jblpro.com/www/products/installed-sound/control-contractor-series/control-26ct-ls </v>
          </cell>
          <cell r="Y946">
            <v>81</v>
          </cell>
        </row>
        <row r="947">
          <cell r="A947" t="str">
            <v>CONTROL 19CS</v>
          </cell>
          <cell r="B947" t="str">
            <v>JBL</v>
          </cell>
          <cell r="C947" t="str">
            <v>Ceiling Speaker</v>
          </cell>
          <cell r="D947" t="str">
            <v>CONTROL 19CS</v>
          </cell>
          <cell r="E947" t="str">
            <v>JBL018</v>
          </cell>
          <cell r="H947" t="str">
            <v>8" IN-CEILING SUBWOOFER</v>
          </cell>
          <cell r="I947" t="str">
            <v>Control 19CS - Professional In-Ceiling Low-Z Subwoofer with Nested Chamber™ Design and Linear Aperture™ Port for high output from a compact enclosure, 8"(200mm) Long excursion Polypropelene cone Driver, 100W Cont. Pink Noise Power Capacity (100hr), 42Hz - 200Hz Frequency Range, Nominal Impedance 8Ω, 89dB Sensitivity, SonicGuard™ overload protection, Complete Package Includes Backcan, Grille and Tile Rails, (Priced as each: sold in pairs) International Master Pack is 2 Pcs</v>
          </cell>
          <cell r="J947">
            <v>315</v>
          </cell>
          <cell r="K947">
            <v>315</v>
          </cell>
          <cell r="L947">
            <v>237.55</v>
          </cell>
          <cell r="M947">
            <v>225.67250000000001</v>
          </cell>
          <cell r="N947">
            <v>213.79500000000002</v>
          </cell>
          <cell r="O947">
            <v>2</v>
          </cell>
          <cell r="P947">
            <v>50036903943</v>
          </cell>
          <cell r="R947">
            <v>30</v>
          </cell>
          <cell r="S947">
            <v>33</v>
          </cell>
          <cell r="T947">
            <v>17</v>
          </cell>
          <cell r="U947">
            <v>17</v>
          </cell>
          <cell r="V947" t="str">
            <v>CN</v>
          </cell>
          <cell r="W947" t="str">
            <v>Non Compliant</v>
          </cell>
          <cell r="X947" t="str">
            <v xml:space="preserve">http://www.jblpro.com/www/products/installed-sound/control-contractor-series/control-19cs </v>
          </cell>
          <cell r="Y947">
            <v>82</v>
          </cell>
        </row>
        <row r="948">
          <cell r="A948" t="str">
            <v>CONTROL 19CST</v>
          </cell>
          <cell r="B948" t="str">
            <v>JBL</v>
          </cell>
          <cell r="C948" t="str">
            <v>Ceiling Speaker</v>
          </cell>
          <cell r="D948" t="str">
            <v>CONTROL 19CST</v>
          </cell>
          <cell r="E948" t="str">
            <v>JBL018</v>
          </cell>
          <cell r="H948" t="str">
            <v>8" IN-CEILING SUBWOOFER W TRANSFORMER</v>
          </cell>
          <cell r="I948" t="str">
            <v>Control 19CST - Control 19CS with preattached 75W 70V/100V multi-tap Transformer, Professional In-Ceiling Subwoofer with Nested Chamber™ Design and Linear Aperture™ Port for high output from a compact enclosure, 8"(200mm) Long excursion Polypropelene cone Driver, 100W Cont. Pink Noise Power Capacity (100hr), 42Hz - 200Hz Frequency Range, 89dB Sensitivity, Complete Package Includes Backcan, Grille and Tile Rails, (Priced as each: sold in pairs) International Master Pack is 2 Pcs</v>
          </cell>
          <cell r="J948">
            <v>350</v>
          </cell>
          <cell r="K948">
            <v>350</v>
          </cell>
          <cell r="L948">
            <v>259.62</v>
          </cell>
          <cell r="M948">
            <v>246.63899999999998</v>
          </cell>
          <cell r="N948">
            <v>233.65800000000002</v>
          </cell>
          <cell r="O948">
            <v>2</v>
          </cell>
          <cell r="P948">
            <v>50036904919</v>
          </cell>
          <cell r="R948">
            <v>26</v>
          </cell>
          <cell r="S948">
            <v>16.125</v>
          </cell>
          <cell r="T948">
            <v>16.75</v>
          </cell>
          <cell r="U948">
            <v>16</v>
          </cell>
          <cell r="V948" t="str">
            <v>CN</v>
          </cell>
          <cell r="W948" t="str">
            <v>Non Compliant</v>
          </cell>
          <cell r="X948" t="str">
            <v xml:space="preserve">http://www.jblpro.com/www/products/installed-sound/control-contractor-series/control-19cst </v>
          </cell>
          <cell r="Y948">
            <v>83</v>
          </cell>
        </row>
        <row r="949">
          <cell r="A949" t="str">
            <v>MTC-19MR</v>
          </cell>
          <cell r="B949" t="str">
            <v>JBL</v>
          </cell>
          <cell r="C949" t="str">
            <v>Accessory</v>
          </cell>
          <cell r="D949" t="str">
            <v>MTC-19MR</v>
          </cell>
          <cell r="E949" t="str">
            <v>JBL018</v>
          </cell>
          <cell r="H949" t="str">
            <v>MUD-RING CONSTRUCTION BRACKET FOR C19/47HC/40CS/226</v>
          </cell>
          <cell r="I949" t="str">
            <v>MTC-19MR - Optional Mud/Plaster‐Ring Construction Bracket for Control 19CS, 19CST, 47HC, 40CS/T, 226C/T; Installs before Sheetrock, Integral Ring Extension for Drywall Mudding,  (Priced and sold as a pack of 6 pcs)</v>
          </cell>
          <cell r="J949">
            <v>371</v>
          </cell>
          <cell r="K949">
            <v>371</v>
          </cell>
          <cell r="L949">
            <v>221.82</v>
          </cell>
          <cell r="P949">
            <v>691991300301</v>
          </cell>
          <cell r="R949">
            <v>7.6</v>
          </cell>
          <cell r="S949">
            <v>24</v>
          </cell>
          <cell r="T949">
            <v>14.25</v>
          </cell>
          <cell r="U949">
            <v>3.75</v>
          </cell>
          <cell r="V949" t="str">
            <v>TW</v>
          </cell>
          <cell r="W949" t="str">
            <v>Non Compliant</v>
          </cell>
          <cell r="X949" t="str">
            <v xml:space="preserve">http://www.jblpro.com/ProductAttachments/mtc-mr.pdf </v>
          </cell>
          <cell r="Y949">
            <v>84</v>
          </cell>
        </row>
        <row r="950">
          <cell r="A950" t="str">
            <v>MTC-19NC</v>
          </cell>
          <cell r="B950" t="str">
            <v>JBL</v>
          </cell>
          <cell r="C950" t="str">
            <v>Accessory</v>
          </cell>
          <cell r="D950" t="str">
            <v>MTC-19NC</v>
          </cell>
          <cell r="E950" t="str">
            <v>JBL018</v>
          </cell>
          <cell r="H950" t="str">
            <v>NEW CONSTRUCTION BRACKET FOR C19/47HC/40CS/226/227/328</v>
          </cell>
          <cell r="I950" t="str">
            <v>MTC-19NC - Optional New Construction Bracket for Control 19CS, 19CST, 47HC, 40CS/T, 226C/T, 227C, 227CT, 328C, 328CT; Installs before Sheetrock as Cutout Template. (Priced and sold as a pack of 6 pcs)</v>
          </cell>
          <cell r="J950">
            <v>265</v>
          </cell>
          <cell r="K950">
            <v>265</v>
          </cell>
          <cell r="L950">
            <v>154.43</v>
          </cell>
          <cell r="P950">
            <v>691991300318</v>
          </cell>
          <cell r="R950">
            <v>5.57</v>
          </cell>
          <cell r="S950">
            <v>25</v>
          </cell>
          <cell r="T950">
            <v>15.5</v>
          </cell>
          <cell r="U950">
            <v>0.75</v>
          </cell>
          <cell r="V950" t="str">
            <v>TW</v>
          </cell>
          <cell r="W950" t="str">
            <v>Non Compliant</v>
          </cell>
          <cell r="X950" t="str">
            <v xml:space="preserve">http://www.jblpro.com/ProductAttachments/mtc-nc.pdf </v>
          </cell>
          <cell r="Y950">
            <v>85</v>
          </cell>
        </row>
        <row r="951">
          <cell r="A951" t="str">
            <v>MTC-24MR</v>
          </cell>
          <cell r="B951" t="str">
            <v>JBL</v>
          </cell>
          <cell r="C951" t="str">
            <v>Accessory</v>
          </cell>
          <cell r="D951" t="str">
            <v>MTC-24MR</v>
          </cell>
          <cell r="E951" t="str">
            <v>JBL018</v>
          </cell>
          <cell r="H951" t="str">
            <v>MUD-RING CONSTRUCTION BRACKET FOR C12/14/24/24CTM/24CTMP</v>
          </cell>
          <cell r="I951" t="str">
            <v>MTC-24MR - Optional Mud/Plaster‐Ring Construction Bracket for Control 12C/T, 14C/T, 24C Micro, 24CT Micro, 24CT Micro Plus, 24C, 24CT; Installs before Sheetrock, Integral Ring Extension for Drywall Mudding,  (Priced and sold as a pack of 6 pcs)</v>
          </cell>
          <cell r="J951">
            <v>222</v>
          </cell>
          <cell r="K951">
            <v>222</v>
          </cell>
          <cell r="L951">
            <v>129.94</v>
          </cell>
          <cell r="P951">
            <v>691991300417</v>
          </cell>
          <cell r="R951">
            <v>6.3</v>
          </cell>
          <cell r="S951">
            <v>15</v>
          </cell>
          <cell r="T951">
            <v>24</v>
          </cell>
          <cell r="U951">
            <v>4.0999999999999996</v>
          </cell>
          <cell r="V951" t="str">
            <v>TW</v>
          </cell>
          <cell r="W951" t="str">
            <v>Non Compliant</v>
          </cell>
          <cell r="X951" t="str">
            <v xml:space="preserve">http://www.jblpro.com/ProductAttachments/mtc-mr.pdf </v>
          </cell>
          <cell r="Y951">
            <v>86</v>
          </cell>
        </row>
        <row r="952">
          <cell r="A952" t="str">
            <v>MTC-24NC</v>
          </cell>
          <cell r="B952" t="str">
            <v>JBL</v>
          </cell>
          <cell r="C952" t="str">
            <v>Accessory</v>
          </cell>
          <cell r="D952" t="str">
            <v>MTC-24NC</v>
          </cell>
          <cell r="E952" t="str">
            <v>JBL018</v>
          </cell>
          <cell r="H952" t="str">
            <v>NEW CONSTRUCTION BRACKET FOR C12/14/24/24CTM/24CTMP</v>
          </cell>
          <cell r="I952" t="str">
            <v>MTC-24NC - Optional New Construction Bracket for Control 12C/T, 14C/T, 24C Micro, 24CT Micro, 24CT Micro Plus, 24C, 24CT; Installs before Sheetrock as Cutout Template. (Priced and sold as a pack of 6 pcs)</v>
          </cell>
          <cell r="J952">
            <v>180</v>
          </cell>
          <cell r="K952">
            <v>180</v>
          </cell>
          <cell r="L952">
            <v>106.11</v>
          </cell>
          <cell r="P952">
            <v>691991300424</v>
          </cell>
          <cell r="R952">
            <v>5.25</v>
          </cell>
          <cell r="S952">
            <v>2.5</v>
          </cell>
          <cell r="T952">
            <v>3</v>
          </cell>
          <cell r="U952">
            <v>1.5</v>
          </cell>
          <cell r="V952" t="str">
            <v>CN</v>
          </cell>
          <cell r="W952" t="str">
            <v>Non Compliant</v>
          </cell>
          <cell r="X952" t="str">
            <v xml:space="preserve">http://www.jblpro.com/ProductAttachments/mtc-nc.pdf </v>
          </cell>
          <cell r="Y952">
            <v>87</v>
          </cell>
        </row>
        <row r="953">
          <cell r="A953" t="str">
            <v>MTC-24TR</v>
          </cell>
          <cell r="B953" t="str">
            <v>JBL</v>
          </cell>
          <cell r="C953" t="str">
            <v>Accessory</v>
          </cell>
          <cell r="D953" t="str">
            <v>MTC-24TR</v>
          </cell>
          <cell r="E953" t="str">
            <v>JBL018</v>
          </cell>
          <cell r="H953" t="str">
            <v>TRIM RING FOR C12/14/24/24CTM/24CTMP</v>
          </cell>
          <cell r="I953" t="str">
            <v>MTC-24TR - Optional Trim Ring for Retrofit Installations fwith existing cutouts up to 8" (200mm) in diameter for Control 12C/T, 14C/T, 24C Micro, 24CT Micro, 24CT Micro Plus, 24C, 24CT, White (Priced and sold as a pack of 10 pcs)</v>
          </cell>
          <cell r="J953">
            <v>220</v>
          </cell>
          <cell r="K953">
            <v>220</v>
          </cell>
          <cell r="L953">
            <v>131.36000000000001</v>
          </cell>
          <cell r="P953">
            <v>691991300431</v>
          </cell>
          <cell r="R953">
            <v>10</v>
          </cell>
          <cell r="S953">
            <v>17</v>
          </cell>
          <cell r="T953">
            <v>18</v>
          </cell>
          <cell r="U953">
            <v>2</v>
          </cell>
          <cell r="V953" t="str">
            <v>CN</v>
          </cell>
          <cell r="W953" t="str">
            <v>Non Compliant</v>
          </cell>
          <cell r="X953" t="str">
            <v xml:space="preserve">http://www.jblpro.com/ProductAttachments/mtc-tr.pdf </v>
          </cell>
          <cell r="Y953">
            <v>88</v>
          </cell>
        </row>
        <row r="954">
          <cell r="A954" t="str">
            <v>MTC-26MR</v>
          </cell>
          <cell r="B954" t="str">
            <v>JBL</v>
          </cell>
          <cell r="C954" t="str">
            <v>Accessory</v>
          </cell>
          <cell r="D954" t="str">
            <v>MTC-26MR</v>
          </cell>
          <cell r="E954" t="str">
            <v>JBL018</v>
          </cell>
          <cell r="H954" t="str">
            <v>MUD-RING CONSTRUCTION BRACKET FOR C16/26</v>
          </cell>
          <cell r="I954" t="str">
            <v>MTC-26MR - Optional Mud/Plaster‐Ring Construction Bracket for Control 16C/T, 26C, 26CT, 26CT-LS,  Installs before Sheetrock, Integral Ring Extension for Drywall Mudding,  (Priced and sold as a pack of 6 pcs)</v>
          </cell>
          <cell r="J954">
            <v>250</v>
          </cell>
          <cell r="K954">
            <v>250</v>
          </cell>
          <cell r="L954">
            <v>149.32</v>
          </cell>
          <cell r="P954">
            <v>691991300516</v>
          </cell>
          <cell r="R954">
            <v>6.8</v>
          </cell>
          <cell r="S954">
            <v>24</v>
          </cell>
          <cell r="T954">
            <v>15</v>
          </cell>
          <cell r="U954">
            <v>4.0999999999999996</v>
          </cell>
          <cell r="V954" t="str">
            <v>TW</v>
          </cell>
          <cell r="W954" t="str">
            <v>Non Compliant</v>
          </cell>
          <cell r="X954" t="str">
            <v xml:space="preserve">http://www.jblpro.com/ProductAttachments/mtc-mr.pdf </v>
          </cell>
          <cell r="Y954">
            <v>89</v>
          </cell>
        </row>
        <row r="955">
          <cell r="A955" t="str">
            <v>MTC-26NC</v>
          </cell>
          <cell r="B955" t="str">
            <v>JBL</v>
          </cell>
          <cell r="C955" t="str">
            <v>Accessory</v>
          </cell>
          <cell r="D955" t="str">
            <v>MTC-26NC</v>
          </cell>
          <cell r="E955" t="str">
            <v>JBL018</v>
          </cell>
          <cell r="H955" t="str">
            <v>NEW CONSTRUCTION BRACKET FOR C16/26</v>
          </cell>
          <cell r="I955" t="str">
            <v>MTC-26NC - Optional New Construction Bracket for Control 16C/T, 26C, 26CT, 26CT-LS, Installs before Sheetrock as Cutout Template. (Priced and sold as a pack of 6 pcs)</v>
          </cell>
          <cell r="J955">
            <v>190</v>
          </cell>
          <cell r="K955">
            <v>190</v>
          </cell>
          <cell r="L955">
            <v>111.51</v>
          </cell>
          <cell r="P955">
            <v>691991300523</v>
          </cell>
          <cell r="R955">
            <v>5.25</v>
          </cell>
          <cell r="S955">
            <v>15</v>
          </cell>
          <cell r="T955">
            <v>24</v>
          </cell>
          <cell r="U955">
            <v>1</v>
          </cell>
          <cell r="V955" t="str">
            <v>TW</v>
          </cell>
          <cell r="W955" t="str">
            <v>Compliant</v>
          </cell>
          <cell r="X955" t="str">
            <v xml:space="preserve">http://www.jblpro.com/ProductAttachments/mtc-nc.pdf </v>
          </cell>
          <cell r="Y955">
            <v>90</v>
          </cell>
        </row>
        <row r="956">
          <cell r="A956" t="str">
            <v>MTC-26TR</v>
          </cell>
          <cell r="B956" t="str">
            <v>JBL</v>
          </cell>
          <cell r="C956" t="str">
            <v>Accessory</v>
          </cell>
          <cell r="D956" t="str">
            <v>MTC-26TR</v>
          </cell>
          <cell r="E956" t="str">
            <v>JBL018</v>
          </cell>
          <cell r="H956" t="str">
            <v>TRIM RING FOR C16/26</v>
          </cell>
          <cell r="I956" t="str">
            <v>MTC-26TR - Optional Trim Ring for Retrofit Installations with existing cutouts up to 10" (250mm) in diameter for Control 16C, 16CT, 26C, 26CT, 26CT-LS White (Priced and sold as a pack of 10 pcs)</v>
          </cell>
          <cell r="J956">
            <v>275</v>
          </cell>
          <cell r="K956">
            <v>275</v>
          </cell>
          <cell r="L956">
            <v>163.69999999999999</v>
          </cell>
          <cell r="P956">
            <v>691991300530</v>
          </cell>
          <cell r="R956">
            <v>7.85</v>
          </cell>
          <cell r="S956">
            <v>17</v>
          </cell>
          <cell r="T956">
            <v>17</v>
          </cell>
          <cell r="U956">
            <v>2</v>
          </cell>
          <cell r="V956" t="str">
            <v>CN</v>
          </cell>
          <cell r="W956" t="str">
            <v>Non Compliant</v>
          </cell>
          <cell r="X956" t="str">
            <v xml:space="preserve">http://www.jblpro.com/ProductAttachments/mtc-tr.pdf </v>
          </cell>
          <cell r="Y956">
            <v>91</v>
          </cell>
        </row>
        <row r="957">
          <cell r="A957" t="str">
            <v>MTC-48TRx12</v>
          </cell>
          <cell r="B957" t="str">
            <v>JBL</v>
          </cell>
          <cell r="C957" t="str">
            <v>Accessory</v>
          </cell>
          <cell r="D957" t="str">
            <v>MTC-48TRx12</v>
          </cell>
          <cell r="E957" t="str">
            <v>JBL018</v>
          </cell>
          <cell r="H957" t="str">
            <v>48" TILE RAIL FOR 4' x 4' CEILING TILES</v>
          </cell>
          <cell r="I957" t="str">
            <v>MTC-48TRx12 - Accessory Tile rails for installing JBL's ceiling speaker into ceiling grids with spacing up to 48" (1200mm), Inverted V-groove provides support to the tile rail grid, 0.05" (1.2mm) thick metal, Can be used with 8124, 8128, Control 19CS, 19CST, 24C Micro, 24CT Micro, 24CT MicroPlus, 24C, 24CT, 26C, 26CT, 47C/T, 47LP, 47HC, 40CS/T, 42C 226C/T (Priced and sold as a pack of 12 pcs) Enough for 6 spkrs</v>
          </cell>
          <cell r="J957">
            <v>427</v>
          </cell>
          <cell r="K957">
            <v>427</v>
          </cell>
          <cell r="L957">
            <v>252.93</v>
          </cell>
          <cell r="P957">
            <v>691991300066</v>
          </cell>
          <cell r="R957">
            <v>20.350000000000001</v>
          </cell>
          <cell r="S957">
            <v>9</v>
          </cell>
          <cell r="T957">
            <v>48</v>
          </cell>
          <cell r="U957">
            <v>3.5</v>
          </cell>
          <cell r="V957" t="str">
            <v>CN</v>
          </cell>
          <cell r="W957" t="str">
            <v>Non Compliant</v>
          </cell>
          <cell r="X957" t="str">
            <v xml:space="preserve">http://www.jblpro.com/www/products/installed-sound/control-contractor-series/mtc-48trx12 </v>
          </cell>
          <cell r="Y957">
            <v>92</v>
          </cell>
        </row>
        <row r="958">
          <cell r="A958" t="str">
            <v>MTC-PC2</v>
          </cell>
          <cell r="B958" t="str">
            <v>JBL</v>
          </cell>
          <cell r="C958" t="str">
            <v>Accessory</v>
          </cell>
          <cell r="D958" t="str">
            <v>MTC-PC2</v>
          </cell>
          <cell r="E958" t="str">
            <v>JBL018</v>
          </cell>
          <cell r="H958" t="str">
            <v>WEATHER RESISTANCE PANEL COVER W REAR EXIT</v>
          </cell>
          <cell r="I958" t="str">
            <v>MTC-PC2 - Optional Simple-to-Use Sealed Protective Panel Covers for Input Terminal Compartment, Fits many models of Control Contractor and Control Series Surface-mount loudspeakers, Also functions as Strain Relief, Gland Nut Extends Toward Back, Wire exits from the rear of the cover (Priced and sold as a pack of 2 pcs)</v>
          </cell>
          <cell r="J958">
            <v>46.5</v>
          </cell>
          <cell r="K958">
            <v>46.5</v>
          </cell>
          <cell r="L958">
            <v>24.75</v>
          </cell>
          <cell r="P958">
            <v>50036904773</v>
          </cell>
          <cell r="R958">
            <v>0.25</v>
          </cell>
          <cell r="S958">
            <v>3</v>
          </cell>
          <cell r="T958">
            <v>4</v>
          </cell>
          <cell r="U958">
            <v>3</v>
          </cell>
          <cell r="V958" t="str">
            <v>CN</v>
          </cell>
          <cell r="W958" t="str">
            <v>Non Compliant</v>
          </cell>
          <cell r="X958" t="str">
            <v xml:space="preserve">http://www.jblpro.com/ProductAttachments/mtc-pc2%20instructions.pdf </v>
          </cell>
          <cell r="Y958">
            <v>93</v>
          </cell>
        </row>
        <row r="959">
          <cell r="A959" t="str">
            <v>MTC-PC3</v>
          </cell>
          <cell r="B959" t="str">
            <v>JBL</v>
          </cell>
          <cell r="C959" t="str">
            <v>Accessory</v>
          </cell>
          <cell r="D959" t="str">
            <v>MTC-PC3</v>
          </cell>
          <cell r="E959" t="str">
            <v>JBL018</v>
          </cell>
          <cell r="H959" t="str">
            <v>WEATHER RESISTANCE PANEL COVER W SIDE EXIT</v>
          </cell>
          <cell r="I959" t="str">
            <v>MTC-PC3 - Optional Simple-to-Use Sealed Protective Panel Covers for Input Terminal Compartment, Fits many models of Control Contractor and Control Series Surface-mount loudspeakers, Also functions as Strain Relief, Side-Mounted Gland Nut for low-profile installations, Wire exits at angle from the side of the cover (Priced and sold as a pack of 2 pcs)</v>
          </cell>
          <cell r="J959">
            <v>62</v>
          </cell>
          <cell r="K959">
            <v>62</v>
          </cell>
          <cell r="L959">
            <v>27.26</v>
          </cell>
          <cell r="P959">
            <v>691991005275</v>
          </cell>
          <cell r="R959">
            <v>0.5</v>
          </cell>
          <cell r="S959">
            <v>3</v>
          </cell>
          <cell r="T959">
            <v>4</v>
          </cell>
          <cell r="U959">
            <v>2.5</v>
          </cell>
          <cell r="V959" t="str">
            <v>CN</v>
          </cell>
          <cell r="W959" t="str">
            <v>Non Compliant</v>
          </cell>
          <cell r="Y959">
            <v>94</v>
          </cell>
        </row>
        <row r="960">
          <cell r="A960" t="str">
            <v>MTC-TCD</v>
          </cell>
          <cell r="B960" t="str">
            <v>JBL</v>
          </cell>
          <cell r="C960" t="str">
            <v>Accessory</v>
          </cell>
          <cell r="D960" t="str">
            <v>MTC-TCD</v>
          </cell>
          <cell r="E960" t="str">
            <v>JBL018</v>
          </cell>
          <cell r="H960" t="str">
            <v>THICK-CEILING DOG-EARS FOR C19/24/26/24Micros</v>
          </cell>
          <cell r="I960" t="str">
            <v>MTC-TCD - Optional Thick-ceiling dogears for ceilings up to 2.5" (60mm) thick.  Fits Control 24C Micro, 24CT Micro, 24CT MicroPlus, C24C, 24CT, C26C, 26CT, C19CS, 19CST.  (Priced and sold as a pack of 24 pcs)</v>
          </cell>
          <cell r="J960">
            <v>15.5</v>
          </cell>
          <cell r="K960">
            <v>15.5</v>
          </cell>
          <cell r="L960">
            <v>9.5500000000000007</v>
          </cell>
          <cell r="P960">
            <v>691991300554</v>
          </cell>
          <cell r="R960">
            <v>1</v>
          </cell>
          <cell r="S960">
            <v>4</v>
          </cell>
          <cell r="T960">
            <v>2</v>
          </cell>
          <cell r="U960">
            <v>1</v>
          </cell>
          <cell r="V960" t="str">
            <v>CN</v>
          </cell>
          <cell r="W960" t="str">
            <v>Non Compliant</v>
          </cell>
          <cell r="X960" t="str">
            <v xml:space="preserve">http://www.jblpro.com/ProductAttachments/MTC-TCD%20Instructions%20Rev%20C.pdf </v>
          </cell>
          <cell r="Y960">
            <v>95</v>
          </cell>
        </row>
        <row r="961">
          <cell r="A961" t="str">
            <v>COMMERCIAL CEILING:
40 Series Premium Ceiling Speakers</v>
          </cell>
          <cell r="B961" t="str">
            <v>JBL</v>
          </cell>
          <cell r="V961" t="str">
            <v>CN</v>
          </cell>
          <cell r="W961" t="str">
            <v>Non Compliant</v>
          </cell>
          <cell r="Y961">
            <v>96</v>
          </cell>
        </row>
        <row r="962">
          <cell r="A962" t="str">
            <v>CONTROL 40CS/T</v>
          </cell>
          <cell r="B962" t="str">
            <v>JBL</v>
          </cell>
          <cell r="C962" t="str">
            <v>Ceiling Spkr</v>
          </cell>
          <cell r="D962" t="str">
            <v>CONTROL 40CS/T</v>
          </cell>
          <cell r="E962" t="str">
            <v>JBL018</v>
          </cell>
          <cell r="H962" t="str">
            <v>PREMIUM 8" IN-CEILING SUBWOOFER</v>
          </cell>
          <cell r="I962" t="str">
            <v>Control 40CS/T - Direct-Radiating In-Ceiling Subwoofer with built-in crossover, 8" (200mm) driver, 32Hz - 300Hz frequency range, 100W cont. pink noise (200W program) power mandling (100hr), 80W 70V/100V Multi-tap transformer with 8Ω direct. Built-in crossover network with outputs for 2 or 4 pcs of Control 42C/52/62P satellite speakers. Integrated Backcan, white (RAL9016).  Complete package includes C-Ring support backing plate, two tile support rails, cutout template (Priced as each: sold in pairs)</v>
          </cell>
          <cell r="J962">
            <v>505</v>
          </cell>
          <cell r="K962">
            <v>505</v>
          </cell>
          <cell r="L962">
            <v>374.85</v>
          </cell>
          <cell r="M962">
            <v>356.10750000000002</v>
          </cell>
          <cell r="N962">
            <v>337.36500000000001</v>
          </cell>
          <cell r="O962">
            <v>2</v>
          </cell>
          <cell r="P962">
            <v>50036904971</v>
          </cell>
          <cell r="R962">
            <v>26.5</v>
          </cell>
          <cell r="S962">
            <v>16</v>
          </cell>
          <cell r="T962">
            <v>16.75</v>
          </cell>
          <cell r="U962">
            <v>18</v>
          </cell>
          <cell r="V962" t="str">
            <v>CN</v>
          </cell>
          <cell r="W962" t="str">
            <v>Non Compliant</v>
          </cell>
          <cell r="X962" t="str">
            <v xml:space="preserve">http://www.jblpro.com/www/products/installed-sound/control-40-series/control-40cs-t </v>
          </cell>
          <cell r="Y962">
            <v>97</v>
          </cell>
        </row>
        <row r="963">
          <cell r="A963" t="str">
            <v>CONTROL 42C</v>
          </cell>
          <cell r="B963" t="str">
            <v>JBL</v>
          </cell>
          <cell r="C963" t="str">
            <v>Ceiling Spkr</v>
          </cell>
          <cell r="D963" t="str">
            <v>CONTROL 42C</v>
          </cell>
          <cell r="E963" t="str">
            <v>JBL018</v>
          </cell>
          <cell r="H963" t="str">
            <v>PREMIUM 2.5" IN-CEILING SATELLITE SPKR</v>
          </cell>
          <cell r="I963" t="str">
            <v>Control 42C - Ultra-Compact In-Ceiling Satellite Speaker with 2.5" (60mm) driver for use with Control 40CS/T or 50S/T subwoofer, 140Hz - 20kHz frequency range, 15W cont. pink noise (30W program) power handling (100hr), 82dB sensitivity, 16Ω only (no transformer), 160° coverage. Requires external high-pass from subwoofer (C 50S/T, C 40CS/T or C 60PS/T) or electronic crossover. Integrated backcan, white (RAL9016), Includes: C-Ring support backing plate, cutout template, (Priced as each; sold in pairs)</v>
          </cell>
          <cell r="J963">
            <v>105</v>
          </cell>
          <cell r="K963">
            <v>105</v>
          </cell>
          <cell r="L963">
            <v>74.87</v>
          </cell>
          <cell r="M963">
            <v>71.126500000000007</v>
          </cell>
          <cell r="N963">
            <v>67.38300000000001</v>
          </cell>
          <cell r="O963">
            <v>2</v>
          </cell>
          <cell r="P963">
            <v>50036904964</v>
          </cell>
          <cell r="R963">
            <v>3.5</v>
          </cell>
          <cell r="S963">
            <v>7</v>
          </cell>
          <cell r="T963">
            <v>8</v>
          </cell>
          <cell r="U963">
            <v>7</v>
          </cell>
          <cell r="V963" t="str">
            <v>CN</v>
          </cell>
          <cell r="W963" t="str">
            <v>Non Compliant</v>
          </cell>
          <cell r="X963" t="str">
            <v xml:space="preserve">http://www.jblpro.com/www/products/installed-sound/control-40-series/control-42c </v>
          </cell>
          <cell r="Y963">
            <v>98</v>
          </cell>
        </row>
        <row r="964">
          <cell r="A964" t="str">
            <v>CONTROL 45C/T</v>
          </cell>
          <cell r="B964" t="str">
            <v>JBL</v>
          </cell>
          <cell r="C964" t="str">
            <v>Ceiling Spkr</v>
          </cell>
          <cell r="D964" t="str">
            <v>CONTROL 45C/T</v>
          </cell>
          <cell r="E964" t="str">
            <v>JBL018</v>
          </cell>
          <cell r="H964" t="str">
            <v>PREMIUM 5.25" 2-WAY CEILING SPKR W RBI</v>
          </cell>
          <cell r="I964" t="str">
            <v>Control 45C/T - Premium Two-way Coaxial Ceiling Speaker with Extremely Consistent 120° Broadband Coverage featuring JBL's Radiation Boundary Integrator® (RBI™) Technology, 5.25" (130mm) woofer and 0.75" (20mm) tweeter, 55Hz - 20kHz Ffrequency range, 75W cont. pink noise (150W program) power handling (100hr), 88dB Sensitivity, 60W 70V/100V multi-tap transformer with 8Ω direct, , integrated backcan, white (RAL9016). Includes: C-Ring support backing plate, two tile support rails, cutout template (Priced as each; sold in pairs)</v>
          </cell>
          <cell r="J964">
            <v>290</v>
          </cell>
          <cell r="K964">
            <v>290</v>
          </cell>
          <cell r="L964">
            <v>215.32</v>
          </cell>
          <cell r="M964">
            <v>204.55399999999997</v>
          </cell>
          <cell r="N964">
            <v>193.78800000000001</v>
          </cell>
          <cell r="O964">
            <v>2</v>
          </cell>
          <cell r="P964">
            <v>50036904865</v>
          </cell>
          <cell r="R964">
            <v>15.5</v>
          </cell>
          <cell r="S964">
            <v>7</v>
          </cell>
          <cell r="T964">
            <v>13.5</v>
          </cell>
          <cell r="U964">
            <v>7</v>
          </cell>
          <cell r="V964" t="str">
            <v>CN</v>
          </cell>
          <cell r="W964" t="str">
            <v>Non Compliant</v>
          </cell>
          <cell r="X964" t="str">
            <v xml:space="preserve">http://www.jblpro.com/www/products/installed-sound/control-40-series/control-45c-t </v>
          </cell>
          <cell r="Y964">
            <v>99</v>
          </cell>
        </row>
        <row r="965">
          <cell r="A965" t="str">
            <v>CONTROL 47C/T</v>
          </cell>
          <cell r="B965" t="str">
            <v>JBL</v>
          </cell>
          <cell r="C965" t="str">
            <v>Ceiling Spkr</v>
          </cell>
          <cell r="D965" t="str">
            <v>CONTROL 47C/T</v>
          </cell>
          <cell r="E965" t="str">
            <v>JBL018</v>
          </cell>
          <cell r="H965" t="str">
            <v>PREMIUM 6.5" 2-WAY CEILING SPKR W RBI</v>
          </cell>
          <cell r="I965" t="str">
            <v>Control 47C/T - Premium Two-way Coaxial Ceiling Speaker (with Extended Bass) with Extremely Consistent 120° Broadband Coverage featuring JBL's Radiation Boundary Integrator® (RBI™) Technology, 6.5" (165mm) woofer and 1" (25mm) tweeter, 55Hz - 20kHz frequency range, 75W cont. pink noise (150W program) power handling (100hr), 91 dB sensitivity, 60W 70V/100V multi-tap transformer with 8Ω direct, integrated backcan, white (RAL9016). Includes: C-Ring support backing plate, two tile support rails, cutout template (Priced as each; sold in pairs)</v>
          </cell>
          <cell r="J965">
            <v>335</v>
          </cell>
          <cell r="K965">
            <v>335</v>
          </cell>
          <cell r="L965">
            <v>249.28</v>
          </cell>
          <cell r="M965">
            <v>236.816</v>
          </cell>
          <cell r="N965">
            <v>224.352</v>
          </cell>
          <cell r="O965">
            <v>2</v>
          </cell>
          <cell r="P965">
            <v>50036904957</v>
          </cell>
          <cell r="R965">
            <v>18.75</v>
          </cell>
          <cell r="S965">
            <v>15</v>
          </cell>
          <cell r="T965">
            <v>30</v>
          </cell>
          <cell r="U965">
            <v>15</v>
          </cell>
          <cell r="V965" t="str">
            <v>CN</v>
          </cell>
          <cell r="W965" t="str">
            <v>Non Compliant</v>
          </cell>
          <cell r="X965" t="str">
            <v xml:space="preserve">http://www.jblpro.com/www/products/installed-sound/control-40-series/control-47c-t </v>
          </cell>
          <cell r="Y965">
            <v>100</v>
          </cell>
        </row>
        <row r="966">
          <cell r="A966" t="str">
            <v>CONTROL 47HC</v>
          </cell>
          <cell r="B966" t="str">
            <v>JBL</v>
          </cell>
          <cell r="C966" t="str">
            <v>Ceiling Spkr</v>
          </cell>
          <cell r="D966" t="str">
            <v>CONTROL 47HC</v>
          </cell>
          <cell r="E966" t="str">
            <v>JBL018</v>
          </cell>
          <cell r="H966" t="str">
            <v>PREMIUM 6.5" SPKR FOR HIGH-CEILINGS W RBI</v>
          </cell>
          <cell r="I966" t="str">
            <v>Control 47HC - Premium High-Ceiling Two-way Coaxial Ceiling Speaker with Narrow 75° Conical coverage featuring JBL's Radiation Boundary Integrator® (RBI™) Technology, 6.5" (165mm) woofer and 1" (25mm) tweeter, 55Hz - 17kHz frequency range, 75W cont. pink noise (150W Program) power handling (100hr), 93 dB sensitivity, 60W 70V/100V multi-tap transformer with 8Ω direct,  focused pattern with improved speech Intelligibility, integrated backcan, white (RAL9016). Includes: C-Ring support backing plate, two tile support rails, cutout template (Priced as each; sold in pairs)</v>
          </cell>
          <cell r="J966">
            <v>397</v>
          </cell>
          <cell r="K966">
            <v>397</v>
          </cell>
          <cell r="L966">
            <v>299.33</v>
          </cell>
          <cell r="M966">
            <v>284.36349999999999</v>
          </cell>
          <cell r="N966">
            <v>269.39699999999999</v>
          </cell>
          <cell r="O966">
            <v>2</v>
          </cell>
          <cell r="P966">
            <v>50036904681</v>
          </cell>
          <cell r="R966">
            <v>22.5</v>
          </cell>
          <cell r="S966">
            <v>16.125</v>
          </cell>
          <cell r="T966">
            <v>17</v>
          </cell>
          <cell r="U966">
            <v>18.5</v>
          </cell>
          <cell r="V966" t="str">
            <v>CN</v>
          </cell>
          <cell r="W966" t="str">
            <v>Non Compliant</v>
          </cell>
          <cell r="X966" t="str">
            <v xml:space="preserve">http://www.jblpro.com/www/products/installed-sound/control-40-series/control-47hc </v>
          </cell>
          <cell r="Y966">
            <v>101</v>
          </cell>
        </row>
        <row r="967">
          <cell r="A967" t="str">
            <v>CONTROL 47LP</v>
          </cell>
          <cell r="B967" t="str">
            <v>JBL</v>
          </cell>
          <cell r="C967" t="str">
            <v>Ceiling Spkr</v>
          </cell>
          <cell r="D967" t="str">
            <v>CONTROL 47LP</v>
          </cell>
          <cell r="E967" t="str">
            <v>JBL018</v>
          </cell>
          <cell r="H967" t="str">
            <v>PREMIUM 6.5" LOW-PROFILE CEILING SPKR W RBI</v>
          </cell>
          <cell r="I967" t="str">
            <v>Control 47LP - Premium Low-Profile Two-way Coaxial Ceiling Speaker with Extremely Consistent 120° Broadband Coverage featuring JBL's Radiation Boundary Integrator® (RBI™) Technology, 6.5" (165mm) woofer and 1" (25mm) tweeter, 68Hz - 20kHz frequency range, 75W cont. pink noise (150W program) power handling (100hr), 91 dB sensitivity, 60W 70V/100V multi-tap transformer with 8Ω direct, slim/short design at 5.6" (142mm) deep for use in spaces with restricted/shallow mounting depths, integrated backcan, white (RAL9016). Includes: C-Ring support backing plate, two tile support rails, cutout template (Priced as each; sold in pairs)</v>
          </cell>
          <cell r="J967">
            <v>295</v>
          </cell>
          <cell r="K967">
            <v>295</v>
          </cell>
          <cell r="L967">
            <v>216.34</v>
          </cell>
          <cell r="M967">
            <v>205.523</v>
          </cell>
          <cell r="N967">
            <v>194.70600000000002</v>
          </cell>
          <cell r="O967">
            <v>2</v>
          </cell>
          <cell r="P967">
            <v>691991030741</v>
          </cell>
          <cell r="R967">
            <v>16</v>
          </cell>
          <cell r="S967">
            <v>15</v>
          </cell>
          <cell r="T967">
            <v>19</v>
          </cell>
          <cell r="U967">
            <v>9</v>
          </cell>
          <cell r="V967" t="str">
            <v>CN</v>
          </cell>
          <cell r="W967" t="str">
            <v>Non Compliant</v>
          </cell>
          <cell r="X967" t="str">
            <v xml:space="preserve">http://www.jblpro.com/www/products/installed-sound/control-40-series/control-47lp </v>
          </cell>
          <cell r="Y967">
            <v>102</v>
          </cell>
        </row>
        <row r="968">
          <cell r="A968" t="str">
            <v>MTC-42MR</v>
          </cell>
          <cell r="B968" t="str">
            <v>JBL</v>
          </cell>
          <cell r="C968" t="str">
            <v>Accessory</v>
          </cell>
          <cell r="D968" t="str">
            <v>MTC-42MR</v>
          </cell>
          <cell r="E968" t="str">
            <v>JBL018</v>
          </cell>
          <cell r="H968" t="str">
            <v>MUD-RING BRACKET FOR C42 (1=6 PCS)</v>
          </cell>
          <cell r="I968" t="str">
            <v>MTC-42MR - Mud Ring Construction Bracket, for use with Control 42C (priced as pack containing 6 pcs)</v>
          </cell>
          <cell r="J968">
            <v>216</v>
          </cell>
          <cell r="K968">
            <v>216</v>
          </cell>
          <cell r="L968">
            <v>127.36</v>
          </cell>
          <cell r="P968">
            <v>691991300721</v>
          </cell>
          <cell r="R968">
            <v>2.25</v>
          </cell>
          <cell r="S968">
            <v>15</v>
          </cell>
          <cell r="T968">
            <v>24</v>
          </cell>
          <cell r="U968">
            <v>6</v>
          </cell>
          <cell r="V968" t="str">
            <v>CN</v>
          </cell>
          <cell r="W968" t="str">
            <v>Non Compliant</v>
          </cell>
          <cell r="X968" t="str">
            <v xml:space="preserve">http://www.jblpro.com/ProductAttachments/mtc-mr.pdf </v>
          </cell>
          <cell r="Y968">
            <v>103</v>
          </cell>
        </row>
        <row r="969">
          <cell r="A969" t="str">
            <v>MTC-42NC</v>
          </cell>
          <cell r="B969" t="str">
            <v>JBL</v>
          </cell>
          <cell r="C969" t="str">
            <v>Accessory</v>
          </cell>
          <cell r="D969" t="str">
            <v>MTC-42NC</v>
          </cell>
          <cell r="E969" t="str">
            <v>JBL018</v>
          </cell>
          <cell r="H969" t="str">
            <v>NEW CONSTRUCTION BRACKET FOR C42 (1=6 PCS)</v>
          </cell>
          <cell r="I969" t="str">
            <v>MTC-42NC - New Construction Bracket, for use with Control 42C (priced as pack containing 6 pcs)</v>
          </cell>
          <cell r="J969">
            <v>170</v>
          </cell>
          <cell r="K969">
            <v>170</v>
          </cell>
          <cell r="L969">
            <v>99.93</v>
          </cell>
          <cell r="P969">
            <v>691991300738</v>
          </cell>
          <cell r="R969">
            <v>41.8</v>
          </cell>
          <cell r="S969">
            <v>15</v>
          </cell>
          <cell r="T969">
            <v>24</v>
          </cell>
          <cell r="U969">
            <v>1</v>
          </cell>
          <cell r="V969" t="str">
            <v>TW</v>
          </cell>
          <cell r="W969" t="str">
            <v>Non Compliant</v>
          </cell>
          <cell r="X969" t="str">
            <v xml:space="preserve">http://www.jblpro.com/ProductAttachments/mtc-nc.pdf </v>
          </cell>
          <cell r="Y969">
            <v>104</v>
          </cell>
        </row>
        <row r="970">
          <cell r="A970" t="str">
            <v>MTC-47MR</v>
          </cell>
          <cell r="B970" t="str">
            <v>JBL</v>
          </cell>
          <cell r="C970" t="str">
            <v>Accessory</v>
          </cell>
          <cell r="D970" t="str">
            <v>MTC-47MR</v>
          </cell>
          <cell r="E970" t="str">
            <v>JBL018</v>
          </cell>
          <cell r="H970" t="str">
            <v>MUD-RING BRACKET FOR C47C/T &amp; C47LP (1=6 PCS)</v>
          </cell>
          <cell r="I970" t="str">
            <v>MTC-47MR - Mud Ring Construction Bracket, for use with Control 47C/T &amp; Control 47LP (priced as pack containing 6 pcs)</v>
          </cell>
          <cell r="J970">
            <v>371</v>
          </cell>
          <cell r="K970">
            <v>371</v>
          </cell>
          <cell r="L970">
            <v>220.1</v>
          </cell>
          <cell r="P970">
            <v>691991300745</v>
          </cell>
          <cell r="R970">
            <v>7.3</v>
          </cell>
          <cell r="S970">
            <v>24</v>
          </cell>
          <cell r="T970">
            <v>14.25</v>
          </cell>
          <cell r="U970">
            <v>3.75</v>
          </cell>
          <cell r="V970" t="str">
            <v>TW</v>
          </cell>
          <cell r="W970" t="str">
            <v>Non Compliant</v>
          </cell>
          <cell r="X970" t="str">
            <v xml:space="preserve">http://www.jblpro.com/ProductAttachments/mtc-mr.pdf </v>
          </cell>
          <cell r="Y970">
            <v>105</v>
          </cell>
        </row>
        <row r="971">
          <cell r="A971" t="str">
            <v>MTC-47NC</v>
          </cell>
          <cell r="B971" t="str">
            <v>JBL</v>
          </cell>
          <cell r="C971" t="str">
            <v>Accessory</v>
          </cell>
          <cell r="D971" t="str">
            <v>MTC-47NC</v>
          </cell>
          <cell r="E971" t="str">
            <v>JBL018</v>
          </cell>
          <cell r="H971" t="str">
            <v>NEW CONSTRUCTION BRKT FOR C47C/T &amp; C47LP (1=6 PCS)</v>
          </cell>
          <cell r="I971" t="str">
            <v>MTC-47NC - New Construction Bracket, for use with Control 47C/T &amp; Control 47LP (priced as pack containing 6 pcs)</v>
          </cell>
          <cell r="J971">
            <v>270</v>
          </cell>
          <cell r="K971">
            <v>270</v>
          </cell>
          <cell r="L971">
            <v>159.16</v>
          </cell>
          <cell r="P971">
            <v>691991300752</v>
          </cell>
          <cell r="R971">
            <v>5.2</v>
          </cell>
          <cell r="S971">
            <v>24</v>
          </cell>
          <cell r="T971">
            <v>15</v>
          </cell>
          <cell r="U971">
            <v>1</v>
          </cell>
          <cell r="V971" t="str">
            <v>TW</v>
          </cell>
          <cell r="W971" t="str">
            <v>Non Compliant</v>
          </cell>
          <cell r="X971" t="str">
            <v xml:space="preserve">http://www.jblpro.com/ProductAttachments/mtc-nc.pdf </v>
          </cell>
          <cell r="Y971">
            <v>106</v>
          </cell>
        </row>
        <row r="972">
          <cell r="A972" t="str">
            <v>COMMERCIAL CEILING:
200 Series Medium-Format Ceiling Speakers</v>
          </cell>
          <cell r="B972" t="str">
            <v>JBL</v>
          </cell>
          <cell r="V972" t="str">
            <v>CN</v>
          </cell>
          <cell r="W972" t="str">
            <v>Non Compliant</v>
          </cell>
          <cell r="Y972">
            <v>107</v>
          </cell>
        </row>
        <row r="973">
          <cell r="A973" t="str">
            <v>CONTROL 226C/T</v>
          </cell>
          <cell r="B973" t="str">
            <v>JBL</v>
          </cell>
          <cell r="C973" t="str">
            <v>Ceiling Speaker</v>
          </cell>
          <cell r="D973" t="str">
            <v>CONTROL 226C/T</v>
          </cell>
          <cell r="E973" t="str">
            <v>JBL018</v>
          </cell>
          <cell r="H973" t="str">
            <v>6.5" 2-WAY COAXIAL CEILING LOUDSPEAKER</v>
          </cell>
          <cell r="I973" t="str">
            <v>Control 226C/T - All-in-One Premium in-ceiling Professional Coaxial Loudspeaker with Consistent 120° broadband pattern control for exceptional coverage, 6.5” (165mm) Kevlar-reinforced LF and 1" (25mm) Titanium Compression Driver, 150W Cont. Pink Noise (600W Peak) Power Capacity (2hr), 47Hz - 19kHz Frequency Range, 68W 70V/100V multi-tap Transformer with 8Ω direct, 90dB Sensitivity, 13" (330mm) round baffle x 9.7" (246mm) Depth, Includes C-Ring and Tile Rails (Priced as each; sold in pairs)</v>
          </cell>
          <cell r="J973">
            <v>425</v>
          </cell>
          <cell r="K973">
            <v>425</v>
          </cell>
          <cell r="L973">
            <v>316.63</v>
          </cell>
          <cell r="M973">
            <v>300.79849999999999</v>
          </cell>
          <cell r="N973">
            <v>284.96699999999998</v>
          </cell>
          <cell r="O973">
            <v>2</v>
          </cell>
          <cell r="P973">
            <v>50036905107</v>
          </cell>
          <cell r="R973">
            <v>25</v>
          </cell>
          <cell r="S973">
            <v>15.5</v>
          </cell>
          <cell r="T973">
            <v>7</v>
          </cell>
          <cell r="U973">
            <v>8.5</v>
          </cell>
          <cell r="V973" t="str">
            <v>CN</v>
          </cell>
          <cell r="W973" t="str">
            <v>Non Compliant</v>
          </cell>
          <cell r="X973" t="str">
            <v xml:space="preserve">http://www.jblpro.com/www/products/installed-sound/control-200-series/control-226c-t </v>
          </cell>
          <cell r="Y973">
            <v>108</v>
          </cell>
        </row>
        <row r="974">
          <cell r="A974" t="str">
            <v>CONTROL 227C</v>
          </cell>
          <cell r="B974" t="str">
            <v>JBL</v>
          </cell>
          <cell r="C974" t="str">
            <v>Ceiling Speaker</v>
          </cell>
          <cell r="D974" t="str">
            <v>CONTROL 227C</v>
          </cell>
          <cell r="E974" t="str">
            <v>JBL018</v>
          </cell>
          <cell r="H974" t="str">
            <v>6.5" 2-WAY CEILING SPK FOR USE W PRE-INSTALL BACKCAN</v>
          </cell>
          <cell r="I974" t="str">
            <v>Control 227C - Premium in-ceiling Professional Coaxial Loudspeaker for Use with Pre-Install Backcan, with Consistent 120° broadband pattern control for exceptional coverage, 6.5” (165mm) Kevlar-reinforced LF and 1" (25mm) Titanium Compression Driver for use with Pre-Install Backcan, 150W Cont. Pink Noise (600W Peak) Power Capacity (2hr), 43Hz - 19kHz Frequency Range, Nominal Impedance 8Ω, 90dB Sensitivity, 12" (305mm) round baffle x 5.8" (147mm) Depth, Includes pre-attached Ported baffle (Priced &amp; sold as each)</v>
          </cell>
          <cell r="J974">
            <v>345</v>
          </cell>
          <cell r="K974">
            <v>345</v>
          </cell>
          <cell r="L974">
            <v>253.15</v>
          </cell>
          <cell r="M974">
            <v>240.49250000000001</v>
          </cell>
          <cell r="N974">
            <v>227.83500000000001</v>
          </cell>
          <cell r="P974">
            <v>50036905114</v>
          </cell>
          <cell r="R974">
            <v>12.2</v>
          </cell>
          <cell r="S974">
            <v>15.5</v>
          </cell>
          <cell r="T974">
            <v>15.5</v>
          </cell>
          <cell r="U974">
            <v>10</v>
          </cell>
          <cell r="V974" t="str">
            <v>CN</v>
          </cell>
          <cell r="W974" t="str">
            <v>Non Compliant</v>
          </cell>
          <cell r="X974" t="str">
            <v xml:space="preserve">http://www.jblpro.com/www/products/installed-sound/control-200-series/control-227c </v>
          </cell>
          <cell r="Y974">
            <v>109</v>
          </cell>
        </row>
        <row r="975">
          <cell r="A975" t="str">
            <v>CONTROL 227CT</v>
          </cell>
          <cell r="B975" t="str">
            <v>JBL</v>
          </cell>
          <cell r="C975" t="str">
            <v>Ceiling Speaker</v>
          </cell>
          <cell r="D975" t="str">
            <v>CONTROL 227CT</v>
          </cell>
          <cell r="E975" t="str">
            <v>JBL018</v>
          </cell>
          <cell r="H975" t="str">
            <v>6.5" 2-WAY CEILING SPK W TRANSFORMER FOR USE W PRE-INSTALL BACKCAN</v>
          </cell>
          <cell r="I975" t="str">
            <v>Control 227CT - Control 227C (for Use with Pre-Install Backcan) with Pre-Attached 68 Watt 70V/100V Multi-Tap Transformer, Premium in-ceiling Professional Coaxial Loudspeaker with Consistent 120° broadband pattern control for exceptional coverage, 6.5” (165mm) Kevlar-reinforced LF and 1" (25mm) Titanium Compression Driver for use with Pre-Install Backcan, 150W Cont. Pink Noise (600W Peak) Power Capacity (2hr), 43Hz - 19kHz Frequency Range, 120° conical coverage, 90dB Sensitivity, 12" (305mm) round baffle x 5.8" (147mm) Depth, Includes pre-attached Ported baffle (Priced &amp; sold as each)</v>
          </cell>
          <cell r="J975">
            <v>382</v>
          </cell>
          <cell r="K975">
            <v>382</v>
          </cell>
          <cell r="L975">
            <v>284.68</v>
          </cell>
          <cell r="M975">
            <v>270.44599999999997</v>
          </cell>
          <cell r="N975">
            <v>256.21199999999999</v>
          </cell>
          <cell r="P975">
            <v>50036905121</v>
          </cell>
          <cell r="R975">
            <v>14.65</v>
          </cell>
          <cell r="S975">
            <v>16</v>
          </cell>
          <cell r="T975">
            <v>16</v>
          </cell>
          <cell r="U975">
            <v>10</v>
          </cell>
          <cell r="V975" t="str">
            <v>CN</v>
          </cell>
          <cell r="W975" t="str">
            <v>Non Compliant</v>
          </cell>
          <cell r="X975" t="str">
            <v xml:space="preserve">http://www.jblpro.com/www/products/installed-sound/control-200-series/control-227ct </v>
          </cell>
          <cell r="Y975">
            <v>110</v>
          </cell>
        </row>
        <row r="976">
          <cell r="A976" t="str">
            <v>MTC-200BB6</v>
          </cell>
          <cell r="B976" t="str">
            <v>JBL</v>
          </cell>
          <cell r="C976" t="str">
            <v>Accessory</v>
          </cell>
          <cell r="D976" t="str">
            <v>MTC-200BB6</v>
          </cell>
          <cell r="E976" t="str">
            <v>JBL018</v>
          </cell>
          <cell r="H976" t="str">
            <v>CYLINDRICAL BACKCAN FOR CONTROL 227C/CT</v>
          </cell>
          <cell r="I976" t="str">
            <v>MTC-200BB6  - Premium 0.5 Cubic Foot Cylindrical Backcan for Control 227C &amp; CT, Extra-thick 16 gauge metal, Lined with 12 mm (1/2 in) thick MDF to eliminate resonances and to provide extra bass response, Knockouts on top and side, 13.3" (337mm) Dia x 8.1" (206mm) deep, UL Listed, Includes Metal screws (Priced &amp; sold as each)</v>
          </cell>
          <cell r="J976">
            <v>120</v>
          </cell>
          <cell r="K976">
            <v>120</v>
          </cell>
          <cell r="L976">
            <v>68.459999999999994</v>
          </cell>
          <cell r="M976">
            <v>65.036999999999992</v>
          </cell>
          <cell r="N976">
            <v>61.613999999999997</v>
          </cell>
          <cell r="P976">
            <v>691991300103</v>
          </cell>
          <cell r="R976">
            <v>9.3000000000000007</v>
          </cell>
          <cell r="S976">
            <v>14</v>
          </cell>
          <cell r="T976">
            <v>14</v>
          </cell>
          <cell r="U976">
            <v>10</v>
          </cell>
          <cell r="V976" t="str">
            <v>CN</v>
          </cell>
          <cell r="W976" t="str">
            <v>Non Compliant</v>
          </cell>
          <cell r="X976" t="str">
            <v xml:space="preserve">http://www.jblpro.com/www/products/installed-sound/control-200-series/mtc-200bb6 </v>
          </cell>
          <cell r="Y976">
            <v>111</v>
          </cell>
        </row>
        <row r="977">
          <cell r="A977" t="str">
            <v>MTC-RG6/8</v>
          </cell>
          <cell r="B977" t="str">
            <v>JBL</v>
          </cell>
          <cell r="C977" t="str">
            <v>Accessory</v>
          </cell>
          <cell r="D977" t="str">
            <v>MTC-RG6/8</v>
          </cell>
          <cell r="E977" t="str">
            <v>JBL018</v>
          </cell>
          <cell r="H977" t="str">
            <v>ROUND GRILLE FOR CONTROL 200 &amp; 300 SERIES</v>
          </cell>
          <cell r="I977" t="str">
            <v>MTC-RG6/8 - (Previously MTC-300RG8) Round Grille for Control 200 &amp; 300 Series, Rugged 19 gauge steel construction, Sculpted Design, Zinc plating for rust and scratch resistance, Powder coat final finish, Can be painted, 13.6” (345mm) Dia x 0.64” (16.4mm) Deep, White (RAL9016), Includes Machine Screws &amp; washers (Priced &amp; sold as each)</v>
          </cell>
          <cell r="J977">
            <v>57</v>
          </cell>
          <cell r="K977">
            <v>57</v>
          </cell>
          <cell r="L977">
            <v>30.77</v>
          </cell>
          <cell r="O977">
            <v>1</v>
          </cell>
          <cell r="P977">
            <v>50036904780</v>
          </cell>
          <cell r="R977">
            <v>1.75</v>
          </cell>
          <cell r="S977">
            <v>2</v>
          </cell>
          <cell r="T977">
            <v>15</v>
          </cell>
          <cell r="U977">
            <v>15</v>
          </cell>
          <cell r="V977" t="str">
            <v>TW</v>
          </cell>
          <cell r="W977" t="str">
            <v>Non Compliant</v>
          </cell>
          <cell r="X977" t="str">
            <v xml:space="preserve">http://www.jblpro.com/www/products/installed-sound/control-200-series/mtc-rg6-8 </v>
          </cell>
          <cell r="Y977">
            <v>112</v>
          </cell>
        </row>
        <row r="978">
          <cell r="A978" t="str">
            <v>MTC-SG6/8</v>
          </cell>
          <cell r="B978" t="str">
            <v>JBL</v>
          </cell>
          <cell r="C978" t="str">
            <v>Accessory</v>
          </cell>
          <cell r="D978" t="str">
            <v>MTC-SG6/8</v>
          </cell>
          <cell r="E978" t="str">
            <v>JBL018</v>
          </cell>
          <cell r="H978" t="str">
            <v>SQUARE GRILLE FOR CONTROL 200 &amp; 300 SERIES</v>
          </cell>
          <cell r="I978" t="str">
            <v>MTC-SG6/8 - Square Grille for Control 328C/CT &amp; Control 227C/CT Ceiling Speakers, Rugged 19 gauge steel construction, Sculpted Design, Zinc plating for rust and scratch resistance, Powder coat final finish, Can be painted, 13.4" x 13/4" (340 x 340mm) x 0.4" (10mm) Deep, White (RAL9016), Includes Machine Screws &amp; washers (Priced &amp; sold as each)</v>
          </cell>
          <cell r="J978">
            <v>82.5</v>
          </cell>
          <cell r="K978">
            <v>82.5</v>
          </cell>
          <cell r="L978">
            <v>48.95</v>
          </cell>
          <cell r="O978">
            <v>1</v>
          </cell>
          <cell r="P978">
            <v>691991300097</v>
          </cell>
          <cell r="R978">
            <v>2.25</v>
          </cell>
          <cell r="S978">
            <v>1</v>
          </cell>
          <cell r="T978">
            <v>15</v>
          </cell>
          <cell r="U978">
            <v>15</v>
          </cell>
          <cell r="V978" t="str">
            <v>TW</v>
          </cell>
          <cell r="W978" t="str">
            <v>Non Compliant</v>
          </cell>
          <cell r="X978" t="str">
            <v xml:space="preserve">http://www.jblpro.com/www/products/installed-sound/control-200-series/mtc-sg6-8 </v>
          </cell>
          <cell r="Y978">
            <v>113</v>
          </cell>
        </row>
        <row r="979">
          <cell r="A979" t="str">
            <v>MTC-TB6/8</v>
          </cell>
          <cell r="B979" t="str">
            <v>JBL</v>
          </cell>
          <cell r="C979" t="str">
            <v>Accessory</v>
          </cell>
          <cell r="D979" t="str">
            <v>MTC-TB6/8</v>
          </cell>
          <cell r="E979" t="str">
            <v>JBL018</v>
          </cell>
          <cell r="H979" t="str">
            <v>TILE-BRIDGE FOR CONTROL 200 &amp; 300 SERIES</v>
          </cell>
          <cell r="I979" t="str">
            <v>MTC-TB6/8 - Tile Bridge for Control 328C/CT and Control 227C/CT Ceiling Speakers, Robust 18-gauge steel construction, Over-The-Grid design reduces sound transmission to ceiling grid, 25.4” (646mm) Length x 16.25” (413mm) Width (Priced as each; sold in pack of 6pcs)</v>
          </cell>
          <cell r="J979">
            <v>51.5</v>
          </cell>
          <cell r="K979">
            <v>51.5</v>
          </cell>
          <cell r="L979">
            <v>28.05</v>
          </cell>
          <cell r="O979">
            <v>6</v>
          </cell>
          <cell r="P979">
            <v>691991300080</v>
          </cell>
          <cell r="R979">
            <v>6</v>
          </cell>
          <cell r="S979">
            <v>18.75</v>
          </cell>
          <cell r="T979">
            <v>29</v>
          </cell>
          <cell r="U979">
            <v>2.75</v>
          </cell>
          <cell r="V979" t="str">
            <v>CN</v>
          </cell>
          <cell r="W979" t="str">
            <v>Non Compliant</v>
          </cell>
          <cell r="X979" t="str">
            <v xml:space="preserve">http://www.jblpro.com/www/products/installed-sound/control-200-series/mtc-tb6-8 </v>
          </cell>
          <cell r="Y979">
            <v>114</v>
          </cell>
        </row>
        <row r="980">
          <cell r="A980" t="str">
            <v>COMMERCIAL CEILING:
300 Series Large-Format Ceiling Speakers</v>
          </cell>
          <cell r="B980" t="str">
            <v>JBL</v>
          </cell>
          <cell r="V980" t="str">
            <v>CN</v>
          </cell>
          <cell r="W980" t="str">
            <v>Non Compliant</v>
          </cell>
          <cell r="Y980">
            <v>115</v>
          </cell>
        </row>
        <row r="981">
          <cell r="A981" t="str">
            <v>CONTROL 312CS</v>
          </cell>
          <cell r="B981" t="str">
            <v>JBL</v>
          </cell>
          <cell r="C981" t="str">
            <v>Ceiling Speaker</v>
          </cell>
          <cell r="D981" t="str">
            <v>CONTROL 312CS</v>
          </cell>
          <cell r="E981" t="str">
            <v>JBL018</v>
          </cell>
          <cell r="H981" t="str">
            <v>12" HIGH OUTPUT IN-CEILING SUBWOOFER</v>
          </cell>
          <cell r="I981" t="str">
            <v>Control 312CS - Premium High-Output In-Ceiling Subwoofer Loudspeaker suitable for any fullrange loudspeaker system that requires extended bass response, 12" (300mm) Kevlar-reinforced woofer, 400W Cont. Pink Noise (1600W Peak) Power Capacity (2hr), 30Hz - 4.5kHz Frequency Range, Nominal Impedance 8Ω, 93dB Sensitivity, 14.4" x 14.4" (366 x 366mm) Ported Metal Baffle with premounted Driver (Priced &amp; sold as each)</v>
          </cell>
          <cell r="J981">
            <v>620</v>
          </cell>
          <cell r="K981">
            <v>620</v>
          </cell>
          <cell r="L981">
            <v>461.33</v>
          </cell>
          <cell r="M981">
            <v>438.26349999999996</v>
          </cell>
          <cell r="N981">
            <v>415.197</v>
          </cell>
          <cell r="P981">
            <v>50036905138</v>
          </cell>
          <cell r="R981">
            <v>23</v>
          </cell>
          <cell r="S981">
            <v>18</v>
          </cell>
          <cell r="T981">
            <v>18</v>
          </cell>
          <cell r="U981">
            <v>13</v>
          </cell>
          <cell r="V981" t="str">
            <v>CN</v>
          </cell>
          <cell r="W981" t="str">
            <v>Non Compliant</v>
          </cell>
          <cell r="X981" t="str">
            <v xml:space="preserve">http://www.jblpro.com/www/products/installed-sound/control-300-series/control-312cs </v>
          </cell>
          <cell r="Y981">
            <v>116</v>
          </cell>
        </row>
        <row r="982">
          <cell r="A982" t="str">
            <v>CONTROL 321C</v>
          </cell>
          <cell r="B982" t="str">
            <v>JBL</v>
          </cell>
          <cell r="C982" t="str">
            <v>Ceiling Speaker</v>
          </cell>
          <cell r="D982" t="str">
            <v>CONTROL 321C</v>
          </cell>
          <cell r="E982" t="str">
            <v>JBL018</v>
          </cell>
          <cell r="H982" t="str">
            <v>12" COAXIAL 2-WAY CEILING LOUDSPEAKER</v>
          </cell>
          <cell r="I982" t="str">
            <v>Control 321C - Premium in-ceiling Professional 2-way coaxial Loudspeaker with Consistent 90° broadband pattern control, 12” (300mm) Kevlar-reinforced LF and 1" (25mm) Compression Driver, 250W Cont. Pink Noise (1000W Peak) Power Capacity (2hr), 34Hz - 18kHz Frequency Range, Nominal Impedance 5.6Ω, 94dB Sensitivity, 14.4" x 14.4" (366 x 366mm) Ported Metal Baffle with premounted Driver (Priced &amp; sold as each)</v>
          </cell>
          <cell r="J982">
            <v>595</v>
          </cell>
          <cell r="K982">
            <v>485</v>
          </cell>
          <cell r="L982">
            <v>358.67</v>
          </cell>
          <cell r="M982">
            <v>340.73649999999998</v>
          </cell>
          <cell r="N982">
            <v>322.803</v>
          </cell>
          <cell r="P982">
            <v>50036905145</v>
          </cell>
          <cell r="R982">
            <v>19.600000000000001</v>
          </cell>
          <cell r="S982">
            <v>17.5</v>
          </cell>
          <cell r="T982">
            <v>18</v>
          </cell>
          <cell r="U982">
            <v>12</v>
          </cell>
          <cell r="V982" t="str">
            <v>MX</v>
          </cell>
          <cell r="W982" t="str">
            <v>Non Compliant</v>
          </cell>
          <cell r="X982" t="str">
            <v xml:space="preserve">http://www.jblpro.com/www/products/installed-sound/control-300-series/control-321c </v>
          </cell>
          <cell r="Y982">
            <v>117</v>
          </cell>
        </row>
        <row r="983">
          <cell r="A983" t="str">
            <v>CONTROL 321CT</v>
          </cell>
          <cell r="B983" t="str">
            <v>JBL</v>
          </cell>
          <cell r="C983" t="str">
            <v>Ceiling Speaker</v>
          </cell>
          <cell r="D983" t="str">
            <v>CONTROL 321CT</v>
          </cell>
          <cell r="E983" t="str">
            <v>JBL018</v>
          </cell>
          <cell r="H983" t="str">
            <v>12" COAXIAL 2-WAY CEILING SPK W TRANSFORMER</v>
          </cell>
          <cell r="I983" t="str">
            <v>Control 321CT - Control 321C with Pre-Attached 68 Watt 70V/100V Multi-Tap Transformer, Premium in-ceiling Professional 2-way coaxial Loudspeaker with Consistent 90° broadband pattern control, 12” (300mm) Kevlar-reinforced LF and 1" (25mm) Compression Driver, 250W Cont. Pink Noise (1000W Peak) Power Capacity (2hr), 34Hz - 18kHz Frequency Range, 94dB Sensitivity, 14.4" x 14.4" (366 x 366mm) Ported Metal Baffle with premounted Driver (Priced &amp; sold as each)</v>
          </cell>
          <cell r="J983">
            <v>655</v>
          </cell>
          <cell r="K983">
            <v>525</v>
          </cell>
          <cell r="L983">
            <v>392.68</v>
          </cell>
          <cell r="M983">
            <v>373.04599999999999</v>
          </cell>
          <cell r="N983">
            <v>353.41200000000003</v>
          </cell>
          <cell r="P983">
            <v>50036904070</v>
          </cell>
          <cell r="R983">
            <v>21.75</v>
          </cell>
          <cell r="S983">
            <v>17.5</v>
          </cell>
          <cell r="T983">
            <v>17.5</v>
          </cell>
          <cell r="U983">
            <v>12</v>
          </cell>
          <cell r="V983" t="str">
            <v>MX</v>
          </cell>
          <cell r="W983" t="str">
            <v>Non Compliant</v>
          </cell>
          <cell r="X983" t="str">
            <v xml:space="preserve">http://www.jblpro.com/www/products/installed-sound/control-300-series/control-321ct </v>
          </cell>
          <cell r="Y983">
            <v>118</v>
          </cell>
        </row>
        <row r="984">
          <cell r="A984" t="str">
            <v>CONTROL 322C</v>
          </cell>
          <cell r="B984" t="str">
            <v>JBL</v>
          </cell>
          <cell r="C984" t="str">
            <v>Ceiling Speaker</v>
          </cell>
          <cell r="D984" t="str">
            <v>CONTROL 322C</v>
          </cell>
          <cell r="E984" t="str">
            <v>JBL018</v>
          </cell>
          <cell r="H984" t="str">
            <v>12" HI-OUTPUT COAXIAL 2-WAY CEILING LOUDSPEAKER</v>
          </cell>
          <cell r="I984" t="str">
            <v>Control 322C - Premium High Output 2-way coaxial Ceiling Loudspeaker with Consistent 90° broadband pattern control, 12” (300mm) Kevlar-reinforced LF and 1.5" (37mm) Compression Driver (2407H), 400W Cont. Pink Noise (1600W Peak) Power Capacity (2hr), 32Hz - 20kHz Frequency Range, Nominal Impedance 8Ω, 95dB Sensitivity, 14.4" x 14.4" (366 x 366mm) Ported Metal Baffle with premounted Driver (Priced &amp; sold as each)</v>
          </cell>
          <cell r="J984">
            <v>865</v>
          </cell>
          <cell r="K984">
            <v>695</v>
          </cell>
          <cell r="L984">
            <v>520.53</v>
          </cell>
          <cell r="M984">
            <v>494.50349999999997</v>
          </cell>
          <cell r="N984">
            <v>468.47699999999998</v>
          </cell>
          <cell r="P984">
            <v>50036905152</v>
          </cell>
          <cell r="R984">
            <v>24</v>
          </cell>
          <cell r="S984">
            <v>17</v>
          </cell>
          <cell r="T984">
            <v>17</v>
          </cell>
          <cell r="U984">
            <v>12</v>
          </cell>
          <cell r="V984" t="str">
            <v>MX</v>
          </cell>
          <cell r="W984" t="str">
            <v>Non Compliant</v>
          </cell>
          <cell r="X984" t="str">
            <v xml:space="preserve">http://www.jblpro.com/www/products/installed-sound/control-300-series/control-322c </v>
          </cell>
          <cell r="Y984">
            <v>119</v>
          </cell>
        </row>
        <row r="985">
          <cell r="A985" t="str">
            <v>CONTROL 322CT</v>
          </cell>
          <cell r="B985" t="str">
            <v>JBL</v>
          </cell>
          <cell r="C985" t="str">
            <v>Ceiling Speaker</v>
          </cell>
          <cell r="D985" t="str">
            <v>CONTROL 322CT</v>
          </cell>
          <cell r="E985" t="str">
            <v>JBL018</v>
          </cell>
          <cell r="H985" t="str">
            <v>12" HI-OUTPUT COAX 2-WAY CEILING SPK W TRANSFORMER</v>
          </cell>
          <cell r="I985" t="str">
            <v>Control 322CT - Control 322C with pre-attached 100 Watt 70V/100V Multi-Tap Transformer,   Premium High Output 2-way coaxial Ceiling Loudspeaker with Consistent 90° broadband pattern control, 12” (300mm) Kevlar-reinforced LF and 1.5" (37mm) Compression Driver (2407H), 400W Cont. Pink Noise (1600W Peak) Power Capacity (2hr), 32Hz - 20kHz Frequency Range, 95dB Sensitivity, 14.4" x 14.4" (366 x 366mm) Ported Metal Baffle with premounted Driver (Priced &amp; sold as each)</v>
          </cell>
          <cell r="J985">
            <v>940</v>
          </cell>
          <cell r="K985">
            <v>760</v>
          </cell>
          <cell r="L985">
            <v>565.54</v>
          </cell>
          <cell r="M985">
            <v>537.26299999999992</v>
          </cell>
          <cell r="N985">
            <v>508.98599999999999</v>
          </cell>
          <cell r="P985">
            <v>50036905169</v>
          </cell>
          <cell r="R985">
            <v>26.15</v>
          </cell>
          <cell r="S985">
            <v>18</v>
          </cell>
          <cell r="T985">
            <v>18</v>
          </cell>
          <cell r="U985">
            <v>13</v>
          </cell>
          <cell r="V985" t="str">
            <v>MX</v>
          </cell>
          <cell r="W985" t="str">
            <v>Non Compliant</v>
          </cell>
          <cell r="X985" t="str">
            <v xml:space="preserve">http://www.jblpro.com/www/products/installed-sound/control-300-series/control-322ct </v>
          </cell>
          <cell r="Y985">
            <v>120</v>
          </cell>
        </row>
        <row r="986">
          <cell r="A986" t="str">
            <v>CONTROL 328C</v>
          </cell>
          <cell r="B986" t="str">
            <v>JBL</v>
          </cell>
          <cell r="C986" t="str">
            <v>Ceiling Speaker</v>
          </cell>
          <cell r="D986" t="str">
            <v>CONTROL 328C</v>
          </cell>
          <cell r="E986" t="str">
            <v>JBL018</v>
          </cell>
          <cell r="H986" t="str">
            <v>8" COAXIAL 2-WAY CEILING LOUDSPEAKER</v>
          </cell>
          <cell r="I986" t="str">
            <v>Control 328C - Premium in-ceiling 2-way coaxial Loudspeaker with Consistent 120° broadband pattern control, 8” (200mm) Kevlar-reinforced LF and 1" (25mm) Compression Driver (2412H), 250W Cont. Pink Noise (1000W Peak) Power Capacity (2hr), 45Hz - 18kHz Frequency Range, Nominal Impedance 8Ω, Shaped mounting baffle provides the pattern control of a 12" (300 mm) horn, 93dB Sensitivity, 12" (305mm) Dia round Ported Metal Baffle with premounted Driver, 6.3" (160mm) Deep (Priced &amp; sold as each)</v>
          </cell>
          <cell r="J986">
            <v>481</v>
          </cell>
          <cell r="K986">
            <v>390</v>
          </cell>
          <cell r="L986">
            <v>290.48</v>
          </cell>
          <cell r="M986">
            <v>275.95600000000002</v>
          </cell>
          <cell r="N986">
            <v>261.43200000000002</v>
          </cell>
          <cell r="P986">
            <v>50036905176</v>
          </cell>
          <cell r="R986">
            <v>14.75</v>
          </cell>
          <cell r="S986">
            <v>15</v>
          </cell>
          <cell r="T986">
            <v>15</v>
          </cell>
          <cell r="U986">
            <v>12</v>
          </cell>
          <cell r="V986" t="str">
            <v>MX</v>
          </cell>
          <cell r="W986" t="str">
            <v>Non Compliant</v>
          </cell>
          <cell r="X986" t="str">
            <v xml:space="preserve">http://www.jblpro.com/www/products/installed-sound/control-300-series/control-328c </v>
          </cell>
          <cell r="Y986">
            <v>121</v>
          </cell>
        </row>
        <row r="987">
          <cell r="A987" t="str">
            <v>CONTROL 328CT</v>
          </cell>
          <cell r="B987" t="str">
            <v>JBL</v>
          </cell>
          <cell r="C987" t="str">
            <v>Ceiling Speaker</v>
          </cell>
          <cell r="D987" t="str">
            <v>CONTROL 328CT</v>
          </cell>
          <cell r="E987" t="str">
            <v>JBL018</v>
          </cell>
          <cell r="H987" t="str">
            <v>8" COAXIAL 2-WAY CEILING SPK W TRANSFORMER</v>
          </cell>
          <cell r="I987" t="str">
            <v>Control 328CT - Control 328C with pre-attached 68 Watt 70V/100V Multi-Tap Transformer, Premium in-ceiling 2-way coaxial Loudspeaker with Consistent 120° broadband pattern control, 8” (200mm) Kevlar-reinforced LF and 1" (25mm) Compression Driver (2412H), 250W Cont. Pink Noise (1000W Peak) Power Capacity (2hr), 45Hz - 18kHz Frequency Range, Shaped mounting baffle provides the pattern control of a 12" (300 mm) horn, 93dB Sensitivity, 12" (305mm) Dia round Ported Metal Baffle with premounted Driver, 8.6" (218mm) Deep (Priced &amp; sold as each)</v>
          </cell>
          <cell r="J987">
            <v>540</v>
          </cell>
          <cell r="K987">
            <v>440</v>
          </cell>
          <cell r="L987">
            <v>326.58</v>
          </cell>
          <cell r="M987">
            <v>310.25099999999998</v>
          </cell>
          <cell r="N987">
            <v>293.92199999999997</v>
          </cell>
          <cell r="P987">
            <v>50036905183</v>
          </cell>
          <cell r="R987">
            <v>17.2</v>
          </cell>
          <cell r="S987">
            <v>15</v>
          </cell>
          <cell r="T987">
            <v>15</v>
          </cell>
          <cell r="U987">
            <v>12</v>
          </cell>
          <cell r="V987" t="str">
            <v>MX</v>
          </cell>
          <cell r="W987" t="str">
            <v>Non Compliant</v>
          </cell>
          <cell r="X987" t="str">
            <v xml:space="preserve">http://www.jblpro.com/www/products/installed-sound/control-300-series/control-328ct </v>
          </cell>
          <cell r="Y987">
            <v>122</v>
          </cell>
        </row>
        <row r="988">
          <cell r="A988" t="str">
            <v>MTC-300BB12</v>
          </cell>
          <cell r="B988" t="str">
            <v>JBL</v>
          </cell>
          <cell r="C988" t="str">
            <v>Accessory</v>
          </cell>
          <cell r="D988" t="str">
            <v>MTC-300BB12</v>
          </cell>
          <cell r="E988" t="str">
            <v>JBL029</v>
          </cell>
          <cell r="H988" t="str">
            <v>BACKBOX FOR 12" CONTROL 300 SERIES DRIVERS</v>
          </cell>
          <cell r="I988" t="str">
            <v>MTC-300BB12 - 3 Cubic Foot Rectangular Backbox for Control 300 Series 12" Drivers, Fits Control 321C, 321CT, 322C, 322CTCT &amp; 312CS, Extra-thick 16 gauge Metal Construction, Lined with 0.5" (12mm) thick MDF to eliminate resonances and to provide extra bass response, Dual mounting system for baffle, Mounting studs for MTC-300T150 70V/100V transformer, 12.6" (324mm) Height x 23.1" (587mm) Width x 19.9" (505mm) Deep, UL Listed, Mounting Screws included (Priced &amp; sold as each)</v>
          </cell>
          <cell r="J988">
            <v>427</v>
          </cell>
          <cell r="K988">
            <v>427</v>
          </cell>
          <cell r="L988">
            <v>254.91</v>
          </cell>
          <cell r="M988">
            <v>242.16449999999998</v>
          </cell>
          <cell r="N988">
            <v>229.41900000000001</v>
          </cell>
          <cell r="P988">
            <v>691991300127</v>
          </cell>
          <cell r="R988">
            <v>47</v>
          </cell>
          <cell r="S988">
            <v>27</v>
          </cell>
          <cell r="T988">
            <v>23</v>
          </cell>
          <cell r="U988">
            <v>17</v>
          </cell>
          <cell r="V988" t="str">
            <v>CN</v>
          </cell>
          <cell r="W988" t="str">
            <v>Non Compliant</v>
          </cell>
          <cell r="X988" t="str">
            <v xml:space="preserve">http://www.jblpro.com/www/products/installed-sound/control-300-series/mtc-300bb12 </v>
          </cell>
          <cell r="Y988">
            <v>123</v>
          </cell>
        </row>
        <row r="989">
          <cell r="A989" t="str">
            <v>MTC-300BB8</v>
          </cell>
          <cell r="B989" t="str">
            <v>JBL</v>
          </cell>
          <cell r="C989" t="str">
            <v>Accessory</v>
          </cell>
          <cell r="D989" t="str">
            <v>MTC-300BB8</v>
          </cell>
          <cell r="E989" t="str">
            <v>JBL018</v>
          </cell>
          <cell r="H989" t="str">
            <v>BACKBOX FOR 8" CONTROL 300 SERIES DRIVERS</v>
          </cell>
          <cell r="I989" t="str">
            <v>MTC-300BB8 - 1 Cubic Foot Rectangular Backbox for Control 300 Series 8" Drivers, Fits Control 328C/CT, Extra-thick 16 gauge Metal Construction, Top Lined with 0.5" (12mm) thick MDF to eliminate resonances and to provide extra bass response, Knockouts on top and side, 10.6" (268mm) Height x 15" (380mm) Outside Dia, UL Listed, Mounting Screws included (Priced &amp; sold as each)</v>
          </cell>
          <cell r="J989">
            <v>145</v>
          </cell>
          <cell r="K989">
            <v>145</v>
          </cell>
          <cell r="L989">
            <v>85.03</v>
          </cell>
          <cell r="P989">
            <v>691991300110</v>
          </cell>
          <cell r="R989">
            <v>14.05</v>
          </cell>
          <cell r="S989">
            <v>18.5</v>
          </cell>
          <cell r="T989">
            <v>18</v>
          </cell>
          <cell r="U989">
            <v>14</v>
          </cell>
          <cell r="V989" t="str">
            <v>CN</v>
          </cell>
          <cell r="W989" t="str">
            <v>Non Compliant</v>
          </cell>
          <cell r="X989" t="str">
            <v xml:space="preserve">http://www.jblpro.com/www/products/installed-sound/control-300-series/mtc-300bb8 </v>
          </cell>
          <cell r="Y989">
            <v>124</v>
          </cell>
        </row>
        <row r="990">
          <cell r="A990" t="str">
            <v>MTC-300SG12</v>
          </cell>
          <cell r="B990" t="str">
            <v>JBL</v>
          </cell>
          <cell r="C990" t="str">
            <v>Accessory</v>
          </cell>
          <cell r="D990" t="str">
            <v>MTC-300SG12</v>
          </cell>
          <cell r="E990" t="str">
            <v>JBL018</v>
          </cell>
          <cell r="H990" t="str">
            <v>SQUARE GRILLE FOR 12" CONTROL 300 SERIES DRIVERS</v>
          </cell>
          <cell r="I990" t="str">
            <v>MTC-300SG12 - Square Grille for Control 300 Series 12" Drivers, Fits Control 321C, 321CT, 322C, 322CT &amp; 312CS, Rugged 19 gauge steel construction, Sculpted Design, Zinc plating for rust and scratch resistance, Powder coat final finish, Paintable, 16.3" x 16.3" (414 x 414mm) x 0.4" (10.2mm) Deep, White (RAL9016), Includes Machine Screws &amp; washers (Priced &amp; sold as each)</v>
          </cell>
          <cell r="J990">
            <v>72</v>
          </cell>
          <cell r="K990">
            <v>72</v>
          </cell>
          <cell r="L990">
            <v>39.42</v>
          </cell>
          <cell r="M990">
            <v>37.448999999999998</v>
          </cell>
          <cell r="N990">
            <v>35.478000000000002</v>
          </cell>
          <cell r="P990">
            <v>691991300134</v>
          </cell>
          <cell r="R990">
            <v>2.96</v>
          </cell>
          <cell r="S990">
            <v>1</v>
          </cell>
          <cell r="T990">
            <v>17</v>
          </cell>
          <cell r="U990">
            <v>17</v>
          </cell>
          <cell r="V990" t="str">
            <v>TW</v>
          </cell>
          <cell r="W990" t="str">
            <v>Non Compliant</v>
          </cell>
          <cell r="X990" t="str">
            <v xml:space="preserve">http://www.jblpro.com/www/products/installed-sound/control-300-series/mtc-300sg12 </v>
          </cell>
          <cell r="Y990">
            <v>125</v>
          </cell>
        </row>
        <row r="991">
          <cell r="A991" t="str">
            <v>MTC-300T150</v>
          </cell>
          <cell r="B991" t="str">
            <v>JBL</v>
          </cell>
          <cell r="C991" t="str">
            <v>Accessory</v>
          </cell>
          <cell r="D991" t="str">
            <v>MTC-300T150</v>
          </cell>
          <cell r="E991" t="str">
            <v>JBL018</v>
          </cell>
          <cell r="H991" t="str">
            <v>150W TRANSFORMER FOR CONTROL 300 SERIES</v>
          </cell>
          <cell r="I991" t="str">
            <v>MTC-300T150 - 150 Watt Transformer for Control 300 Series for use on 70V/100V distributed loudspeaker lines, Use with Non-T Version Loudspeakers, Mounts to Studs Inside MTC-300BB12 Backbox (Does not Mount on Driver Assembly). 3.1” (78mm) Height x 3.4” (86mm) Width x 3.4” (86mm) Depth (Priced &amp; sold as each)</v>
          </cell>
          <cell r="J991">
            <v>130</v>
          </cell>
          <cell r="K991">
            <v>130</v>
          </cell>
          <cell r="L991">
            <v>79.959999999999994</v>
          </cell>
          <cell r="P991">
            <v>691991300141</v>
          </cell>
          <cell r="R991">
            <v>1.75</v>
          </cell>
          <cell r="S991">
            <v>5</v>
          </cell>
          <cell r="T991">
            <v>4</v>
          </cell>
          <cell r="U991">
            <v>4</v>
          </cell>
          <cell r="V991" t="str">
            <v>CN</v>
          </cell>
          <cell r="W991" t="str">
            <v>Non Compliant</v>
          </cell>
          <cell r="X991" t="str">
            <v xml:space="preserve">http://www.jblpro.com/www/products/installed-sound/control-300-series/mtc-300t150 </v>
          </cell>
          <cell r="Y991">
            <v>126</v>
          </cell>
        </row>
        <row r="992">
          <cell r="A992" t="str">
            <v>CSS COMMERCIAL SURFACE:
CSS Commercial Solutions Surface Speakers</v>
          </cell>
          <cell r="B992" t="str">
            <v>JBL</v>
          </cell>
          <cell r="V992" t="str">
            <v>CN</v>
          </cell>
          <cell r="W992" t="str">
            <v>Non Compliant</v>
          </cell>
          <cell r="Y992">
            <v>127</v>
          </cell>
        </row>
        <row r="993">
          <cell r="A993" t="str">
            <v>CSS-1S/T</v>
          </cell>
          <cell r="B993" t="str">
            <v>JBL</v>
          </cell>
          <cell r="C993" t="str">
            <v>Surface-Mount Speaker</v>
          </cell>
          <cell r="D993" t="str">
            <v>CSS-1S/T</v>
          </cell>
          <cell r="E993" t="str">
            <v>BSSLONDON</v>
          </cell>
          <cell r="H993" t="str">
            <v>5.25" 2-WAY SURFACE-MOUNT SPK W TRANSFORMER</v>
          </cell>
          <cell r="I993" t="str">
            <v>CSS-1S/T - Compact 2-Way 100V/70V/8Ω Surface-Mount Loudspeaker with 5.25" (135mm) LF and 0.75" (19mm) Polycarbonate Dome Tweeter, 60W Cont. Pink Noise Power Capacity (100hr), 85Hz - 18kHz Frequency Range, 10W 70V/100V multi-tap Transformer with 8Ω direct, Includes Wall-Mounting Bracket,  (Priced as each: sold in pairs)</v>
          </cell>
          <cell r="J993">
            <v>160</v>
          </cell>
          <cell r="K993">
            <v>160</v>
          </cell>
          <cell r="L993">
            <v>120.82</v>
          </cell>
          <cell r="O993">
            <v>2</v>
          </cell>
          <cell r="P993">
            <v>50036904698</v>
          </cell>
          <cell r="R993">
            <v>6.1</v>
          </cell>
          <cell r="S993">
            <v>28</v>
          </cell>
          <cell r="T993">
            <v>15</v>
          </cell>
          <cell r="U993">
            <v>15</v>
          </cell>
          <cell r="V993" t="str">
            <v>CN</v>
          </cell>
          <cell r="W993" t="str">
            <v>Non Compliant</v>
          </cell>
          <cell r="X993" t="str">
            <v xml:space="preserve">http://www.jblpro.com/www/products/installed-sound/commercial-series/css-1s-t </v>
          </cell>
          <cell r="Y993">
            <v>128</v>
          </cell>
        </row>
        <row r="994">
          <cell r="A994" t="str">
            <v>PAGING HORNS</v>
          </cell>
          <cell r="B994" t="str">
            <v>JBL</v>
          </cell>
          <cell r="V994" t="str">
            <v>CN</v>
          </cell>
          <cell r="W994" t="str">
            <v>Non Compliant</v>
          </cell>
          <cell r="Y994">
            <v>129</v>
          </cell>
        </row>
        <row r="995">
          <cell r="A995" t="str">
            <v>CSS-H15</v>
          </cell>
          <cell r="B995" t="str">
            <v>JBL</v>
          </cell>
          <cell r="C995" t="str">
            <v>Paging Horn Speaker</v>
          </cell>
          <cell r="D995" t="str">
            <v>CSS-H15</v>
          </cell>
          <cell r="E995" t="str">
            <v>JBL017</v>
          </cell>
          <cell r="H995" t="str">
            <v>15W PAGING HORN W TRANSFORMER</v>
          </cell>
          <cell r="I995" t="str">
            <v>CSS-H15 - 15 Watt Paging Horn with Excellent voice range clarity for announcement and paging, 1.3" (33mm) Phenolic Diaphragm, 15W Cont. Pink Noise (60W Peak) Power Capacity (100hr), 400Hz - 7.5kHz Frequency Range, 15W 70V/100V multi-tap Transformer with 8Ω direct, 70° Horizontal by 90° Vertical Coverage, IP-65 Rated, Built-in high-pass filter for Reliability, Includes Stainless steel Wall-Mounting Bracket, White (RAL9016) (priced and sold as each) International Masterpack is 6Pcs</v>
          </cell>
          <cell r="J995">
            <v>130</v>
          </cell>
          <cell r="K995">
            <v>130</v>
          </cell>
          <cell r="L995">
            <v>91.27</v>
          </cell>
          <cell r="P995">
            <v>50036904704</v>
          </cell>
          <cell r="R995">
            <v>3.5</v>
          </cell>
          <cell r="S995">
            <v>10</v>
          </cell>
          <cell r="T995">
            <v>7.5</v>
          </cell>
          <cell r="U995">
            <v>9.25</v>
          </cell>
          <cell r="V995" t="str">
            <v>CN</v>
          </cell>
          <cell r="W995" t="str">
            <v>Non Compliant</v>
          </cell>
          <cell r="X995" t="str">
            <v xml:space="preserve">http://www.jblpro.com/www/products/installed-sound/commercial-series/css-h15 </v>
          </cell>
          <cell r="Y995">
            <v>130</v>
          </cell>
        </row>
        <row r="996">
          <cell r="A996" t="str">
            <v>CSS-H30</v>
          </cell>
          <cell r="B996" t="str">
            <v>JBL</v>
          </cell>
          <cell r="C996" t="str">
            <v>Paging Horn Speaker</v>
          </cell>
          <cell r="D996" t="str">
            <v>CSS-H30</v>
          </cell>
          <cell r="E996" t="str">
            <v>JBL017</v>
          </cell>
          <cell r="H996" t="str">
            <v>30W PAGING HORN W TRANSFORMER</v>
          </cell>
          <cell r="I996" t="str">
            <v>CSS-H30 - 30 Watt Paging Horn with Excellent voice range clarity for announcement and paging, 1.5" (38mm) Phenolic Diaphragm, 30W Cont. Pink Noise (120W Peak) Power Capacity (100hr), 380Hz - 6kHz Frequency Range, 30W 70V/100V multi-tap Transformer with 8Ω direct, 50° Horizontal by 70° Vertical Coverage, IP-65 Rated, Built-in high-pass filter for Reliability, Includes Stainless steel Wall-Mounting Bracket, (priced and sold as each) White (RAL9016) International Masterpack is 4Pcs</v>
          </cell>
          <cell r="J996">
            <v>170</v>
          </cell>
          <cell r="K996">
            <v>170</v>
          </cell>
          <cell r="L996">
            <v>125.59</v>
          </cell>
          <cell r="P996">
            <v>50036904711</v>
          </cell>
          <cell r="R996">
            <v>6</v>
          </cell>
          <cell r="S996">
            <v>13</v>
          </cell>
          <cell r="T996">
            <v>10.5</v>
          </cell>
          <cell r="U996">
            <v>12</v>
          </cell>
          <cell r="V996" t="str">
            <v>CN</v>
          </cell>
          <cell r="W996" t="str">
            <v>Non Compliant</v>
          </cell>
          <cell r="X996" t="str">
            <v xml:space="preserve">http://www.jblpro.com/www/products/installed-sound/commercial-series/css-h30 </v>
          </cell>
          <cell r="Y996">
            <v>131</v>
          </cell>
        </row>
        <row r="997">
          <cell r="A997" t="str">
            <v>COMMERCIAL SURFACE:
Control 20/30 Series Surface Speakers</v>
          </cell>
          <cell r="B997" t="str">
            <v>JBL</v>
          </cell>
          <cell r="V997" t="str">
            <v>CN</v>
          </cell>
          <cell r="W997" t="str">
            <v>Non Compliant</v>
          </cell>
          <cell r="Y997">
            <v>132</v>
          </cell>
        </row>
        <row r="998">
          <cell r="A998" t="str">
            <v>Control 23-1</v>
          </cell>
          <cell r="B998" t="str">
            <v>JBL</v>
          </cell>
          <cell r="C998" t="str">
            <v>Surface-Mount Speaker</v>
          </cell>
          <cell r="D998" t="str">
            <v>Control 23-1</v>
          </cell>
          <cell r="E998" t="str">
            <v>JBL018</v>
          </cell>
          <cell r="H998" t="str">
            <v>3" 2-WAY COMPACT SURFACE-MT SPEAKER, BLK</v>
          </cell>
          <cell r="I998" t="str">
            <v>Control 23-1 in Black. Professional 3" 2-way Ultra-Compact Indoor/Outdoor Background/Foreground Speaker with Rich Sonic Character and Contemporary High-Design look that fits into a wide range of decors, 3" (76mm) woven-fiberglass cone LF and 0.5" (13mm) PEI diaphragm Tweeter, 50W Cont. Pink Noise (200W Peak) Power Capacity (2hr), 70Hz - 20kHz Frequency Range, 15W 70V/100V multi-tap Transformer with 8Ω direct, Wide 100° x 100° coverage, Built-in InvisiBall® Mounting Hardware, Black (RAL9004) (Priced as each; sold in pairs) International Masterpack is 6Pcs</v>
          </cell>
          <cell r="J998">
            <v>210</v>
          </cell>
          <cell r="K998">
            <v>175</v>
          </cell>
          <cell r="L998">
            <v>127.24</v>
          </cell>
          <cell r="M998">
            <v>120.87799999999999</v>
          </cell>
          <cell r="N998">
            <v>114.51599999999999</v>
          </cell>
          <cell r="O998">
            <v>2</v>
          </cell>
          <cell r="P998">
            <v>691991002007</v>
          </cell>
          <cell r="R998">
            <v>4.59</v>
          </cell>
          <cell r="S998">
            <v>6.25</v>
          </cell>
          <cell r="T998">
            <v>7</v>
          </cell>
          <cell r="U998">
            <v>9.25</v>
          </cell>
          <cell r="V998" t="str">
            <v>CN</v>
          </cell>
          <cell r="W998" t="str">
            <v>Non Compliant</v>
          </cell>
          <cell r="X998" t="str">
            <v xml:space="preserve">http://www.jblpro.com/www/products/installed-sound/control-contractor-series/control-23-1 </v>
          </cell>
          <cell r="Y998">
            <v>133</v>
          </cell>
        </row>
        <row r="999">
          <cell r="A999" t="str">
            <v>CONTROL 23-1L</v>
          </cell>
          <cell r="B999" t="str">
            <v>JBL</v>
          </cell>
          <cell r="C999" t="str">
            <v>Surface-Mount Speaker</v>
          </cell>
          <cell r="D999" t="str">
            <v>CONTROL 23-1L</v>
          </cell>
          <cell r="E999" t="str">
            <v>JBL018</v>
          </cell>
          <cell r="H999" t="str">
            <v>3" 2-WAY COMPACT SURFACE-MT SPEAKER, 8OHMS, BLK</v>
          </cell>
          <cell r="I999" t="str">
            <v>Control 23-1L in Black. Professional Low-Z only 3" 2-way Ultra-Compact Indoor/Outdoor Background/Foreground Speaker with Rich Sonic Character and Contemporary High-Design look that fits into a wide range of decors, 3" (76mm) woven-fiberglass cone LF and 0.5" (13mm) PEI diaphragm Tweeter, 50W Cont. Pink Noise (200W Peak) Power Capacity (2hr), 70Hz - 20kHz Frequency Range, Nominal Impedance 8Ω, Wide 100° x 100° coverage, Built-in InvisiBall® Mounting Hardware, Black (RAL9004) (Priced as each; sold in pairs) International Masterpack is 6Pcs</v>
          </cell>
          <cell r="J999">
            <v>165</v>
          </cell>
          <cell r="K999">
            <v>165</v>
          </cell>
          <cell r="L999">
            <v>124.65</v>
          </cell>
          <cell r="M999">
            <v>118.4175</v>
          </cell>
          <cell r="N999">
            <v>112.185</v>
          </cell>
          <cell r="O999">
            <v>2</v>
          </cell>
          <cell r="P999">
            <v>691991005091</v>
          </cell>
          <cell r="R999">
            <v>3.5</v>
          </cell>
          <cell r="S999">
            <v>6.25</v>
          </cell>
          <cell r="T999">
            <v>7.25</v>
          </cell>
          <cell r="U999">
            <v>9.5</v>
          </cell>
          <cell r="V999" t="str">
            <v>CN</v>
          </cell>
          <cell r="W999" t="str">
            <v>Non Compliant</v>
          </cell>
          <cell r="X999" t="str">
            <v xml:space="preserve">http://www.jblpro.com/www/products/installed-sound/control-contractor-series/control-23-1l </v>
          </cell>
          <cell r="Y999">
            <v>134</v>
          </cell>
        </row>
        <row r="1000">
          <cell r="A1000" t="str">
            <v>CONTROL 23-1L-WH</v>
          </cell>
          <cell r="B1000" t="str">
            <v>JBL</v>
          </cell>
          <cell r="C1000" t="str">
            <v>Surface-Mount Speaker</v>
          </cell>
          <cell r="D1000" t="str">
            <v>CONTROL 23-1L-WH</v>
          </cell>
          <cell r="E1000" t="str">
            <v>JBL018</v>
          </cell>
          <cell r="H1000" t="str">
            <v>3" 2-WAY COMPACT SURFACE-MT SPEAKER, 8OHMS, WHT</v>
          </cell>
          <cell r="I1000" t="str">
            <v>Control 23-1L in White. Professional Low-Z only 3" 2-way Ultra-Compact Indoor/Outdoor Background/Foreground Speaker with Rich Sonic Character and Contemporary High-Design look that fits into a wide range of decors, 3" (76mm) woven-fiberglass cone LF and 0.5" (13mm) PEI diaphragm Tweeter, 50W Cont. Pink Noise (200W Peak) Power Capacity (2hr), 70Hz - 20kHz Frequency Range, Nominal Impedance 8Ω, Wide 100° x 100° coverage, Built-in InvisiBall® Mounting Hardware, White (RAL9016) (Priced as each; sold in pairs) International Masterpack is 6Pcs</v>
          </cell>
          <cell r="J1000">
            <v>155</v>
          </cell>
          <cell r="K1000">
            <v>155</v>
          </cell>
          <cell r="L1000">
            <v>118.6</v>
          </cell>
          <cell r="M1000">
            <v>112.66999999999999</v>
          </cell>
          <cell r="N1000">
            <v>106.74</v>
          </cell>
          <cell r="O1000">
            <v>2</v>
          </cell>
          <cell r="P1000">
            <v>691991005107</v>
          </cell>
          <cell r="R1000">
            <v>3.75</v>
          </cell>
          <cell r="S1000">
            <v>7.75</v>
          </cell>
          <cell r="T1000">
            <v>6</v>
          </cell>
          <cell r="U1000">
            <v>3.5</v>
          </cell>
          <cell r="V1000" t="str">
            <v>CN</v>
          </cell>
          <cell r="W1000" t="str">
            <v>Non Compliant</v>
          </cell>
          <cell r="X1000" t="str">
            <v xml:space="preserve">http://www.jblpro.com/www/products/installed-sound/control-contractor-series/control-23-1l </v>
          </cell>
          <cell r="Y1000">
            <v>135</v>
          </cell>
        </row>
        <row r="1001">
          <cell r="A1001" t="str">
            <v>CONTROL 23-1-WH</v>
          </cell>
          <cell r="B1001" t="str">
            <v>JBL</v>
          </cell>
          <cell r="C1001" t="str">
            <v>Surface-Mount Speaker</v>
          </cell>
          <cell r="D1001" t="str">
            <v>CONTROL 23-1-WH</v>
          </cell>
          <cell r="E1001" t="str">
            <v>JBL018</v>
          </cell>
          <cell r="H1001" t="str">
            <v>3" 2-WAY COMPACT SURFACE-MT SPEAKER, WHT</v>
          </cell>
          <cell r="I1001" t="str">
            <v>Control 23-1 in White. Professional 3" 2-way Ultra-Compact Indoor/Outdoor Background/Foreground Speaker with Rich Sonic Character and Contemporary High-Design look that fits into a wide range of decors, 3" (76mm) woven-fiberglass cone LF and 0.5" (13mm) PEI diaphragm Tweeter, 50W Cont. Pink Noise (200W Peak) Power Capacity (2hr), 70Hz - 20kHz Frequency Range, 15W 70V/100V multi-tap Transformer with 8Ω direct, Wide 100° x 100° coverage, Built-in InvisiBall® Mounting Hardware, White (RAL9016) (Priced as each; sold in pairs) International Masterpack is 6Pcs</v>
          </cell>
          <cell r="J1001">
            <v>175</v>
          </cell>
          <cell r="K1001">
            <v>175</v>
          </cell>
          <cell r="L1001">
            <v>127.24</v>
          </cell>
          <cell r="M1001">
            <v>120.87799999999999</v>
          </cell>
          <cell r="N1001">
            <v>114.51599999999999</v>
          </cell>
          <cell r="O1001">
            <v>2</v>
          </cell>
          <cell r="P1001">
            <v>691991002014</v>
          </cell>
          <cell r="R1001">
            <v>4.59</v>
          </cell>
          <cell r="S1001">
            <v>6.25</v>
          </cell>
          <cell r="T1001">
            <v>7</v>
          </cell>
          <cell r="U1001">
            <v>9.25</v>
          </cell>
          <cell r="V1001" t="str">
            <v>CN</v>
          </cell>
          <cell r="W1001" t="str">
            <v>Non Compliant</v>
          </cell>
          <cell r="X1001" t="str">
            <v xml:space="preserve">http://www.jblpro.com/www/products/installed-sound/control-contractor-series/control-23-1 </v>
          </cell>
          <cell r="Y1001">
            <v>136</v>
          </cell>
        </row>
        <row r="1002">
          <cell r="A1002" t="str">
            <v>Control 25-1</v>
          </cell>
          <cell r="B1002" t="str">
            <v>JBL</v>
          </cell>
          <cell r="C1002" t="str">
            <v>Surface-Mount Speaker</v>
          </cell>
          <cell r="D1002" t="str">
            <v>Control 25-1</v>
          </cell>
          <cell r="E1002" t="str">
            <v>JBL018</v>
          </cell>
          <cell r="H1002" t="str">
            <v>5.25" 2-WAY COMPACT SURFACE-MT SPEAKER, BLK</v>
          </cell>
          <cell r="I1002" t="str">
            <v>Control 25-1 in Black. Professional 5.25" 2-way Ultra-Compact Indoor/Outdoor Background/Foreground Speaker with Rich Sonic Character and Contemporary High-Design look that fits into a wide range of decors, 5.25" (135mm) woven-fiberglass cone LF and 0.75" (19mm) PEI diaphragm Tweeter, 100W Cont. Pink Noise (400W Peak) Power Capacity (2hr), 60Hz - 20kHz Frequency Range, 90dB Sensitivity, 30W 70V/100V multi-tap Transformer with 8Ω direct, Wide 100° x 100° coverage, Built-in InvisiBall® Mounting Hardware, Black (RAL9004) (Priced as each; sold in pairs)</v>
          </cell>
          <cell r="J1002">
            <v>280</v>
          </cell>
          <cell r="K1002">
            <v>235</v>
          </cell>
          <cell r="L1002">
            <v>172.19</v>
          </cell>
          <cell r="O1002">
            <v>2</v>
          </cell>
          <cell r="P1002">
            <v>691991002021</v>
          </cell>
          <cell r="R1002">
            <v>9</v>
          </cell>
          <cell r="S1002">
            <v>8</v>
          </cell>
          <cell r="T1002">
            <v>11.5</v>
          </cell>
          <cell r="U1002">
            <v>12.25</v>
          </cell>
          <cell r="V1002" t="str">
            <v>CN</v>
          </cell>
          <cell r="W1002" t="str">
            <v>Non Compliant</v>
          </cell>
          <cell r="X1002" t="str">
            <v xml:space="preserve">http://www.jblpro.com/www/products/installed-sound/control-contractor-series/control-25-1 </v>
          </cell>
          <cell r="Y1002">
            <v>137</v>
          </cell>
        </row>
        <row r="1003">
          <cell r="A1003" t="str">
            <v>CONTROL 25-1L</v>
          </cell>
          <cell r="B1003" t="str">
            <v>JBL</v>
          </cell>
          <cell r="C1003" t="str">
            <v>Surface-Mount Speaker</v>
          </cell>
          <cell r="D1003" t="str">
            <v>CONTROL 25-1L</v>
          </cell>
          <cell r="E1003" t="str">
            <v>JBL018</v>
          </cell>
          <cell r="H1003" t="str">
            <v>5.25" 2-WAY COMPACT SURFACE-MT SPEAKER, 8OHMS, BLK</v>
          </cell>
          <cell r="I1003" t="str">
            <v>Control 25-1L in Black. Professional Low-Z only 5.25" 2-way Ultra-Compact Indoor/Outdoor Background/Foreground Speaker with Rich Sonic Character and Contemporary High-Design look that fits into a wide range of decors, 5.25" (76mm) woven-fiberglass cone LF and 0.75" (19mm) PEI diaphragm Tweeter, 100W Cont. Pink Noise (400W Peak) Power Capacity (2hr), 60Hz - 20kHz Frequency Range, 90dB Sensitivity, Nominal Impedance 8Ω, Wide 100° x 100° coverage, Built-in InvisiBall® Mounting Hardware, Black (RAL9004) (Priced as each; sold in pairs)</v>
          </cell>
          <cell r="J1003">
            <v>206</v>
          </cell>
          <cell r="K1003">
            <v>206</v>
          </cell>
          <cell r="L1003">
            <v>152.31</v>
          </cell>
          <cell r="M1003">
            <v>144.69450000000001</v>
          </cell>
          <cell r="N1003">
            <v>137.07900000000001</v>
          </cell>
          <cell r="O1003">
            <v>2</v>
          </cell>
          <cell r="P1003">
            <v>691991005114</v>
          </cell>
          <cell r="R1003">
            <v>7.3</v>
          </cell>
          <cell r="S1003">
            <v>8</v>
          </cell>
          <cell r="T1003">
            <v>11.5</v>
          </cell>
          <cell r="U1003">
            <v>12.25</v>
          </cell>
          <cell r="V1003" t="str">
            <v>CN</v>
          </cell>
          <cell r="W1003" t="str">
            <v>Non Compliant</v>
          </cell>
          <cell r="X1003" t="str">
            <v xml:space="preserve">http://www.jblpro.com/www/products/installed-sound/control-contractor-series/control-25-1l </v>
          </cell>
          <cell r="Y1003">
            <v>138</v>
          </cell>
        </row>
        <row r="1004">
          <cell r="A1004" t="str">
            <v>CONTROL 25-1L-WH</v>
          </cell>
          <cell r="B1004" t="str">
            <v>JBL</v>
          </cell>
          <cell r="C1004" t="str">
            <v>Surface-Mount Speaker</v>
          </cell>
          <cell r="D1004" t="str">
            <v>CONTROL 25-1L-WH</v>
          </cell>
          <cell r="E1004" t="str">
            <v>JBL018</v>
          </cell>
          <cell r="H1004" t="str">
            <v>5.25" 2-WAY COMPACT SURFACE-MT SPEAKER, 8OHMS, WHT</v>
          </cell>
          <cell r="I1004" t="str">
            <v>Control 25-1L in White. Professional Low-Z only 5.25" 2-way Ultra-Compact Indoor/Outdoor Background/Foreground Speaker with Rich Sonic Character and Contemporary High-Design look that fits into a wide range of decors, 5.25" (76mm) woven-fiberglass cone LF and 0.75" (19mm) PEI diaphragm Tweeter, 100W Cont. Pink Noise (400W Peak) Power Capacity (2hr), 60Hz - 20kHz Frequency Range, 90dB Sensitivity, Nominal Impedance 8Ω, Wide 100° x 100° coverage, Built-in InvisiBall® Mounting Hardware, White (RAL9016) (Priced as each; sold in pairs)</v>
          </cell>
          <cell r="J1004">
            <v>227</v>
          </cell>
          <cell r="K1004">
            <v>227</v>
          </cell>
          <cell r="L1004">
            <v>167.69</v>
          </cell>
          <cell r="M1004">
            <v>159.30549999999999</v>
          </cell>
          <cell r="N1004">
            <v>150.92099999999999</v>
          </cell>
          <cell r="O1004">
            <v>2</v>
          </cell>
          <cell r="P1004">
            <v>691991005121</v>
          </cell>
          <cell r="R1004">
            <v>7.3</v>
          </cell>
          <cell r="S1004">
            <v>8</v>
          </cell>
          <cell r="T1004">
            <v>11.5</v>
          </cell>
          <cell r="U1004">
            <v>12.25</v>
          </cell>
          <cell r="V1004" t="str">
            <v>CN</v>
          </cell>
          <cell r="W1004" t="str">
            <v>Non Compliant</v>
          </cell>
          <cell r="X1004" t="str">
            <v xml:space="preserve">http://www.jblpro.com/www/products/installed-sound/control-contractor-series/control-25-1l </v>
          </cell>
          <cell r="Y1004">
            <v>139</v>
          </cell>
        </row>
        <row r="1005">
          <cell r="A1005" t="str">
            <v>CONTROL 25-1-WH</v>
          </cell>
          <cell r="B1005" t="str">
            <v>JBL</v>
          </cell>
          <cell r="C1005" t="str">
            <v>Surface-Mount Speaker</v>
          </cell>
          <cell r="D1005" t="str">
            <v>CONTROL 25-1-WH</v>
          </cell>
          <cell r="E1005" t="str">
            <v>JBL018</v>
          </cell>
          <cell r="H1005" t="str">
            <v>5.25" 2-WAY COMPACT SURFACE-MT SPEAKER, WHT</v>
          </cell>
          <cell r="I1005" t="str">
            <v>Control 25-1 in White. Professional 5.25" 2-way Ultra-Compact Indoor/Outdoor Background/Foreground Speaker with Rich Sonic Character and Contemporary High-Design look that fits into a wide range of decors, 5.25" (135mm) woven-fiberglass cone LF and 0.75" (19mm) PEI diaphragm Tweeter, 100W Cont. Pink Noise (400W Peak) Power Capacity (2hr), 60Hz - 20kHz Frequency Range, 90dB Sensitivity, 30W 70V/100V multi-tap Transformer with 8Ω direct, Wide 100° x 100° coverage, Built-in InvisiBall® Mounting Hardware, White (RAL9016) (Priced as each; sold in pairs)</v>
          </cell>
          <cell r="J1005">
            <v>235</v>
          </cell>
          <cell r="K1005">
            <v>235</v>
          </cell>
          <cell r="L1005">
            <v>172.19</v>
          </cell>
          <cell r="M1005">
            <v>163.5805</v>
          </cell>
          <cell r="N1005">
            <v>154.971</v>
          </cell>
          <cell r="O1005">
            <v>2</v>
          </cell>
          <cell r="P1005">
            <v>691991002038</v>
          </cell>
          <cell r="R1005">
            <v>9</v>
          </cell>
          <cell r="S1005">
            <v>8</v>
          </cell>
          <cell r="T1005">
            <v>11.5</v>
          </cell>
          <cell r="U1005">
            <v>12.25</v>
          </cell>
          <cell r="V1005" t="str">
            <v>CN</v>
          </cell>
          <cell r="W1005" t="str">
            <v>Non Compliant</v>
          </cell>
          <cell r="X1005" t="str">
            <v xml:space="preserve">http://www.jblpro.com/www/products/installed-sound/control-contractor-series/control-25-1 </v>
          </cell>
          <cell r="Y1005">
            <v>140</v>
          </cell>
        </row>
        <row r="1006">
          <cell r="A1006" t="str">
            <v>CONTROL 25AV</v>
          </cell>
          <cell r="B1006" t="str">
            <v>JBL</v>
          </cell>
          <cell r="C1006" t="str">
            <v>Surface-Mount Speaker</v>
          </cell>
          <cell r="D1006" t="str">
            <v>CONTROL 25AV</v>
          </cell>
          <cell r="E1006" t="str">
            <v>JBL018</v>
          </cell>
          <cell r="H1006" t="str">
            <v>5.25" 2-WAY SURFACE-MT SPEAKER, AV VERSION, BLK</v>
          </cell>
          <cell r="I1006" t="str">
            <v>Control 25AV in Black. Professional 5.25" 2-way Compact Shielded Indoor/Outdoor Monitor Speaker with Extremely smooth frequency response, 5.25" (130mm) Polypropylene coated Woofer and 0.75" (20mm) Titanium coated Tweeter, 100W Cont. Pink Noise (200W Program) Power Capacity (100hr), 70Hz - 23kHz Frequency Range, 87dB Sensitivity, 60W 70V/100V multi-tap Transformer with 8Ω direct, 100° x 100° coverage, SonicGuard™ overload protection, Built-in InvisiBall® Mounting Hardware (Priced as each; sold in pairs) International Masterpack is 6Pcs</v>
          </cell>
          <cell r="J1006">
            <v>321</v>
          </cell>
          <cell r="K1006">
            <v>270</v>
          </cell>
          <cell r="L1006">
            <v>195.71</v>
          </cell>
          <cell r="M1006">
            <v>185.92449999999999</v>
          </cell>
          <cell r="N1006">
            <v>176.13900000000001</v>
          </cell>
          <cell r="O1006">
            <v>2</v>
          </cell>
          <cell r="P1006">
            <v>50036903301</v>
          </cell>
          <cell r="R1006">
            <v>10.199999999999999</v>
          </cell>
          <cell r="S1006">
            <v>7.75</v>
          </cell>
          <cell r="T1006">
            <v>10.75</v>
          </cell>
          <cell r="U1006">
            <v>10.5</v>
          </cell>
          <cell r="V1006" t="str">
            <v>CN</v>
          </cell>
          <cell r="W1006" t="str">
            <v>Non Compliant</v>
          </cell>
          <cell r="X1006" t="str">
            <v xml:space="preserve">http://www.jblpro.com/www/products/installed-sound/control-contractor-series/control-25av </v>
          </cell>
          <cell r="Y1006">
            <v>141</v>
          </cell>
        </row>
        <row r="1007">
          <cell r="A1007" t="str">
            <v>CONTROL 25AV-WH</v>
          </cell>
          <cell r="B1007" t="str">
            <v>JBL</v>
          </cell>
          <cell r="C1007" t="str">
            <v>Surface-Mount Speaker</v>
          </cell>
          <cell r="D1007" t="str">
            <v>CONTROL 25AV-WH</v>
          </cell>
          <cell r="E1007" t="str">
            <v>JBL018</v>
          </cell>
          <cell r="H1007" t="str">
            <v>5.25" 2-WAY SURFACE-MT SPEAKER, AV VERSION, WHT</v>
          </cell>
          <cell r="I1007" t="str">
            <v>Control 25AV in White. Professional 5.25" 2-way Compact Shielded Indoor/Outdoor Monitor Speaker with Extremely smooth frequency response, 5.25" (130mm) Polypropylene coated Woofer and 0.75" (20mm) Titanium coated Tweeter, 100W Cont. Pink Noise (200W Program) Power Capacity (100hr), 70Hz - 23kHz Frequency Range, 87dB Sensitivity, 60W 70V/100V multi-tap Transformer with 8Ω direct, 100° x 100° coverage, SonicGuard™ overload protection, Built-in InvisiBall® Mounting Hardware (Priced as each; sold in pairs) International Masterpack is 6Pcs</v>
          </cell>
          <cell r="J1007">
            <v>270</v>
          </cell>
          <cell r="K1007">
            <v>270</v>
          </cell>
          <cell r="L1007">
            <v>195.71</v>
          </cell>
          <cell r="M1007">
            <v>185.92449999999999</v>
          </cell>
          <cell r="N1007">
            <v>176.13900000000001</v>
          </cell>
          <cell r="O1007">
            <v>2</v>
          </cell>
          <cell r="P1007">
            <v>50036903318</v>
          </cell>
          <cell r="R1007">
            <v>10.5</v>
          </cell>
          <cell r="S1007">
            <v>5</v>
          </cell>
          <cell r="T1007">
            <v>7</v>
          </cell>
          <cell r="U1007">
            <v>5</v>
          </cell>
          <cell r="V1007" t="str">
            <v>CN</v>
          </cell>
          <cell r="W1007" t="str">
            <v>Non Compliant</v>
          </cell>
          <cell r="X1007" t="str">
            <v xml:space="preserve">http://www.jblpro.com/www/products/installed-sound/control-contractor-series/control-25av </v>
          </cell>
          <cell r="Y1007">
            <v>142</v>
          </cell>
        </row>
        <row r="1008">
          <cell r="A1008" t="str">
            <v>C25AV-LS</v>
          </cell>
          <cell r="B1008" t="str">
            <v>JBL</v>
          </cell>
          <cell r="C1008" t="str">
            <v>Surface-Mount Speaker</v>
          </cell>
          <cell r="D1008" t="str">
            <v>C25AV-LS</v>
          </cell>
          <cell r="E1008" t="str">
            <v>JBL018</v>
          </cell>
          <cell r="H1008" t="str">
            <v>5.25" 2-WAY SURFACE-MT SPK, AV VERSION W EN54-24, BLK</v>
          </cell>
          <cell r="I1008" t="str">
            <v>Control 25AV-LS in Black. Professional 5.25" 2-Way Compact Loudspeaker for Life/Safety Applications with Extremely smooth frequency response, 5.25" (130mm) Polypropylene coated Woofer and 0.75" (20mm) Titanium coated Tweeter, 100W Cont. Pink Noise (200W Program) Power Capacity (100hr), 90Hz - 20kHz Frequency Range, 87dB Sensitivity, 60W 70V/100V multi-tap Transformer with 8Ω direct, 110° x 85° coverage, SonicGuard™ overload protection, Built-in InvisiBall® Mounting Hardware, Aluminum Grille with polyester powder coating, EN54-24 Certified, Includes MTC-PC2 input panel cover (Priced as each; sold in pairs)</v>
          </cell>
          <cell r="J1008">
            <v>390</v>
          </cell>
          <cell r="K1008">
            <v>325</v>
          </cell>
          <cell r="L1008">
            <v>236.03</v>
          </cell>
          <cell r="M1008">
            <v>224.2285</v>
          </cell>
          <cell r="N1008">
            <v>212.42699999999999</v>
          </cell>
          <cell r="O1008">
            <v>2</v>
          </cell>
          <cell r="P1008">
            <v>50036905275</v>
          </cell>
          <cell r="R1008">
            <v>10.15</v>
          </cell>
          <cell r="S1008">
            <v>12</v>
          </cell>
          <cell r="T1008">
            <v>16</v>
          </cell>
          <cell r="U1008">
            <v>13</v>
          </cell>
          <cell r="V1008" t="str">
            <v>CN</v>
          </cell>
          <cell r="W1008" t="str">
            <v>Non Compliant</v>
          </cell>
          <cell r="X1008" t="str">
            <v>http://www.jblpro.com/www/products/installed-sound/control-contractor-series/control-25av-ls</v>
          </cell>
          <cell r="Y1008">
            <v>143</v>
          </cell>
        </row>
        <row r="1009">
          <cell r="A1009" t="str">
            <v>C25AV-LS-WH</v>
          </cell>
          <cell r="B1009" t="str">
            <v>JBL</v>
          </cell>
          <cell r="C1009" t="str">
            <v>Surface-Mount Speaker</v>
          </cell>
          <cell r="D1009" t="str">
            <v>C25AV-LS-WH</v>
          </cell>
          <cell r="E1009" t="str">
            <v>JBL018</v>
          </cell>
          <cell r="H1009" t="str">
            <v>5.25" 2-WAY SURFACE-MT SPK, AV VERSION W EN54-24, WHT</v>
          </cell>
          <cell r="I1009" t="str">
            <v>Control 25AV-LS in White. Professional 5.25" 2-Way Compact Loudspeaker for Life/Safety Applications with Extremely smooth frequency response, 5.25" (130mm) Polypropylene coated Woofer and 0.75" (20mm) Titanium coated Tweeter, 100W Cont. Pink Noise (200W Program) Power Capacity (100hr), 90Hz - 20kHz Frequency Range, 87dB Sensitivity, 60W 70V/100V multi-tap Transformer with 8Ω direct, 110° x 85° coverage, SonicGuard™ overload protection, Built-in InvisiBall® Mounting Hardware, Aluminum Grille with polyester powder coating, EN54-24 Certified, Includes MTC-PC2 input panel cover (Priced as each; sold in pairs)</v>
          </cell>
          <cell r="J1009">
            <v>325</v>
          </cell>
          <cell r="K1009">
            <v>325</v>
          </cell>
          <cell r="L1009">
            <v>236.03</v>
          </cell>
          <cell r="M1009">
            <v>224.2285</v>
          </cell>
          <cell r="N1009">
            <v>212.42699999999999</v>
          </cell>
          <cell r="O1009">
            <v>2</v>
          </cell>
          <cell r="P1009">
            <v>50036905282</v>
          </cell>
          <cell r="R1009">
            <v>19.75</v>
          </cell>
          <cell r="S1009">
            <v>8</v>
          </cell>
          <cell r="T1009">
            <v>5</v>
          </cell>
          <cell r="U1009">
            <v>5</v>
          </cell>
          <cell r="V1009" t="str">
            <v>CN</v>
          </cell>
          <cell r="W1009" t="str">
            <v>Non Compliant</v>
          </cell>
          <cell r="X1009" t="str">
            <v>http://www.jblpro.com/www/products/installed-sound/control-contractor-series/control-25av-ls</v>
          </cell>
          <cell r="Y1009">
            <v>144</v>
          </cell>
        </row>
        <row r="1010">
          <cell r="A1010" t="str">
            <v>CONTROL 28-1</v>
          </cell>
          <cell r="B1010" t="str">
            <v>JBL</v>
          </cell>
          <cell r="C1010" t="str">
            <v>Surface-Mount Speaker</v>
          </cell>
          <cell r="D1010" t="str">
            <v>CONTROL 28-1</v>
          </cell>
          <cell r="E1010" t="str">
            <v>JBL018</v>
          </cell>
          <cell r="H1010" t="str">
            <v>8" 2-WAY HIGH-O/P SURFACE MT SPEAKER, BLK</v>
          </cell>
          <cell r="I1010" t="str">
            <v>Control 28-1 in Black. Professional 8" 2-Way High-Output Indoor/Outdoor Background/Foreground Speaker with Rich Sonic Character and Contemporary High-Design look that fits into a wide range of decors, 8" (200mm) woven-fiberglass cone LF and 1" (25mm) PEI diaphragm Tweeter, 120W Cont. Pink Noise (480W Peak) Power Capacity (2hr), 45Hz - 20kHz Frequency Range, 91dB Sensitivity, 60W 70V/100V multi-tap Transformer with 8Ω direct, Wide 100° x 100° coverage, Built-in InvisiBall® Mounting Hardware, Black (RAL9004) (Priced as each; sold in pairs)</v>
          </cell>
          <cell r="J1010">
            <v>376</v>
          </cell>
          <cell r="K1010">
            <v>376</v>
          </cell>
          <cell r="L1010">
            <v>276.99</v>
          </cell>
          <cell r="M1010">
            <v>263.14049999999997</v>
          </cell>
          <cell r="N1010">
            <v>249.29100000000003</v>
          </cell>
          <cell r="O1010">
            <v>2</v>
          </cell>
          <cell r="P1010">
            <v>691991002045</v>
          </cell>
          <cell r="R1010">
            <v>17</v>
          </cell>
          <cell r="S1010">
            <v>11.25</v>
          </cell>
          <cell r="T1010">
            <v>13.5</v>
          </cell>
          <cell r="U1010">
            <v>17.5</v>
          </cell>
          <cell r="V1010" t="str">
            <v>CN</v>
          </cell>
          <cell r="W1010" t="str">
            <v>Non Compliant</v>
          </cell>
          <cell r="X1010" t="str">
            <v xml:space="preserve">http://www.jblpro.com/www/products/installed-sound/control-contractor-series/control-28-1 </v>
          </cell>
          <cell r="Y1010">
            <v>145</v>
          </cell>
        </row>
        <row r="1011">
          <cell r="A1011" t="str">
            <v>CONTROL 28-1L</v>
          </cell>
          <cell r="B1011" t="str">
            <v>JBL</v>
          </cell>
          <cell r="C1011" t="str">
            <v>Surface-Mount Speaker</v>
          </cell>
          <cell r="D1011" t="str">
            <v>CONTROL 28-1L</v>
          </cell>
          <cell r="E1011" t="str">
            <v>JBL018</v>
          </cell>
          <cell r="H1011" t="str">
            <v>8" 2-WAY HIGH-O/P SURFACE MT SPEAKER, 8OHMS, BLK</v>
          </cell>
          <cell r="I1011" t="str">
            <v>Control 28-1L in Black. Professional Low-Z Only 8" 2-Way High-Output Indoor/Outdoor Background/Foreground Speaker with Rich Sonic Character and Contemporary High-Design look that fits into a wide range of decors, 8" (200mm) woven-fiberglass cone LF and 1" (25mm) PEI diaphragm Tweeter, 120W Cont. Pink Noise (480W Peak) Power Capacity (2hr), 45Hz - 20kHz Frequency Range, 91dB Sensitivity, Nominal Impedance 8Ω, Wide 100° x 100° coverage, Built-in InvisiBall® Mounting Hardware, Black (RAL9004) (Priced as each; sold in pairs)</v>
          </cell>
          <cell r="J1011">
            <v>350</v>
          </cell>
          <cell r="K1011">
            <v>350</v>
          </cell>
          <cell r="L1011">
            <v>257.94</v>
          </cell>
          <cell r="M1011">
            <v>245.04299999999998</v>
          </cell>
          <cell r="N1011">
            <v>232.14600000000002</v>
          </cell>
          <cell r="O1011">
            <v>2</v>
          </cell>
          <cell r="P1011">
            <v>691991005138</v>
          </cell>
          <cell r="R1011">
            <v>15</v>
          </cell>
          <cell r="S1011">
            <v>11.25</v>
          </cell>
          <cell r="T1011">
            <v>13.75</v>
          </cell>
          <cell r="U1011">
            <v>18</v>
          </cell>
          <cell r="V1011" t="str">
            <v>CN</v>
          </cell>
          <cell r="W1011" t="str">
            <v>Non Compliant</v>
          </cell>
          <cell r="X1011" t="str">
            <v xml:space="preserve">http://www.jblpro.com/www/products/installed-sound/control-contractor-series/control-28-1l </v>
          </cell>
          <cell r="Y1011">
            <v>146</v>
          </cell>
        </row>
        <row r="1012">
          <cell r="A1012" t="str">
            <v>CONTROL 28-1L-WH</v>
          </cell>
          <cell r="B1012" t="str">
            <v>JBL</v>
          </cell>
          <cell r="C1012" t="str">
            <v>Surface-Mount Speaker</v>
          </cell>
          <cell r="D1012" t="str">
            <v>CONTROL 28-1L-WH</v>
          </cell>
          <cell r="E1012" t="str">
            <v>JBL018</v>
          </cell>
          <cell r="H1012" t="str">
            <v>8" 2-WAY HIGH-O/P SURFACE MT SPEAKER, 8OHMS, WHT</v>
          </cell>
          <cell r="I1012" t="str">
            <v>Control 28-1L in White. Professional Low-Z Only 8" 2-Way High-Output Indoor/Outdoor Background/Foreground Speaker with Rich Sonic Character and Contemporary High-Design look that fits into a wide range of decors, 8" (200mm) woven-fiberglass cone LF and 1" (25mm) PEI diaphragm Tweeter, 120W Cont. Pink Noise (480W Peak) Power Capacity (2hr), 45Hz - 20kHz Frequency Range, 91dB Sensitivity, Nominal Impedance 8Ω, Wide 100° x 100° coverage, Built-in InvisiBall® Mounting Hardware, White (RAL9016) (Priced as each; sold in pairs)</v>
          </cell>
          <cell r="J1012">
            <v>391</v>
          </cell>
          <cell r="K1012">
            <v>391</v>
          </cell>
          <cell r="L1012">
            <v>284.82</v>
          </cell>
          <cell r="M1012">
            <v>270.57900000000001</v>
          </cell>
          <cell r="N1012">
            <v>256.33800000000002</v>
          </cell>
          <cell r="O1012">
            <v>2</v>
          </cell>
          <cell r="P1012">
            <v>691991005145</v>
          </cell>
          <cell r="R1012">
            <v>15</v>
          </cell>
          <cell r="S1012">
            <v>11.25</v>
          </cell>
          <cell r="T1012">
            <v>13.75</v>
          </cell>
          <cell r="U1012">
            <v>18</v>
          </cell>
          <cell r="V1012" t="str">
            <v>CN</v>
          </cell>
          <cell r="W1012" t="str">
            <v>Non Compliant</v>
          </cell>
          <cell r="X1012" t="str">
            <v xml:space="preserve">http://www.jblpro.com/www/products/installed-sound/control-contractor-series/control-28-1l </v>
          </cell>
          <cell r="Y1012">
            <v>147</v>
          </cell>
        </row>
        <row r="1013">
          <cell r="A1013" t="str">
            <v>CONTROL 28-1-WH</v>
          </cell>
          <cell r="B1013" t="str">
            <v>JBL</v>
          </cell>
          <cell r="C1013" t="str">
            <v>Surface-Mount Speaker</v>
          </cell>
          <cell r="D1013" t="str">
            <v>CONTROL 28-1-WH</v>
          </cell>
          <cell r="E1013" t="str">
            <v>JBL018</v>
          </cell>
          <cell r="H1013" t="str">
            <v>8" 2-WAY HIGH-O/P SURFACE MT SPEAKER, WHT</v>
          </cell>
          <cell r="I1013" t="str">
            <v>Control 28-1 in White. Professional 8" 2-Way High-Output Indoor/Outdoor Background/Foreground Speaker with Rich Sonic Character and Contemporary High-Design look that fits into a wide range of decors, 8" (200mm) woven-fiberglass cone LF and 1" (25mm) PEI diaphragm Tweeter, 120W Cont. Pink Noise (480W Peak) Power Capacity (2hr), 45Hz - 20kHz Frequency Range, 91dB Sensitivity, 60W 70V/100V multi-tap Transformer with 8Ω direct, Wide 100° x 100° coverage, Built-in InvisiBall® Mounting Hardware, White (RAL9016) (Priced as each; sold in pairs)</v>
          </cell>
          <cell r="J1013">
            <v>381</v>
          </cell>
          <cell r="K1013">
            <v>381</v>
          </cell>
          <cell r="L1013">
            <v>279.76</v>
          </cell>
          <cell r="O1013">
            <v>2</v>
          </cell>
          <cell r="P1013">
            <v>691991002052</v>
          </cell>
          <cell r="R1013">
            <v>17</v>
          </cell>
          <cell r="S1013">
            <v>11.25</v>
          </cell>
          <cell r="T1013">
            <v>13.5</v>
          </cell>
          <cell r="U1013">
            <v>17.5</v>
          </cell>
          <cell r="V1013" t="str">
            <v>CN</v>
          </cell>
          <cell r="W1013" t="str">
            <v>Non Compliant</v>
          </cell>
          <cell r="X1013" t="str">
            <v xml:space="preserve">http://www.jblpro.com/www/products/installed-sound/control-contractor-series/control-28-1 </v>
          </cell>
          <cell r="Y1013">
            <v>148</v>
          </cell>
        </row>
        <row r="1014">
          <cell r="A1014" t="str">
            <v>C29AV-1</v>
          </cell>
          <cell r="B1014" t="str">
            <v>JBL</v>
          </cell>
          <cell r="C1014" t="str">
            <v>Surface-Mount Speaker</v>
          </cell>
          <cell r="D1014" t="str">
            <v>C29AV-1</v>
          </cell>
          <cell r="E1014" t="str">
            <v>JBL018</v>
          </cell>
          <cell r="H1014" t="str">
            <v>8" 2-WAY PREMIUM MONITOR SPEAKER, BLK</v>
          </cell>
          <cell r="I1014" t="str">
            <v>Control 29AV-1 in Black. Premium High Output 8" Indoor/Outdoor Monitor Speaker with Extended Bandwidth and Extremely Smooth Frequency Response, 8" (200mm) Kevlar cone Woofer and 1"(25mm) Titanium diaphragm Compression Driver, 150W Cont. Pink Noise (300W Program) Power Capacity (100hr), 37Hz - 18kHz Frequency Range, 90dB Sensitivity, 110W 70V/100V multi-tap Transformer with 8Ω direct, 110° x 85° coverage with Rotatable Horn, SonicGuard™ overload protection, Built-in InvisiBall® Mounting Hardware, Includes MTC-PC2 input panel cover (Priced and Sold as Each)</v>
          </cell>
          <cell r="J1014">
            <v>685</v>
          </cell>
          <cell r="K1014">
            <v>572</v>
          </cell>
          <cell r="L1014">
            <v>431.13</v>
          </cell>
          <cell r="M1014">
            <v>409.57349999999997</v>
          </cell>
          <cell r="N1014">
            <v>388.017</v>
          </cell>
          <cell r="P1014">
            <v>50036903387</v>
          </cell>
          <cell r="R1014">
            <v>27</v>
          </cell>
          <cell r="S1014">
            <v>14</v>
          </cell>
          <cell r="T1014">
            <v>15</v>
          </cell>
          <cell r="U1014">
            <v>24</v>
          </cell>
          <cell r="V1014" t="str">
            <v>CN</v>
          </cell>
          <cell r="W1014" t="str">
            <v>Non Compliant</v>
          </cell>
          <cell r="X1014" t="str">
            <v xml:space="preserve">http://www.jblpro.com/www/products/installed-sound/control-contractor-series/control-29av-1 </v>
          </cell>
          <cell r="Y1014">
            <v>149</v>
          </cell>
        </row>
        <row r="1015">
          <cell r="A1015" t="str">
            <v>C29AV-WH-1</v>
          </cell>
          <cell r="B1015" t="str">
            <v>JBL</v>
          </cell>
          <cell r="C1015" t="str">
            <v>Surface-Mount Speaker</v>
          </cell>
          <cell r="D1015" t="str">
            <v>C29AV-WH-1</v>
          </cell>
          <cell r="E1015" t="str">
            <v>JBL018</v>
          </cell>
          <cell r="H1015" t="str">
            <v>8" 2-WAY PREMIUM MONITOR SPEAKER, WHT</v>
          </cell>
          <cell r="I1015" t="str">
            <v>Control 29AV-1 in White. Premium High Output 8" Indoor/Outdoor Monitor Speaker with Extended Bandwidth and Extremely Smooth Frequency Response, 8" (200mm) Kevlar cone Woofer and 1"(25mm) Titanium diaphragm Compression Driver, 150W Cont. Pink Noise (300W Program) Power Capacity (100hr), 37Hz - 18kHz Frequency Range, 90dB Sensitivity, 110W 70V/100V multi-tap Transformer with 8Ω direct, 110° x 85° coverage with Rotatable Horn, SonicGuard™ overload protection, Built-in InvisiBall® Mounting Hardware, Includes MTC-PC2 input panel cover (Priced and Sold as Each)</v>
          </cell>
          <cell r="J1015">
            <v>572</v>
          </cell>
          <cell r="K1015">
            <v>572</v>
          </cell>
          <cell r="L1015">
            <v>431.13</v>
          </cell>
          <cell r="M1015">
            <v>409.57349999999997</v>
          </cell>
          <cell r="N1015">
            <v>388.017</v>
          </cell>
          <cell r="P1015">
            <v>50036903394</v>
          </cell>
          <cell r="R1015">
            <v>33.15</v>
          </cell>
          <cell r="S1015">
            <v>13</v>
          </cell>
          <cell r="T1015">
            <v>15</v>
          </cell>
          <cell r="U1015">
            <v>24</v>
          </cell>
          <cell r="V1015" t="str">
            <v>CN</v>
          </cell>
          <cell r="W1015" t="str">
            <v>Non Compliant</v>
          </cell>
          <cell r="X1015" t="str">
            <v xml:space="preserve">http://www.jblpro.com/www/products/installed-sound/control-contractor-series/control-29av-1 </v>
          </cell>
          <cell r="Y1015">
            <v>150</v>
          </cell>
        </row>
        <row r="1016">
          <cell r="A1016" t="str">
            <v>CONTROL 31</v>
          </cell>
          <cell r="B1016" t="str">
            <v>JBL</v>
          </cell>
          <cell r="C1016" t="str">
            <v>Surface-Mount Speaker</v>
          </cell>
          <cell r="D1016" t="str">
            <v>CONTROL 31</v>
          </cell>
          <cell r="E1016" t="str">
            <v>JBL018</v>
          </cell>
          <cell r="H1016" t="str">
            <v>10" 2-WAY PREMIUM HIGH-O/P MONITOR SPEAKER, BLK</v>
          </cell>
          <cell r="I1016" t="str">
            <v>Control 31 in Black. Professional 2-Way High Output 10" Indoor/Outdoor Monitor Speaker with Extended Bandwidth and Extremely Smooth Frequency Response, 10" (250mm) woven Fiberglass cone LF and 1" (25mm) Compression Driver (2414H-C), 250W Cont. Pink Noise (1000W Peak) Power Capacity (2hr), 33Hz - 19kHz Frequency Range, 92dB Sensitivity, 150W 70V/100V multi-tap Transformer with 8Ω direct, 110° x 110° Symmetrical Coverage, Built-in InvisiBall® Mounting Hardware, IP-55 Rated, Includes MTC-PC2 input panel cover (Priced and Sold as Each)</v>
          </cell>
          <cell r="J1016">
            <v>1057</v>
          </cell>
          <cell r="K1016">
            <v>885</v>
          </cell>
          <cell r="L1016">
            <v>658.05</v>
          </cell>
          <cell r="M1016">
            <v>625.14749999999992</v>
          </cell>
          <cell r="N1016">
            <v>592.245</v>
          </cell>
          <cell r="P1016">
            <v>691991000805</v>
          </cell>
          <cell r="R1016">
            <v>22</v>
          </cell>
          <cell r="S1016">
            <v>19</v>
          </cell>
          <cell r="T1016">
            <v>18</v>
          </cell>
          <cell r="U1016">
            <v>28</v>
          </cell>
          <cell r="V1016" t="str">
            <v>CN</v>
          </cell>
          <cell r="W1016" t="str">
            <v>Non Compliant</v>
          </cell>
          <cell r="X1016" t="str">
            <v xml:space="preserve">http://www.jblpro.com/www/products/installed-sound/control-contractor-series/control-31 </v>
          </cell>
          <cell r="Y1016">
            <v>151</v>
          </cell>
        </row>
        <row r="1017">
          <cell r="A1017" t="str">
            <v>CONTROL 31-WH</v>
          </cell>
          <cell r="B1017" t="str">
            <v>JBL</v>
          </cell>
          <cell r="C1017" t="str">
            <v>Surface-Mount Speaker</v>
          </cell>
          <cell r="D1017" t="str">
            <v>CONTROL 31-WH</v>
          </cell>
          <cell r="E1017" t="str">
            <v>JBL018</v>
          </cell>
          <cell r="H1017" t="str">
            <v>10" 2-WAY PREMIUM HIGH-O/P MONITOR SPEAKER, WHT</v>
          </cell>
          <cell r="I1017" t="str">
            <v>Control 31 in White. Professional 2-Way High Output 10" Indoor/Outdoor Monitor Speaker with Extended Bandwidth and Extremely Smooth Frequency Response, 10" (250mm) woven Fiberglass cone LF and 1" (25mm) Compression Driver (2414H-C), 250W Cont. Pink Noise (1000W Peak) Power Capacity (2hr), 33Hz - 19kHz Frequency Range, 92dB Sensitivity, 150W 70V/100V multi-tap Transformer with 8Ω direct, 110° x 110° Symmetrical Coverage, Built-in InvisiBall® Mounting Hardware, IP-55 Rated, Includes MTC-PC2 input panel cover (Priced and Sold as Each)</v>
          </cell>
          <cell r="J1017">
            <v>880</v>
          </cell>
          <cell r="K1017">
            <v>880</v>
          </cell>
          <cell r="L1017">
            <v>658.05</v>
          </cell>
          <cell r="M1017">
            <v>625.14749999999992</v>
          </cell>
          <cell r="N1017">
            <v>592.245</v>
          </cell>
          <cell r="P1017">
            <v>691991000812</v>
          </cell>
          <cell r="R1017">
            <v>22</v>
          </cell>
          <cell r="S1017">
            <v>19</v>
          </cell>
          <cell r="T1017">
            <v>18</v>
          </cell>
          <cell r="U1017">
            <v>29</v>
          </cell>
          <cell r="V1017" t="str">
            <v>CN</v>
          </cell>
          <cell r="W1017" t="str">
            <v>Non Compliant</v>
          </cell>
          <cell r="X1017" t="str">
            <v xml:space="preserve">http://www.jblpro.com/www/products/installed-sound/control-contractor-series/control-31 </v>
          </cell>
          <cell r="Y1017">
            <v>152</v>
          </cell>
        </row>
        <row r="1018">
          <cell r="A1018" t="str">
            <v>CONTROL HST</v>
          </cell>
          <cell r="B1018" t="str">
            <v>JBL</v>
          </cell>
          <cell r="C1018" t="str">
            <v>Surface-Mount Speaker</v>
          </cell>
          <cell r="D1018" t="str">
            <v>CONTROL HST</v>
          </cell>
          <cell r="E1018" t="str">
            <v>JBL018</v>
          </cell>
          <cell r="H1018" t="str">
            <v>5.25" WIDE COVERAGE ON-WALL SPEAKER, BLK</v>
          </cell>
          <cell r="I1018" t="str">
            <v>Control HST in Black. On-Wall speaker with Hemispherical Soundfield Technology™ that provides Extremely Wide Horizontal Coverage of almost 180°, 5.25" CMMD Woofer and two splayed 0.75" Fluid-cooled Tweeters, 100W Cont. Pink Noise (400W Peak) Power Capacity (2hr), 50Hz - 20kHz Frequency Range, 88dB Sensitivity, 60W 70V/100V multi-tap Transformer with 8Ω direct, 180° H x 160° V Coverage, IP-54 Rated, Includes U-Bracket, Black (RAL9004)</v>
          </cell>
          <cell r="J1018">
            <v>470</v>
          </cell>
          <cell r="K1018">
            <v>395</v>
          </cell>
          <cell r="L1018">
            <v>289.19</v>
          </cell>
          <cell r="M1018">
            <v>274.73050000000001</v>
          </cell>
          <cell r="N1018">
            <v>260.27100000000002</v>
          </cell>
          <cell r="P1018">
            <v>691991000775</v>
          </cell>
          <cell r="R1018">
            <v>12</v>
          </cell>
          <cell r="S1018">
            <v>17</v>
          </cell>
          <cell r="T1018">
            <v>10</v>
          </cell>
          <cell r="U1018">
            <v>13</v>
          </cell>
          <cell r="V1018" t="str">
            <v>CN</v>
          </cell>
          <cell r="W1018" t="str">
            <v>Non Compliant</v>
          </cell>
          <cell r="X1018" t="str">
            <v>http://www.jblpro.com/www/products/installed-sound/control-hst</v>
          </cell>
          <cell r="Y1018">
            <v>153</v>
          </cell>
        </row>
        <row r="1019">
          <cell r="A1019" t="str">
            <v>CONTROL HST-WH</v>
          </cell>
          <cell r="B1019" t="str">
            <v>JBL</v>
          </cell>
          <cell r="C1019" t="str">
            <v>Surface-Mount Speaker</v>
          </cell>
          <cell r="D1019" t="str">
            <v>CONTROL HST-WH</v>
          </cell>
          <cell r="E1019" t="str">
            <v>JBL018</v>
          </cell>
          <cell r="H1019" t="str">
            <v>5.25" WIDE COVERAGE ON-WALL SPEAKER, WHT</v>
          </cell>
          <cell r="I1019" t="str">
            <v>Control HST in White. On-Wall speaker with Hemispherical Soundfield Technology™ that provides Extremely Wide Horizontal Coverage of almost 180°, 5.25" CMMD Woofer and two splayed 0.75" Fluid-cooled Tweeters, 100W Cont. Pink Noise (400W Peak) Power Capacity (2hr), 50Hz - 20kHz Frequency Range, 88dB Sensitivity, 60W 70V/100V multi-tap Transformer with 8Ω direct, 180° H x 160° V Coverage, IP-54 Rated, Includes U-Bracket, White (RAL9016)</v>
          </cell>
          <cell r="J1019">
            <v>391</v>
          </cell>
          <cell r="K1019">
            <v>391</v>
          </cell>
          <cell r="L1019">
            <v>289.19</v>
          </cell>
          <cell r="M1019">
            <v>274.73050000000001</v>
          </cell>
          <cell r="N1019">
            <v>260.27100000000002</v>
          </cell>
          <cell r="P1019">
            <v>691991000782</v>
          </cell>
          <cell r="R1019">
            <v>12</v>
          </cell>
          <cell r="S1019">
            <v>17</v>
          </cell>
          <cell r="T1019">
            <v>10</v>
          </cell>
          <cell r="U1019">
            <v>13</v>
          </cell>
          <cell r="V1019" t="str">
            <v>CN</v>
          </cell>
          <cell r="W1019" t="str">
            <v>Non Compliant</v>
          </cell>
          <cell r="X1019" t="str">
            <v>http://www.jblpro.com/www/products/installed-sound/control-hst</v>
          </cell>
          <cell r="Y1019">
            <v>154</v>
          </cell>
        </row>
        <row r="1020">
          <cell r="A1020" t="str">
            <v>CONTROLCRV</v>
          </cell>
          <cell r="B1020" t="str">
            <v>JBL</v>
          </cell>
          <cell r="C1020" t="str">
            <v>Surface-Mount Speaker</v>
          </cell>
          <cell r="D1020" t="str">
            <v>CONTROLCRV</v>
          </cell>
          <cell r="E1020" t="str">
            <v>JBL018</v>
          </cell>
          <cell r="H1020" t="str">
            <v>DUAL 4" VERSATILE ARCHITECTURAL SPEAKER, BLK</v>
          </cell>
          <cell r="I1020" t="str">
            <v>Control CRV in Black. Versatile High Design Indoor/Outdoor Loudspeaker with Unique, Contemporary, Curved-Design and Versatile mounting configurations, Dual 4" (100mm) PolyPlas,™ shielded Woofer and 0.75" (19mm) Titanium-laminate Dome Tweeter, 75W Cont. Pink Noise (150W Program) Power Capacity (2hr), 80Hz - 20kHz Frequency Range, 89dB Sensitivity, 30W 70V/100V multi-tap Transformer with 4Ω direct, 105° H x 80° V Coverage, Outdoor rated to IP-34, Includes Corner/Wall-mount Bracket (Priced and sold as Each) International Masterpack is 4Pcs</v>
          </cell>
          <cell r="J1020">
            <v>402</v>
          </cell>
          <cell r="K1020">
            <v>335</v>
          </cell>
          <cell r="L1020">
            <v>249.46</v>
          </cell>
          <cell r="M1020">
            <v>236.98699999999999</v>
          </cell>
          <cell r="N1020">
            <v>224.51400000000001</v>
          </cell>
          <cell r="O1020">
            <v>4</v>
          </cell>
          <cell r="P1020">
            <v>50036904001</v>
          </cell>
          <cell r="R1020">
            <v>9.5</v>
          </cell>
          <cell r="S1020">
            <v>16</v>
          </cell>
          <cell r="T1020">
            <v>14</v>
          </cell>
          <cell r="U1020">
            <v>28</v>
          </cell>
          <cell r="V1020" t="str">
            <v>CN</v>
          </cell>
          <cell r="W1020" t="str">
            <v>Non Compliant</v>
          </cell>
          <cell r="X1020" t="str">
            <v xml:space="preserve">http://www.jblpro.com/www/products/installed-sound/control-crv#.V4VxM_krLs0 </v>
          </cell>
          <cell r="Y1020">
            <v>155</v>
          </cell>
        </row>
        <row r="1021">
          <cell r="A1021" t="str">
            <v>CONTROLCRV-WH</v>
          </cell>
          <cell r="B1021" t="str">
            <v>JBL</v>
          </cell>
          <cell r="C1021" t="str">
            <v>Surface-Mount Speaker</v>
          </cell>
          <cell r="D1021" t="str">
            <v>CONTROLCRV-WH</v>
          </cell>
          <cell r="E1021" t="str">
            <v>JBL018</v>
          </cell>
          <cell r="H1021" t="str">
            <v>DUAL 4" VERSATILE ARCHITECTURAL SPEAKER, WHT</v>
          </cell>
          <cell r="I1021" t="str">
            <v>Control CRV in White. Versatile High Design Indoor/Outdoor Loudspeaker with Unique, Contemporary, Curved-Design and Versatile mounting configurations, Dual 4" (100mm) PolyPlas,™ shielded Woofer and 0.75" (19mm) Titanium-laminate Dome Tweeter, 75W Cont. Pink Noise (150W Program) Power Capacity (2hr), 80Hz - 20kHz Frequency Range, 89dB Sensitivity, 30W 70V/100V multi-tap Transformer with 4Ω direct, 105° H x 80° V Coverage, Outdoor rated to IP-34, Includes Corner/Wall-mount Bracket (Priced and sold as Each) International Masterpack is 4Pcs</v>
          </cell>
          <cell r="J1021">
            <v>335</v>
          </cell>
          <cell r="K1021">
            <v>335</v>
          </cell>
          <cell r="L1021">
            <v>249.46</v>
          </cell>
          <cell r="M1021">
            <v>236.98699999999999</v>
          </cell>
          <cell r="N1021">
            <v>224.51400000000001</v>
          </cell>
          <cell r="O1021">
            <v>4</v>
          </cell>
          <cell r="P1021">
            <v>50036904018</v>
          </cell>
          <cell r="R1021">
            <v>9.75</v>
          </cell>
          <cell r="S1021">
            <v>28</v>
          </cell>
          <cell r="T1021">
            <v>16</v>
          </cell>
          <cell r="U1021">
            <v>15</v>
          </cell>
          <cell r="V1021" t="str">
            <v>CN</v>
          </cell>
          <cell r="W1021" t="str">
            <v>Non Compliant</v>
          </cell>
          <cell r="X1021" t="str">
            <v xml:space="preserve">http://www.jblpro.com/www/products/installed-sound/control-crv#.V4VxM_krLs0 </v>
          </cell>
          <cell r="Y1021">
            <v>156</v>
          </cell>
        </row>
        <row r="1022">
          <cell r="A1022" t="str">
            <v>CONTROL SB2210</v>
          </cell>
          <cell r="B1022" t="str">
            <v>JBL</v>
          </cell>
          <cell r="C1022" t="str">
            <v>Surface-Mount Speaker</v>
          </cell>
          <cell r="D1022" t="str">
            <v>CONTROL SB2210</v>
          </cell>
          <cell r="E1022" t="str">
            <v>JBL018</v>
          </cell>
          <cell r="H1022" t="str">
            <v>DUAL 10" COMPACT SUBWOOFER, BLK</v>
          </cell>
          <cell r="I1022" t="str">
            <v>Control SB2210 in Black. Professional Compact Subwoofer, Dual 10" (250mm) Woven Fiberglass cone LF drivers, 500W Cont. Pink Noise (2000W Peak) Power Capacity (2hr), 38Hz - 500Hz Frequency Range, 95dB Sensitivity, 8Ω, Low-Profile Design, IP-45 Rated, Includes MTC-PC2 input panel cover (Priced and Sold as Each)</v>
          </cell>
          <cell r="J1022">
            <v>1000</v>
          </cell>
          <cell r="K1022">
            <v>1000</v>
          </cell>
          <cell r="L1022">
            <v>742.75</v>
          </cell>
          <cell r="M1022">
            <v>705.61249999999995</v>
          </cell>
          <cell r="N1022">
            <v>668.47500000000002</v>
          </cell>
          <cell r="P1022">
            <v>691991004322</v>
          </cell>
          <cell r="R1022">
            <v>59</v>
          </cell>
          <cell r="S1022">
            <v>29</v>
          </cell>
          <cell r="T1022">
            <v>28</v>
          </cell>
          <cell r="U1022">
            <v>20</v>
          </cell>
          <cell r="V1022" t="str">
            <v>CN</v>
          </cell>
          <cell r="W1022" t="str">
            <v>Non Compliant</v>
          </cell>
          <cell r="X1022" t="str">
            <v xml:space="preserve">http://www.jblpro.com/www/products/installed-sound/control-contractor-series/control-sb2210 </v>
          </cell>
          <cell r="Y1022">
            <v>157</v>
          </cell>
        </row>
        <row r="1023">
          <cell r="A1023" t="str">
            <v>CONTROL SB2210-WH</v>
          </cell>
          <cell r="B1023" t="str">
            <v>JBL</v>
          </cell>
          <cell r="C1023" t="str">
            <v>Surface-Mount Speaker</v>
          </cell>
          <cell r="D1023" t="str">
            <v>CONTROL SB2210-WH</v>
          </cell>
          <cell r="E1023" t="str">
            <v>JBL018</v>
          </cell>
          <cell r="H1023" t="str">
            <v>DUAL 10" COMPACT SUBWOOFER, WHT</v>
          </cell>
          <cell r="I1023" t="str">
            <v>Control SB2210 in White. Professional Compact Subwoofer, Dual 10" (250mm) Woven Fiberglass cone LF drivers, 500W Cont. Pink Noise (2000W Peak) Power Capacity (2hr), 38Hz - 500Hz Frequency Range, 95dB Sensitivity, 8Ω direct, Low-Profile Design, IP-45 Rated, Includes MTC-PC2 input panel cover (Priced and Sold as Each)</v>
          </cell>
          <cell r="J1023">
            <v>916</v>
          </cell>
          <cell r="K1023">
            <v>916</v>
          </cell>
          <cell r="L1023">
            <v>683.8</v>
          </cell>
          <cell r="M1023">
            <v>649.6099999999999</v>
          </cell>
          <cell r="N1023">
            <v>615.41999999999996</v>
          </cell>
          <cell r="P1023">
            <v>691991004339</v>
          </cell>
          <cell r="R1023">
            <v>59.5</v>
          </cell>
          <cell r="S1023">
            <v>29</v>
          </cell>
          <cell r="T1023">
            <v>28</v>
          </cell>
          <cell r="U1023">
            <v>20</v>
          </cell>
          <cell r="V1023" t="str">
            <v>CN</v>
          </cell>
          <cell r="W1023" t="str">
            <v>Non Compliant</v>
          </cell>
          <cell r="X1023" t="str">
            <v xml:space="preserve">http://www.jblpro.com/www/products/installed-sound/control-contractor-series/control-sb2210 </v>
          </cell>
          <cell r="Y1023">
            <v>158</v>
          </cell>
        </row>
        <row r="1024">
          <cell r="A1024" t="str">
            <v>MTC-210UB</v>
          </cell>
          <cell r="B1024" t="str">
            <v>JBL</v>
          </cell>
          <cell r="C1024" t="str">
            <v>Accessory</v>
          </cell>
          <cell r="D1024" t="str">
            <v>MTC-210UB</v>
          </cell>
          <cell r="E1024" t="str">
            <v>JBL018</v>
          </cell>
          <cell r="H1024" t="str">
            <v>U-BRACKET FOR CONTROL SB-2210, BLK</v>
          </cell>
          <cell r="I1024" t="str">
            <v>MTC-210UB in Black. U-Bracket for Control SB-2210 Subwoofer, Includes two friction gaskets and Hardware (Priced and Sold as Each)</v>
          </cell>
          <cell r="J1024">
            <v>130</v>
          </cell>
          <cell r="K1024">
            <v>130</v>
          </cell>
          <cell r="L1024">
            <v>75.69</v>
          </cell>
          <cell r="M1024">
            <v>71.905499999999989</v>
          </cell>
          <cell r="N1024">
            <v>68.120999999999995</v>
          </cell>
          <cell r="P1024">
            <v>50036904728</v>
          </cell>
          <cell r="R1024">
            <v>9</v>
          </cell>
          <cell r="S1024">
            <v>28</v>
          </cell>
          <cell r="T1024">
            <v>17</v>
          </cell>
          <cell r="U1024">
            <v>5</v>
          </cell>
          <cell r="V1024" t="str">
            <v>US</v>
          </cell>
          <cell r="W1024" t="str">
            <v>Compliant</v>
          </cell>
          <cell r="Y1024">
            <v>159</v>
          </cell>
        </row>
        <row r="1025">
          <cell r="A1025" t="str">
            <v>MTC-210UB-WH</v>
          </cell>
          <cell r="B1025" t="str">
            <v>JBL</v>
          </cell>
          <cell r="C1025" t="str">
            <v>Accessory</v>
          </cell>
          <cell r="D1025" t="str">
            <v>MTC-210UB-WH</v>
          </cell>
          <cell r="E1025" t="str">
            <v>JBL018</v>
          </cell>
          <cell r="H1025" t="str">
            <v>U-BRACKET FOR CONTROL SB-2210, WHT</v>
          </cell>
          <cell r="I1025" t="str">
            <v>UMTC-210UB in White. U-Bracket for Control SB-2210 Subwoofer, Includes two friction gaskets and Hardware (Priced and Sold as Each)</v>
          </cell>
          <cell r="J1025">
            <v>130</v>
          </cell>
          <cell r="K1025">
            <v>130</v>
          </cell>
          <cell r="L1025">
            <v>75.69</v>
          </cell>
          <cell r="P1025">
            <v>691991300325</v>
          </cell>
          <cell r="R1025">
            <v>20</v>
          </cell>
          <cell r="S1025">
            <v>5</v>
          </cell>
          <cell r="T1025">
            <v>17</v>
          </cell>
          <cell r="U1025">
            <v>28</v>
          </cell>
          <cell r="V1025" t="str">
            <v>US</v>
          </cell>
          <cell r="W1025" t="str">
            <v>Non Compliant</v>
          </cell>
          <cell r="Y1025">
            <v>160</v>
          </cell>
        </row>
        <row r="1026">
          <cell r="A1026" t="str">
            <v>MTC-23CM</v>
          </cell>
          <cell r="B1026" t="str">
            <v>JBL</v>
          </cell>
          <cell r="C1026" t="str">
            <v>Accessory</v>
          </cell>
          <cell r="D1026" t="str">
            <v>MTC-23CM</v>
          </cell>
          <cell r="E1026" t="str">
            <v>JBL018</v>
          </cell>
          <cell r="H1026" t="str">
            <v>CEILING-MOUNT INVISIBALL® ADAPTER FOR CONTROL 23, BLK</v>
          </cell>
          <cell r="I1026" t="str">
            <v>MTC-23CM in Black. Ceiling-Mount InvisiBall Adapter for Control 23 (Priced and sold as a pack of 2 pcs)</v>
          </cell>
          <cell r="J1026">
            <v>26</v>
          </cell>
          <cell r="K1026">
            <v>26</v>
          </cell>
          <cell r="L1026">
            <v>14.08</v>
          </cell>
          <cell r="P1026">
            <v>691991300332</v>
          </cell>
          <cell r="R1026">
            <v>1</v>
          </cell>
          <cell r="S1026">
            <v>6</v>
          </cell>
          <cell r="T1026">
            <v>2</v>
          </cell>
          <cell r="U1026">
            <v>2</v>
          </cell>
          <cell r="V1026" t="str">
            <v>CN</v>
          </cell>
          <cell r="W1026" t="str">
            <v>Non Compliant</v>
          </cell>
          <cell r="Y1026">
            <v>161</v>
          </cell>
        </row>
        <row r="1027">
          <cell r="A1027" t="str">
            <v>MTC-23CM-WH</v>
          </cell>
          <cell r="B1027" t="str">
            <v>JBL</v>
          </cell>
          <cell r="C1027" t="str">
            <v>Accessory</v>
          </cell>
          <cell r="D1027" t="str">
            <v>MTC-23CM-WH</v>
          </cell>
          <cell r="E1027" t="str">
            <v>JBL018</v>
          </cell>
          <cell r="H1027" t="str">
            <v>CEILING-MOUNT INVISIBALL® ADAPTER FOR CONTROL 23, WHT</v>
          </cell>
          <cell r="I1027" t="str">
            <v>MTC-23CM in White. Ceiling-Mount InvisiBall Adapter for Control 23  (Priced and sold as a pack of 2 pcs)</v>
          </cell>
          <cell r="J1027">
            <v>36</v>
          </cell>
          <cell r="K1027">
            <v>36</v>
          </cell>
          <cell r="L1027">
            <v>15.33</v>
          </cell>
          <cell r="P1027">
            <v>691991300349</v>
          </cell>
          <cell r="R1027">
            <v>1</v>
          </cell>
          <cell r="S1027">
            <v>6</v>
          </cell>
          <cell r="T1027">
            <v>2</v>
          </cell>
          <cell r="U1027">
            <v>2</v>
          </cell>
          <cell r="V1027" t="str">
            <v>CN</v>
          </cell>
          <cell r="W1027" t="str">
            <v>Non Compliant</v>
          </cell>
          <cell r="Y1027">
            <v>162</v>
          </cell>
        </row>
        <row r="1028">
          <cell r="A1028" t="str">
            <v>MTC-23UB-1</v>
          </cell>
          <cell r="B1028" t="str">
            <v>JBL</v>
          </cell>
          <cell r="C1028" t="str">
            <v>Accessory</v>
          </cell>
          <cell r="D1028" t="str">
            <v>MTC-23UB-1</v>
          </cell>
          <cell r="E1028" t="str">
            <v>JBL018</v>
          </cell>
          <cell r="H1028" t="str">
            <v>U-BRACKET FOR CONTROL 23-1/1L, BLK</v>
          </cell>
          <cell r="I1028" t="str">
            <v>MTC-23UB-1 in Black. U-Bracket for Control 23-1 &amp; 23-1L (Priced and sold as each) International Masterpack is 6 pcs</v>
          </cell>
          <cell r="J1028">
            <v>57</v>
          </cell>
          <cell r="K1028">
            <v>57</v>
          </cell>
          <cell r="L1028">
            <v>26.21</v>
          </cell>
          <cell r="P1028">
            <v>691991005213</v>
          </cell>
          <cell r="R1028">
            <v>1</v>
          </cell>
          <cell r="S1028">
            <v>4.5</v>
          </cell>
          <cell r="T1028">
            <v>9</v>
          </cell>
          <cell r="U1028">
            <v>5.5</v>
          </cell>
          <cell r="V1028" t="str">
            <v>CN</v>
          </cell>
          <cell r="W1028" t="str">
            <v>Non Compliant</v>
          </cell>
          <cell r="Y1028">
            <v>163</v>
          </cell>
        </row>
        <row r="1029">
          <cell r="A1029" t="str">
            <v>MTC-23UB-1-WH</v>
          </cell>
          <cell r="B1029" t="str">
            <v>JBL</v>
          </cell>
          <cell r="C1029" t="str">
            <v>Accessory</v>
          </cell>
          <cell r="D1029" t="str">
            <v>MTC-23UB-1-WH</v>
          </cell>
          <cell r="E1029" t="str">
            <v>JBL018</v>
          </cell>
          <cell r="H1029" t="str">
            <v>U-BRACKET FOR CONTROL 23-1/1L, WHT</v>
          </cell>
          <cell r="I1029" t="str">
            <v>MTC-23UB-1 in White. U-Bracket for Control 23-1 &amp; 23-1L (Priced and sold as each) International Masterpack is 6 pcs</v>
          </cell>
          <cell r="J1029">
            <v>57</v>
          </cell>
          <cell r="K1029">
            <v>57</v>
          </cell>
          <cell r="L1029">
            <v>26.21</v>
          </cell>
          <cell r="P1029">
            <v>691991005220</v>
          </cell>
          <cell r="R1029">
            <v>1</v>
          </cell>
          <cell r="S1029">
            <v>4.5</v>
          </cell>
          <cell r="T1029">
            <v>9</v>
          </cell>
          <cell r="U1029">
            <v>5.5</v>
          </cell>
          <cell r="V1029" t="str">
            <v>CN</v>
          </cell>
          <cell r="W1029" t="str">
            <v>Non Compliant</v>
          </cell>
          <cell r="X1029" t="str">
            <v xml:space="preserve">http://www.jblpro.com/ProductAttachments/brktmanl.pdf </v>
          </cell>
          <cell r="Y1029">
            <v>164</v>
          </cell>
        </row>
        <row r="1030">
          <cell r="A1030" t="str">
            <v>MTC-23WMG-1</v>
          </cell>
          <cell r="B1030" t="str">
            <v>JBL</v>
          </cell>
          <cell r="C1030" t="str">
            <v>Accessory</v>
          </cell>
          <cell r="D1030" t="str">
            <v>MTC-23WMG-1</v>
          </cell>
          <cell r="E1030" t="str">
            <v>JBL018</v>
          </cell>
          <cell r="H1030" t="str">
            <v>WEATHERMAX™ GRILLE FOR CONTROL 23-1/1L, BLK</v>
          </cell>
          <cell r="I1030" t="str">
            <v>MTC-23WMG-1 in Black. WeatherMax™ Replacement Grille with backing for Control 23-1 &amp; 23-1L, Thick aluminum Grille with 3-layer foam (Tight-weave mesh vapor barrier) backing, Powdercoat finish, Suitable for harsh environments, Provides IP-55 Rating (Priced and sold as each)</v>
          </cell>
          <cell r="J1030">
            <v>57</v>
          </cell>
          <cell r="K1030">
            <v>57</v>
          </cell>
          <cell r="L1030">
            <v>26.82</v>
          </cell>
          <cell r="P1030">
            <v>691991005152</v>
          </cell>
          <cell r="R1030">
            <v>0.5</v>
          </cell>
          <cell r="S1030">
            <v>1.5</v>
          </cell>
          <cell r="T1030">
            <v>6</v>
          </cell>
          <cell r="U1030">
            <v>8.5</v>
          </cell>
          <cell r="V1030" t="str">
            <v>CN</v>
          </cell>
          <cell r="W1030" t="str">
            <v>Non Compliant</v>
          </cell>
          <cell r="Y1030">
            <v>165</v>
          </cell>
        </row>
        <row r="1031">
          <cell r="A1031" t="str">
            <v>MTC-23WMG-1-WH</v>
          </cell>
          <cell r="B1031" t="str">
            <v>JBL</v>
          </cell>
          <cell r="C1031" t="str">
            <v>Accessory</v>
          </cell>
          <cell r="D1031" t="str">
            <v>MTC-23WMG-1-WH</v>
          </cell>
          <cell r="E1031" t="str">
            <v>JBL018</v>
          </cell>
          <cell r="H1031" t="str">
            <v>WEATHERMAX™ GRILLE FOR CONTROL 23-1/1L, WHT</v>
          </cell>
          <cell r="I1031" t="str">
            <v>MTC-23WMG-1 in White. WeatherMax™ Replacement Grille with backing for Control 23-1 &amp; 23-1L, Thick aluminum Grille with 3-layer foam (Tight-weave mesh vapor barrier) backing, Powdercoat finish, Suitable for harsh environments, Provides IP-55 Rating (Priced and sold as each)</v>
          </cell>
          <cell r="J1031">
            <v>70</v>
          </cell>
          <cell r="K1031">
            <v>70</v>
          </cell>
          <cell r="L1031">
            <v>26.82</v>
          </cell>
          <cell r="P1031">
            <v>691991005169</v>
          </cell>
          <cell r="R1031">
            <v>0.5</v>
          </cell>
          <cell r="S1031">
            <v>1.5</v>
          </cell>
          <cell r="T1031">
            <v>6</v>
          </cell>
          <cell r="U1031">
            <v>8.5</v>
          </cell>
          <cell r="V1031" t="str">
            <v>CN</v>
          </cell>
          <cell r="W1031" t="str">
            <v>Non Compliant</v>
          </cell>
          <cell r="Y1031">
            <v>166</v>
          </cell>
        </row>
        <row r="1032">
          <cell r="A1032" t="str">
            <v>MTC-25UB-1</v>
          </cell>
          <cell r="B1032" t="str">
            <v>JBL</v>
          </cell>
          <cell r="C1032" t="str">
            <v>Accessory</v>
          </cell>
          <cell r="D1032" t="str">
            <v>MTC-25UB-1</v>
          </cell>
          <cell r="E1032" t="str">
            <v>JBL018</v>
          </cell>
          <cell r="H1032" t="str">
            <v>U-BRACKET FOR CONTROL 25-1/1L, BLK</v>
          </cell>
          <cell r="I1032" t="str">
            <v>MTC-25UB-1 in Black. U-Bracket for Control 25-1 &amp; 25-1L (Priced and sold as each) International Masterpack is 6 pcs</v>
          </cell>
          <cell r="J1032">
            <v>87</v>
          </cell>
          <cell r="K1032">
            <v>87</v>
          </cell>
          <cell r="L1032">
            <v>33.799999999999997</v>
          </cell>
          <cell r="P1032">
            <v>691991005237</v>
          </cell>
          <cell r="R1032">
            <v>1</v>
          </cell>
          <cell r="S1032">
            <v>5.5</v>
          </cell>
          <cell r="T1032">
            <v>11</v>
          </cell>
          <cell r="U1032">
            <v>6.5</v>
          </cell>
          <cell r="V1032" t="str">
            <v>CN</v>
          </cell>
          <cell r="W1032" t="str">
            <v>Non Compliant</v>
          </cell>
          <cell r="Y1032">
            <v>167</v>
          </cell>
        </row>
        <row r="1033">
          <cell r="A1033" t="str">
            <v>MTC-25UB-1-WH</v>
          </cell>
          <cell r="B1033" t="str">
            <v>JBL</v>
          </cell>
          <cell r="C1033" t="str">
            <v>Accessory</v>
          </cell>
          <cell r="D1033" t="str">
            <v>MTC-25UB-1-WH</v>
          </cell>
          <cell r="E1033" t="str">
            <v>JBL018</v>
          </cell>
          <cell r="H1033" t="str">
            <v>U-BRACKET FOR CONTROL 25-1/1L, WHT</v>
          </cell>
          <cell r="I1033" t="str">
            <v>MTC-25UB-1 in White. U-Bracket for Control 25-1 &amp; 25-1L (Priced and sold as each) International Masterpack is 6 pcs</v>
          </cell>
          <cell r="J1033">
            <v>72</v>
          </cell>
          <cell r="K1033">
            <v>72</v>
          </cell>
          <cell r="L1033">
            <v>33.799999999999997</v>
          </cell>
          <cell r="P1033">
            <v>691991005848</v>
          </cell>
          <cell r="R1033">
            <v>1</v>
          </cell>
          <cell r="S1033">
            <v>5.5</v>
          </cell>
          <cell r="T1033">
            <v>11</v>
          </cell>
          <cell r="U1033">
            <v>6.5</v>
          </cell>
          <cell r="V1033" t="str">
            <v>CN</v>
          </cell>
          <cell r="W1033" t="str">
            <v>Non Compliant</v>
          </cell>
          <cell r="X1033" t="str">
            <v xml:space="preserve">http://www.jblpro.com/ProductAttachments/brktmanl.pdf </v>
          </cell>
          <cell r="Y1033">
            <v>168</v>
          </cell>
        </row>
        <row r="1034">
          <cell r="A1034" t="str">
            <v>MTC-25WMG-1</v>
          </cell>
          <cell r="B1034" t="str">
            <v>JBL</v>
          </cell>
          <cell r="C1034" t="str">
            <v>Accessory</v>
          </cell>
          <cell r="D1034" t="str">
            <v>MTC-25WMG-1</v>
          </cell>
          <cell r="E1034" t="str">
            <v>JBL018</v>
          </cell>
          <cell r="H1034" t="str">
            <v>WEATHERMAX™ GRILLE FOR CONTROL 25-1/1L, BLK</v>
          </cell>
          <cell r="I1034" t="str">
            <v>MTC-25WMG-1 in Black. WeatherMax™ Replacement Grille with backing for Control 25-1 &amp; 25-1L, Thick aluminum Grille with 3-layer foam (Tight-weave mesh vapor barrier) backing, Powdercoat finish, Suitable for harsh environments, Provides IP-55 Rating (Priced and sold as each)</v>
          </cell>
          <cell r="J1034">
            <v>78</v>
          </cell>
          <cell r="K1034">
            <v>78</v>
          </cell>
          <cell r="L1034">
            <v>37.67</v>
          </cell>
          <cell r="P1034">
            <v>691991005176</v>
          </cell>
          <cell r="R1034">
            <v>1</v>
          </cell>
          <cell r="S1034">
            <v>1.5</v>
          </cell>
          <cell r="T1034">
            <v>7.5</v>
          </cell>
          <cell r="U1034">
            <v>10</v>
          </cell>
          <cell r="V1034" t="str">
            <v>CN</v>
          </cell>
          <cell r="W1034" t="str">
            <v>Non Compliant</v>
          </cell>
          <cell r="Y1034">
            <v>169</v>
          </cell>
        </row>
        <row r="1035">
          <cell r="A1035" t="str">
            <v>MTC-25WMG-1-WH</v>
          </cell>
          <cell r="B1035" t="str">
            <v>JBL</v>
          </cell>
          <cell r="C1035" t="str">
            <v>Accessory</v>
          </cell>
          <cell r="D1035" t="str">
            <v>MTC-25WMG-1-WH</v>
          </cell>
          <cell r="E1035" t="str">
            <v>JBL018</v>
          </cell>
          <cell r="H1035" t="str">
            <v>WEATHERMAX™ GRILLE FOR CONTROL 25-1/1L, WHT</v>
          </cell>
          <cell r="I1035" t="str">
            <v>MTC-25WMG-1 in White. WeatherMax™ Replacement Grille with backing for Control 25-1 &amp; 25-1L, Thick aluminum Grille with 3-layer foam (Tight-weave mesh vapor barrier) backing, Powdercoat finish, Suitable for harsh environments, Provides IP-55 Rating (Priced and sold as each)</v>
          </cell>
          <cell r="J1035">
            <v>90</v>
          </cell>
          <cell r="K1035">
            <v>90</v>
          </cell>
          <cell r="L1035">
            <v>40.65</v>
          </cell>
          <cell r="P1035">
            <v>691991005183</v>
          </cell>
          <cell r="R1035">
            <v>1</v>
          </cell>
          <cell r="S1035">
            <v>1.5</v>
          </cell>
          <cell r="T1035">
            <v>7.5</v>
          </cell>
          <cell r="U1035">
            <v>10</v>
          </cell>
          <cell r="V1035" t="str">
            <v>CN</v>
          </cell>
          <cell r="W1035" t="str">
            <v>Non Compliant</v>
          </cell>
          <cell r="Y1035">
            <v>170</v>
          </cell>
        </row>
        <row r="1036">
          <cell r="A1036" t="str">
            <v>MTC-28/25CM</v>
          </cell>
          <cell r="B1036" t="str">
            <v>JBL</v>
          </cell>
          <cell r="C1036" t="str">
            <v>Accessory</v>
          </cell>
          <cell r="D1036" t="str">
            <v>MTC-28/25CM</v>
          </cell>
          <cell r="E1036" t="str">
            <v>JBL018</v>
          </cell>
          <cell r="H1036" t="str">
            <v>CEILING-MT INVISIBALL® ADAPTER FOR CONTROL 25/28, BLK</v>
          </cell>
          <cell r="I1036" t="str">
            <v>MTC-28/25CM in Black. Ceiling-Mount InvisiBall Adapter for Control 25 &amp; 28  (Priced and sold as a pack of 2 pcs)</v>
          </cell>
          <cell r="J1036">
            <v>52</v>
          </cell>
          <cell r="K1036">
            <v>52</v>
          </cell>
          <cell r="L1036">
            <v>29.98</v>
          </cell>
          <cell r="P1036">
            <v>50036904735</v>
          </cell>
          <cell r="R1036">
            <v>1.1000000000000001</v>
          </cell>
          <cell r="S1036">
            <v>4</v>
          </cell>
          <cell r="T1036">
            <v>12</v>
          </cell>
          <cell r="U1036">
            <v>2</v>
          </cell>
          <cell r="V1036" t="str">
            <v>CN</v>
          </cell>
          <cell r="W1036" t="str">
            <v>Non Compliant</v>
          </cell>
          <cell r="Y1036">
            <v>171</v>
          </cell>
        </row>
        <row r="1037">
          <cell r="A1037" t="str">
            <v>MTC-28/25CM-WH</v>
          </cell>
          <cell r="B1037" t="str">
            <v>JBL</v>
          </cell>
          <cell r="C1037" t="str">
            <v>Accessory</v>
          </cell>
          <cell r="D1037" t="str">
            <v>MTC-28/25CM-WH</v>
          </cell>
          <cell r="E1037" t="str">
            <v>JBL018</v>
          </cell>
          <cell r="H1037" t="str">
            <v>CEILING-MT INVISIBALL® ADAPTER FOR CONTROL 25/28, WHT</v>
          </cell>
          <cell r="I1037" t="str">
            <v>MTC-28/25CM in White. Ceiling-Mount InvisiBall Adapter for Control 25 &amp; 28  (Priced and sold as a pack of 2 pcs)</v>
          </cell>
          <cell r="J1037">
            <v>62</v>
          </cell>
          <cell r="K1037">
            <v>62</v>
          </cell>
          <cell r="L1037">
            <v>29.98</v>
          </cell>
          <cell r="P1037">
            <v>50036904742</v>
          </cell>
          <cell r="R1037">
            <v>1.5</v>
          </cell>
          <cell r="S1037">
            <v>12</v>
          </cell>
          <cell r="T1037">
            <v>3</v>
          </cell>
          <cell r="U1037">
            <v>2</v>
          </cell>
          <cell r="V1037" t="str">
            <v>CN</v>
          </cell>
          <cell r="W1037" t="str">
            <v>Non Compliant</v>
          </cell>
          <cell r="X1037" t="str">
            <v xml:space="preserve">http://www.jblpro.com/ProductAttachments/brktmanl.pdf </v>
          </cell>
          <cell r="Y1037">
            <v>172</v>
          </cell>
        </row>
        <row r="1038">
          <cell r="A1038" t="str">
            <v>MTC-28UB-1</v>
          </cell>
          <cell r="B1038" t="str">
            <v>JBL</v>
          </cell>
          <cell r="C1038" t="str">
            <v>Accessory</v>
          </cell>
          <cell r="D1038" t="str">
            <v>MTC-28UB-1</v>
          </cell>
          <cell r="E1038" t="str">
            <v>JBL018</v>
          </cell>
          <cell r="H1038" t="str">
            <v>U-BRACKET FOR CONTROL 28-1/1L, BLK</v>
          </cell>
          <cell r="I1038" t="str">
            <v>MTC-28UB-1 in Black. U-Bracket for Control 28-1 &amp; 28-1L (Priced and sold as each) International Masterpack is 6 pcs</v>
          </cell>
          <cell r="J1038">
            <v>105</v>
          </cell>
          <cell r="K1038">
            <v>105</v>
          </cell>
          <cell r="L1038">
            <v>42.54</v>
          </cell>
          <cell r="P1038">
            <v>691991005251</v>
          </cell>
          <cell r="R1038">
            <v>4</v>
          </cell>
          <cell r="S1038">
            <v>5</v>
          </cell>
          <cell r="T1038">
            <v>16.5</v>
          </cell>
          <cell r="U1038">
            <v>8</v>
          </cell>
          <cell r="V1038" t="str">
            <v>CN</v>
          </cell>
          <cell r="W1038" t="str">
            <v>Non Compliant</v>
          </cell>
          <cell r="Y1038">
            <v>173</v>
          </cell>
        </row>
        <row r="1039">
          <cell r="A1039" t="str">
            <v>MTC-28UB-1-WH</v>
          </cell>
          <cell r="B1039" t="str">
            <v>JBL</v>
          </cell>
          <cell r="C1039" t="str">
            <v>Accessory</v>
          </cell>
          <cell r="D1039" t="str">
            <v>MTC-28UB-1-WH</v>
          </cell>
          <cell r="E1039" t="str">
            <v>JBL018</v>
          </cell>
          <cell r="H1039" t="str">
            <v>U-BRACKET FOR CONTROL 28-1/1L, WHT</v>
          </cell>
          <cell r="I1039" t="str">
            <v>MTC-28UB-1 in White. U-Bracket for Control 28-1 &amp; 28-1L (Priced and sold as each) International Masterpack is 6 pcs</v>
          </cell>
          <cell r="J1039">
            <v>90</v>
          </cell>
          <cell r="K1039">
            <v>90</v>
          </cell>
          <cell r="L1039">
            <v>42.54</v>
          </cell>
          <cell r="P1039">
            <v>691991005855</v>
          </cell>
          <cell r="R1039">
            <v>4</v>
          </cell>
          <cell r="S1039">
            <v>5</v>
          </cell>
          <cell r="T1039">
            <v>16.5</v>
          </cell>
          <cell r="U1039">
            <v>8</v>
          </cell>
          <cell r="V1039" t="str">
            <v>CN</v>
          </cell>
          <cell r="W1039" t="str">
            <v>Non Compliant</v>
          </cell>
          <cell r="X1039" t="str">
            <v xml:space="preserve">http://www.jblpro.com/ProductAttachments/brktmanl.pdf </v>
          </cell>
          <cell r="Y1039">
            <v>174</v>
          </cell>
        </row>
        <row r="1040">
          <cell r="A1040" t="str">
            <v>MTC-28WMG-1</v>
          </cell>
          <cell r="B1040" t="str">
            <v>JBL</v>
          </cell>
          <cell r="C1040" t="str">
            <v>Accessory</v>
          </cell>
          <cell r="D1040" t="str">
            <v>MTC-28WMG-1</v>
          </cell>
          <cell r="E1040" t="str">
            <v>JBL018</v>
          </cell>
          <cell r="H1040" t="str">
            <v>WEATHERMAX™ GRILLE FOR CONTROL 28-1/1L, BLK</v>
          </cell>
          <cell r="I1040" t="str">
            <v>MTC-28WMG-1 in Black. WeatherMax™ Replacement Grille with backing for Control 28-1 &amp; 28-1L, Thick aluminum Grille with 3-layer foam (Tight-weave mesh vapor barrier) backing, Powdercoat finish, Suitable for harsh environments, Provides IP-55 Rating (Priced and sold as each)</v>
          </cell>
          <cell r="J1040">
            <v>110</v>
          </cell>
          <cell r="K1040">
            <v>110</v>
          </cell>
          <cell r="L1040">
            <v>53.45</v>
          </cell>
          <cell r="P1040">
            <v>691991005190</v>
          </cell>
          <cell r="R1040">
            <v>2</v>
          </cell>
          <cell r="S1040">
            <v>2</v>
          </cell>
          <cell r="T1040">
            <v>11</v>
          </cell>
          <cell r="U1040">
            <v>15</v>
          </cell>
          <cell r="V1040" t="str">
            <v>CN</v>
          </cell>
          <cell r="W1040" t="str">
            <v>Non Compliant</v>
          </cell>
          <cell r="Y1040">
            <v>175</v>
          </cell>
        </row>
        <row r="1041">
          <cell r="A1041" t="str">
            <v>MTC-28WMG-1-WH</v>
          </cell>
          <cell r="B1041" t="str">
            <v>JBL</v>
          </cell>
          <cell r="C1041" t="str">
            <v>Accessory</v>
          </cell>
          <cell r="D1041" t="str">
            <v>MTC-28WMG-1-WH</v>
          </cell>
          <cell r="E1041" t="str">
            <v>JBL018</v>
          </cell>
          <cell r="H1041" t="str">
            <v>WEATHERMAX™ GRILLE FOR CONTROL 28-1/1L, WHT</v>
          </cell>
          <cell r="I1041" t="str">
            <v>MTC-28WMG-1 in White. WeatherMax™ Replacement Grille with backing for Control 28-1 &amp; 28-1L, Thick aluminum Grille with 3-layer foam (Tight-weave mesh vapor barrier) backing, Powdercoat finish, Suitable for harsh environments, Provides IP-55 Rating (Priced and sold as each)</v>
          </cell>
          <cell r="J1041">
            <v>120</v>
          </cell>
          <cell r="K1041">
            <v>120</v>
          </cell>
          <cell r="L1041">
            <v>57.6</v>
          </cell>
          <cell r="P1041">
            <v>691991005206</v>
          </cell>
          <cell r="R1041">
            <v>2</v>
          </cell>
          <cell r="S1041">
            <v>2</v>
          </cell>
          <cell r="T1041">
            <v>11</v>
          </cell>
          <cell r="U1041">
            <v>15</v>
          </cell>
          <cell r="V1041" t="str">
            <v>CN</v>
          </cell>
          <cell r="W1041" t="str">
            <v>Non Compliant</v>
          </cell>
          <cell r="Y1041">
            <v>176</v>
          </cell>
        </row>
        <row r="1042">
          <cell r="A1042" t="str">
            <v>MTC-29MK</v>
          </cell>
          <cell r="B1042" t="str">
            <v>JBL</v>
          </cell>
          <cell r="C1042" t="str">
            <v>Accessory</v>
          </cell>
          <cell r="D1042" t="str">
            <v>MTC-29MK</v>
          </cell>
          <cell r="E1042" t="str">
            <v>JBL018</v>
          </cell>
          <cell r="H1042" t="str">
            <v>MARINE KIT GRILLE FOR CONTROL 29AV, BLK</v>
          </cell>
          <cell r="I1042" t="str">
            <v>MTC-29MK in Black. Marine Kit Aluminum Grille with WeatherMax™ backing for Control 29AV (Priced and sold as each)</v>
          </cell>
          <cell r="J1042">
            <v>175</v>
          </cell>
          <cell r="K1042">
            <v>175</v>
          </cell>
          <cell r="L1042">
            <v>128.02000000000001</v>
          </cell>
          <cell r="P1042">
            <v>691991006524</v>
          </cell>
          <cell r="R1042">
            <v>1</v>
          </cell>
          <cell r="S1042">
            <v>21.5</v>
          </cell>
          <cell r="T1042">
            <v>11.5</v>
          </cell>
          <cell r="U1042">
            <v>2</v>
          </cell>
          <cell r="V1042" t="str">
            <v>CN</v>
          </cell>
          <cell r="W1042" t="str">
            <v>Non Compliant</v>
          </cell>
          <cell r="Y1042">
            <v>177</v>
          </cell>
        </row>
        <row r="1043">
          <cell r="A1043" t="str">
            <v>MTC-29MK-WH</v>
          </cell>
          <cell r="B1043" t="str">
            <v>JBL</v>
          </cell>
          <cell r="C1043" t="str">
            <v>Accessory</v>
          </cell>
          <cell r="D1043" t="str">
            <v>MTC-29MK-WH</v>
          </cell>
          <cell r="E1043" t="str">
            <v>JBL018</v>
          </cell>
          <cell r="H1043" t="str">
            <v>MARINE KIT GRILLE FOR CONTROL 29AV, WHT</v>
          </cell>
          <cell r="I1043" t="str">
            <v>MTC-29MK in White. Marine Kit Aluminum Grille with WeatherMax™ backing for Control 29AV (Priced and sold as each)</v>
          </cell>
          <cell r="J1043">
            <v>201</v>
          </cell>
          <cell r="K1043">
            <v>201</v>
          </cell>
          <cell r="L1043">
            <v>148.24</v>
          </cell>
          <cell r="P1043">
            <v>691991039171</v>
          </cell>
          <cell r="R1043">
            <v>1</v>
          </cell>
          <cell r="S1043">
            <v>21.5</v>
          </cell>
          <cell r="T1043">
            <v>11.5</v>
          </cell>
          <cell r="U1043">
            <v>2</v>
          </cell>
          <cell r="V1043" t="str">
            <v>CN</v>
          </cell>
          <cell r="W1043" t="str">
            <v>Non Compliant</v>
          </cell>
          <cell r="Y1043">
            <v>178</v>
          </cell>
        </row>
        <row r="1044">
          <cell r="A1044" t="str">
            <v>MTC-29CM</v>
          </cell>
          <cell r="B1044" t="str">
            <v>JBL</v>
          </cell>
          <cell r="C1044" t="str">
            <v>Accessory</v>
          </cell>
          <cell r="D1044" t="str">
            <v>MTC-29CM</v>
          </cell>
          <cell r="E1044" t="str">
            <v>JBL018</v>
          </cell>
          <cell r="H1044" t="str">
            <v>CEILING-MT INVISIBALL® ADAPTER FOR CONTROL 29AV, BLK</v>
          </cell>
          <cell r="I1044" t="str">
            <v>MTC-29CM in Black. Ceiling-Mount InvisiBall Adapter for Control 29AV (Priced and sold as each)</v>
          </cell>
          <cell r="J1044">
            <v>47</v>
          </cell>
          <cell r="K1044">
            <v>47</v>
          </cell>
          <cell r="L1044">
            <v>26.7</v>
          </cell>
          <cell r="P1044">
            <v>691991300639</v>
          </cell>
          <cell r="R1044">
            <v>2.25</v>
          </cell>
          <cell r="S1044">
            <v>4</v>
          </cell>
          <cell r="T1044">
            <v>15</v>
          </cell>
          <cell r="U1044">
            <v>4</v>
          </cell>
          <cell r="V1044" t="str">
            <v>CN</v>
          </cell>
          <cell r="W1044" t="str">
            <v>Non Compliant</v>
          </cell>
          <cell r="Y1044">
            <v>179</v>
          </cell>
        </row>
        <row r="1045">
          <cell r="A1045" t="str">
            <v>MTC-29CM-WH</v>
          </cell>
          <cell r="B1045" t="str">
            <v>JBL</v>
          </cell>
          <cell r="C1045" t="str">
            <v>Accessory</v>
          </cell>
          <cell r="D1045" t="str">
            <v>MTC-29CM-WH</v>
          </cell>
          <cell r="E1045" t="str">
            <v>JBL018</v>
          </cell>
          <cell r="H1045" t="str">
            <v>CEILING-MT INVISIBALL® ADAPTER FOR CONTROL 29AV, WHT</v>
          </cell>
          <cell r="I1045" t="str">
            <v>MTC-29CM in White. Ceiling-Mount InvisiBall Adapter for Control 29AV (Priced and sold as each)</v>
          </cell>
          <cell r="J1045">
            <v>56</v>
          </cell>
          <cell r="K1045">
            <v>56</v>
          </cell>
          <cell r="L1045">
            <v>26.7</v>
          </cell>
          <cell r="P1045">
            <v>691991300646</v>
          </cell>
          <cell r="R1045">
            <v>1.5</v>
          </cell>
          <cell r="S1045">
            <v>5</v>
          </cell>
          <cell r="T1045">
            <v>15</v>
          </cell>
          <cell r="U1045">
            <v>5</v>
          </cell>
          <cell r="V1045" t="str">
            <v>CN</v>
          </cell>
          <cell r="W1045" t="str">
            <v>Non Compliant</v>
          </cell>
          <cell r="X1045" t="str">
            <v xml:space="preserve">http://www.jblpro.com/ProductAttachments/C29AV-1mtc-29ub%20instr.pdf </v>
          </cell>
          <cell r="Y1045">
            <v>180</v>
          </cell>
        </row>
        <row r="1046">
          <cell r="A1046" t="str">
            <v>MTC-29UB</v>
          </cell>
          <cell r="B1046" t="str">
            <v>JBL</v>
          </cell>
          <cell r="C1046" t="str">
            <v>Accessory</v>
          </cell>
          <cell r="D1046" t="str">
            <v>MTC-29UB</v>
          </cell>
          <cell r="E1046" t="str">
            <v>JBL018</v>
          </cell>
          <cell r="H1046" t="str">
            <v>U-BRACKET FOR CONTROL 29AV, BLK</v>
          </cell>
          <cell r="I1046" t="str">
            <v>MTC-29UB in Black. U-Bracket for Control 29AV, 11 Gauge Steel, Polyester Powder Coating (Priced and sold as each)</v>
          </cell>
          <cell r="J1046">
            <v>110</v>
          </cell>
          <cell r="K1046">
            <v>110</v>
          </cell>
          <cell r="L1046">
            <v>64.489999999999995</v>
          </cell>
          <cell r="P1046">
            <v>50036904759</v>
          </cell>
          <cell r="R1046">
            <v>5.5</v>
          </cell>
          <cell r="S1046">
            <v>10</v>
          </cell>
          <cell r="T1046">
            <v>22.5</v>
          </cell>
          <cell r="U1046">
            <v>5</v>
          </cell>
          <cell r="V1046" t="str">
            <v>US</v>
          </cell>
          <cell r="W1046" t="str">
            <v>Compliant</v>
          </cell>
          <cell r="X1046" t="str">
            <v xml:space="preserve">http://www.jblpro.com/ProductAttachments/C29AV-1mtc-29ub%20instr.pdf </v>
          </cell>
          <cell r="Y1046">
            <v>181</v>
          </cell>
        </row>
        <row r="1047">
          <cell r="A1047" t="str">
            <v>MTC-29UB-WH</v>
          </cell>
          <cell r="B1047" t="str">
            <v>JBL</v>
          </cell>
          <cell r="C1047" t="str">
            <v>Accessory</v>
          </cell>
          <cell r="D1047" t="str">
            <v>MTC-29UB-WH</v>
          </cell>
          <cell r="E1047" t="str">
            <v>JBL018</v>
          </cell>
          <cell r="H1047" t="str">
            <v>U-BRACKET FOR CONTROL 29AV, WHT</v>
          </cell>
          <cell r="I1047" t="str">
            <v>MTC-29UB in White. U-Bracket for Control 29AV, 11 Gauge Steel, Polyester Powder Coating (Priced and sold as each)</v>
          </cell>
          <cell r="J1047">
            <v>110</v>
          </cell>
          <cell r="K1047">
            <v>110</v>
          </cell>
          <cell r="L1047">
            <v>64.489999999999995</v>
          </cell>
          <cell r="P1047">
            <v>50036904766</v>
          </cell>
          <cell r="R1047">
            <v>5</v>
          </cell>
          <cell r="S1047">
            <v>10</v>
          </cell>
          <cell r="T1047">
            <v>22.5</v>
          </cell>
          <cell r="U1047">
            <v>5</v>
          </cell>
          <cell r="V1047" t="str">
            <v>US</v>
          </cell>
          <cell r="W1047" t="str">
            <v>Non Compliant</v>
          </cell>
          <cell r="Y1047">
            <v>182</v>
          </cell>
        </row>
        <row r="1048">
          <cell r="A1048" t="str">
            <v>MTC-30CM</v>
          </cell>
          <cell r="B1048" t="str">
            <v>JBL</v>
          </cell>
          <cell r="C1048" t="str">
            <v>Accessory</v>
          </cell>
          <cell r="D1048" t="str">
            <v>MTC-30CM</v>
          </cell>
          <cell r="E1048" t="str">
            <v>JBL018</v>
          </cell>
          <cell r="H1048" t="str">
            <v>CEILING-MT INVISIBALL® ADAPTER FOR CONTROL 30, BLK</v>
          </cell>
          <cell r="I1048" t="str">
            <v>MTC-30CM in Black. Ceiling-Mount InvisiBall Adapter for Control 30 (Priced and sold as each)</v>
          </cell>
          <cell r="J1048">
            <v>57</v>
          </cell>
          <cell r="K1048">
            <v>57</v>
          </cell>
          <cell r="L1048">
            <v>31.67</v>
          </cell>
          <cell r="P1048">
            <v>691991300677</v>
          </cell>
          <cell r="R1048">
            <v>3.3</v>
          </cell>
          <cell r="S1048">
            <v>10</v>
          </cell>
          <cell r="T1048">
            <v>15</v>
          </cell>
          <cell r="U1048">
            <v>6</v>
          </cell>
          <cell r="V1048" t="str">
            <v>CN</v>
          </cell>
          <cell r="W1048" t="str">
            <v>Non Compliant</v>
          </cell>
          <cell r="Y1048">
            <v>183</v>
          </cell>
        </row>
        <row r="1049">
          <cell r="A1049" t="str">
            <v>MTC-30CM-WH</v>
          </cell>
          <cell r="B1049" t="str">
            <v>JBL</v>
          </cell>
          <cell r="C1049" t="str">
            <v>Accessory</v>
          </cell>
          <cell r="D1049" t="str">
            <v>MTC-30CM-WH</v>
          </cell>
          <cell r="E1049" t="str">
            <v>JBL018</v>
          </cell>
          <cell r="H1049" t="str">
            <v>CEILING-MT INVISIBALL® ADAPTER FOR CONTROL 30, WHT</v>
          </cell>
          <cell r="I1049" t="str">
            <v>MTC-30CM in White. Ceiling-Mount InvisiBall Adapter for Control 30 (Priced and sold as each)</v>
          </cell>
          <cell r="J1049">
            <v>70</v>
          </cell>
          <cell r="K1049">
            <v>70</v>
          </cell>
          <cell r="L1049">
            <v>31.67</v>
          </cell>
          <cell r="P1049">
            <v>691991300684</v>
          </cell>
          <cell r="R1049">
            <v>2.5</v>
          </cell>
          <cell r="S1049">
            <v>5</v>
          </cell>
          <cell r="T1049">
            <v>14</v>
          </cell>
          <cell r="U1049">
            <v>5</v>
          </cell>
          <cell r="V1049" t="str">
            <v>CN</v>
          </cell>
          <cell r="W1049" t="str">
            <v>Non Compliant</v>
          </cell>
          <cell r="X1049" t="str">
            <v xml:space="preserve">http://www.jblpro.com/ProductAttachments/MTC_30MK_Installation_Instructions.pdf </v>
          </cell>
          <cell r="Y1049">
            <v>184</v>
          </cell>
        </row>
        <row r="1050">
          <cell r="A1050" t="str">
            <v>MTC-30MK</v>
          </cell>
          <cell r="B1050" t="str">
            <v>JBL</v>
          </cell>
          <cell r="C1050" t="str">
            <v>Accessory</v>
          </cell>
          <cell r="D1050" t="str">
            <v>MTC-30MK</v>
          </cell>
          <cell r="E1050" t="str">
            <v>JBL018</v>
          </cell>
          <cell r="H1050" t="str">
            <v>MARINE KIT GRILLE FOR CONTROL 30, BLK</v>
          </cell>
          <cell r="I1050" t="str">
            <v>MTC-30MK in Black. Marine Grille Kit with WeatherMax™ backing and Aluminum grille with protection caps for baffle screws; For Control 30 and 31 Loudspeakers (Priced and sold as each)</v>
          </cell>
          <cell r="J1050">
            <v>217</v>
          </cell>
          <cell r="K1050">
            <v>217</v>
          </cell>
          <cell r="L1050">
            <v>129.16999999999999</v>
          </cell>
          <cell r="P1050">
            <v>691991001604</v>
          </cell>
          <cell r="R1050">
            <v>2</v>
          </cell>
          <cell r="S1050">
            <v>2</v>
          </cell>
          <cell r="T1050">
            <v>14</v>
          </cell>
          <cell r="U1050">
            <v>24</v>
          </cell>
          <cell r="V1050" t="str">
            <v>CN</v>
          </cell>
          <cell r="W1050" t="str">
            <v>Non Compliant</v>
          </cell>
          <cell r="X1050" t="str">
            <v xml:space="preserve">http://www.jblpro.com/ProductAttachments/MTC_30MK_Installation_Instructions.pdf </v>
          </cell>
          <cell r="Y1050">
            <v>185</v>
          </cell>
        </row>
        <row r="1051">
          <cell r="A1051" t="str">
            <v>MTC-30MK-WH</v>
          </cell>
          <cell r="B1051" t="str">
            <v>JBL</v>
          </cell>
          <cell r="C1051" t="str">
            <v>Accessory</v>
          </cell>
          <cell r="D1051" t="str">
            <v>MTC-30MK-WH</v>
          </cell>
          <cell r="E1051" t="str">
            <v>JBL018</v>
          </cell>
          <cell r="H1051" t="str">
            <v>MARINE KIT GRILLE FOR CONTROL 30, WHT</v>
          </cell>
          <cell r="I1051" t="str">
            <v>MTC-30MK in White. Marine Grille Kit with WeatherMax™ backing and Aluminum grille with protection caps for baffle screws; For Control 30 and 31 Loudspeakers (Priced and sold as each)</v>
          </cell>
          <cell r="J1051">
            <v>247</v>
          </cell>
          <cell r="K1051">
            <v>247</v>
          </cell>
          <cell r="L1051">
            <v>145.28</v>
          </cell>
          <cell r="P1051">
            <v>691991300691</v>
          </cell>
          <cell r="R1051">
            <v>1.25</v>
          </cell>
          <cell r="S1051">
            <v>13</v>
          </cell>
          <cell r="T1051">
            <v>14</v>
          </cell>
          <cell r="U1051">
            <v>4</v>
          </cell>
          <cell r="V1051" t="str">
            <v>CN</v>
          </cell>
          <cell r="W1051" t="str">
            <v>Non Compliant</v>
          </cell>
          <cell r="Y1051">
            <v>186</v>
          </cell>
        </row>
        <row r="1052">
          <cell r="A1052" t="str">
            <v>MTC-30UB</v>
          </cell>
          <cell r="B1052" t="str">
            <v>JBL</v>
          </cell>
          <cell r="C1052" t="str">
            <v>Accessory</v>
          </cell>
          <cell r="D1052" t="str">
            <v>MTC-30UB</v>
          </cell>
          <cell r="E1052" t="str">
            <v>JBL018</v>
          </cell>
          <cell r="H1052" t="str">
            <v>U-BRACKET FOR CONTROL 30, BLK</v>
          </cell>
          <cell r="I1052" t="str">
            <v>MTC-30UB in Black. U-Bracket for Control 30 and 31 Loudspeakers, 11 Gauge Steel, Polyester Powder Coating (Priced and sold as each)</v>
          </cell>
          <cell r="J1052">
            <v>120</v>
          </cell>
          <cell r="K1052">
            <v>120</v>
          </cell>
          <cell r="L1052">
            <v>70.819999999999993</v>
          </cell>
          <cell r="P1052">
            <v>691991300707</v>
          </cell>
          <cell r="R1052">
            <v>6.75</v>
          </cell>
          <cell r="S1052">
            <v>14</v>
          </cell>
          <cell r="T1052">
            <v>24</v>
          </cell>
          <cell r="U1052">
            <v>5</v>
          </cell>
          <cell r="V1052" t="str">
            <v>US</v>
          </cell>
          <cell r="W1052" t="str">
            <v>Compliant</v>
          </cell>
          <cell r="Y1052">
            <v>187</v>
          </cell>
        </row>
        <row r="1053">
          <cell r="A1053" t="str">
            <v>MTC-30UB-WH</v>
          </cell>
          <cell r="B1053" t="str">
            <v>JBL</v>
          </cell>
          <cell r="C1053" t="str">
            <v>Accessory</v>
          </cell>
          <cell r="D1053" t="str">
            <v>MTC-30UB-WH</v>
          </cell>
          <cell r="E1053" t="str">
            <v>JBL018</v>
          </cell>
          <cell r="H1053" t="str">
            <v>U-BRACKET FOR CONTROL 30, WHT</v>
          </cell>
          <cell r="I1053" t="str">
            <v>MTC-30UB in White. U-Bracket for Control 30 and 31 Loudspeakers, 11 Gauge Steel, Polyester Powder Coating (Priced and sold as each)</v>
          </cell>
          <cell r="J1053">
            <v>120</v>
          </cell>
          <cell r="K1053">
            <v>120</v>
          </cell>
          <cell r="L1053">
            <v>70.819999999999993</v>
          </cell>
          <cell r="P1053">
            <v>691991300714</v>
          </cell>
          <cell r="R1053">
            <v>6.65</v>
          </cell>
          <cell r="S1053">
            <v>14</v>
          </cell>
          <cell r="T1053">
            <v>24</v>
          </cell>
          <cell r="U1053">
            <v>5</v>
          </cell>
          <cell r="V1053" t="str">
            <v>US</v>
          </cell>
          <cell r="W1053" t="str">
            <v>Non Compliant</v>
          </cell>
          <cell r="X1053" t="str">
            <v xml:space="preserve">http://www.jblpro.com/ProductAttachments/mtc-sb2c.pdf </v>
          </cell>
          <cell r="Y1053">
            <v>188</v>
          </cell>
        </row>
        <row r="1054">
          <cell r="A1054" t="str">
            <v>MTC-SBT300</v>
          </cell>
          <cell r="B1054" t="str">
            <v>JBL</v>
          </cell>
          <cell r="C1054" t="str">
            <v>Accessory</v>
          </cell>
          <cell r="D1054" t="str">
            <v>MTC-SBT300</v>
          </cell>
          <cell r="E1054" t="str">
            <v>JBL018</v>
          </cell>
          <cell r="H1054" t="str">
            <v>300W 70V/100V TRANSFORMER FOR CONTROL SB2210</v>
          </cell>
          <cell r="I1054" t="str">
            <v>MTC-SBT300 - 300 Watt Multi-Tap 70V/100V Transformer for Control SB2210, Kit includes transformer (for mounting on existing studs inside input plate) with modular connectors for fast hook-up, Transformer Taps:70V: 300W, 150W, 75W, 38W &amp; 100V: 300W, 150W, 75W (Priced and sold as each)</v>
          </cell>
          <cell r="J1054">
            <v>130</v>
          </cell>
          <cell r="K1054">
            <v>130</v>
          </cell>
          <cell r="L1054">
            <v>93.63</v>
          </cell>
          <cell r="P1054">
            <v>691991004971</v>
          </cell>
          <cell r="R1054">
            <v>4</v>
          </cell>
          <cell r="S1054">
            <v>6.5</v>
          </cell>
          <cell r="T1054">
            <v>4</v>
          </cell>
          <cell r="U1054">
            <v>5</v>
          </cell>
          <cell r="V1054" t="str">
            <v>CN</v>
          </cell>
          <cell r="W1054" t="str">
            <v>Non Compliant</v>
          </cell>
          <cell r="X1054" t="str">
            <v xml:space="preserve">http://www.jblpro.com/ProductAttachments/OM_CRV_0509.pdf </v>
          </cell>
          <cell r="Y1054">
            <v>189</v>
          </cell>
        </row>
        <row r="1055">
          <cell r="A1055" t="str">
            <v>COMMERCIAL SURFACE: SLP Series Sleek Low-Profile Surface Speakers</v>
          </cell>
          <cell r="B1055" t="str">
            <v>JBL</v>
          </cell>
          <cell r="Y1055">
            <v>190</v>
          </cell>
        </row>
        <row r="1056">
          <cell r="A1056" t="str">
            <v>JBL-SLP12/T-BK</v>
          </cell>
          <cell r="B1056" t="str">
            <v>JBL</v>
          </cell>
          <cell r="C1056" t="str">
            <v>Surface-Mount Speaker</v>
          </cell>
          <cell r="D1056" t="str">
            <v>JBL-SLP12/T-BK</v>
          </cell>
          <cell r="E1056" t="str">
            <v>JBL006</v>
          </cell>
          <cell r="H1056" t="str">
            <v>Sleek Low-Profile On-Wall Spkr, 3", Blk, 1 pc</v>
          </cell>
          <cell r="I1056" t="str">
            <v>Sleek Low-Profile On-Wall Speaker, 3" (75mm)  Full-Range driver, 74Hz - 20KHz Frequency Range, shallow depth, 40W (160W peak) cont Pink Noise power handling (2hr), 15W multitap transformer with 8Ω Direct, 15° down-tilted coverage, IP44 rated, Black (RAL9004) (Priced as each; Sold in pairs)</v>
          </cell>
          <cell r="J1056">
            <v>140</v>
          </cell>
          <cell r="K1056">
            <v>140</v>
          </cell>
          <cell r="L1056">
            <v>103.22</v>
          </cell>
          <cell r="M1056">
            <v>98.058999999999997</v>
          </cell>
          <cell r="N1056">
            <v>92.897999999999996</v>
          </cell>
          <cell r="O1056">
            <v>2</v>
          </cell>
          <cell r="P1056">
            <v>691991037849</v>
          </cell>
          <cell r="R1056">
            <v>10.3635</v>
          </cell>
          <cell r="S1056">
            <v>12.007874015748</v>
          </cell>
          <cell r="T1056">
            <v>9.0551181102362204</v>
          </cell>
          <cell r="U1056">
            <v>13.582677165354299</v>
          </cell>
          <cell r="V1056" t="str">
            <v>CN</v>
          </cell>
          <cell r="W1056" t="str">
            <v>Non Compliant</v>
          </cell>
          <cell r="X1056" t="str">
            <v>https://jblpro.com/en/products/slp12-t</v>
          </cell>
          <cell r="Y1056">
            <v>191</v>
          </cell>
        </row>
        <row r="1057">
          <cell r="A1057" t="str">
            <v>JBL-SLP12/T-WH</v>
          </cell>
          <cell r="B1057" t="str">
            <v>JBL</v>
          </cell>
          <cell r="C1057" t="str">
            <v>Surface-Mount Speaker</v>
          </cell>
          <cell r="D1057" t="str">
            <v>JBL-SLP12/T-WH</v>
          </cell>
          <cell r="E1057" t="str">
            <v>JBL018</v>
          </cell>
          <cell r="H1057" t="str">
            <v>Sleek Low-Profile On-Wall Spkr, 3", Wht, 1 pc</v>
          </cell>
          <cell r="I1057" t="str">
            <v>Sleek Low-Profile On-Wall Speaker, 3" (75mm)  Full-Range driver, 74Hz - 20KHz Frequency Range, shallow depth, 40W (160W peak) cont Pink Noise power handling (2hr), 15W multitap transformer with 8Ω Direct, 15° down-tilted coverage, IP44 rated, White (RAL9016) (Priced as each; Sold in pairs)</v>
          </cell>
          <cell r="J1057">
            <v>140</v>
          </cell>
          <cell r="K1057">
            <v>140</v>
          </cell>
          <cell r="L1057">
            <v>103.22</v>
          </cell>
          <cell r="M1057">
            <v>98.058999999999997</v>
          </cell>
          <cell r="N1057">
            <v>92.897999999999996</v>
          </cell>
          <cell r="O1057">
            <v>2</v>
          </cell>
          <cell r="P1057">
            <v>691991037856</v>
          </cell>
          <cell r="R1057">
            <v>10.3635</v>
          </cell>
          <cell r="S1057">
            <v>12.007874015748</v>
          </cell>
          <cell r="T1057">
            <v>9.0551181102362204</v>
          </cell>
          <cell r="U1057">
            <v>13.582677165354299</v>
          </cell>
          <cell r="V1057" t="str">
            <v>CN</v>
          </cell>
          <cell r="W1057" t="str">
            <v>Non Compliant</v>
          </cell>
          <cell r="X1057" t="str">
            <v>https://jblpro.com/en/products/slp12-t</v>
          </cell>
          <cell r="Y1057">
            <v>192</v>
          </cell>
        </row>
        <row r="1058">
          <cell r="A1058" t="str">
            <v>JBL-SLP14/T-BK</v>
          </cell>
          <cell r="B1058" t="str">
            <v>JBL</v>
          </cell>
          <cell r="C1058" t="str">
            <v>Surface-Mount Speaker</v>
          </cell>
          <cell r="D1058" t="str">
            <v>JBL-SLP14/T-BK</v>
          </cell>
          <cell r="E1058" t="str">
            <v>JBL018</v>
          </cell>
          <cell r="H1058" t="str">
            <v>Sleek Low-Profile On-Wall Spkr, 4.5", Blk, 1 pc</v>
          </cell>
          <cell r="I1058" t="str">
            <v>Sleek Low-Profile On-Wall 2-way Speaker, 4.5" (120mm) Woofer &amp; 0.79" (20mm) Tweeter, 70Hz - 20KHz Frequency Range, shallow depth, 50W (200W peak) cont. Pink Noise power handling (2hr), 25W multitap transformer with 8Ω Direct, 15° down-tilted coverage, IP44 rated, Black (RAL9004) (Priced as each; Sold in pairs)</v>
          </cell>
          <cell r="J1058">
            <v>175</v>
          </cell>
          <cell r="K1058">
            <v>175</v>
          </cell>
          <cell r="L1058">
            <v>129.66</v>
          </cell>
          <cell r="M1058">
            <v>123.17699999999999</v>
          </cell>
          <cell r="N1058">
            <v>116.694</v>
          </cell>
          <cell r="O1058">
            <v>2</v>
          </cell>
          <cell r="P1058">
            <v>691991037863</v>
          </cell>
          <cell r="R1058">
            <v>13.670999999999999</v>
          </cell>
          <cell r="S1058">
            <v>12.795275590551199</v>
          </cell>
          <cell r="T1058">
            <v>8.5039370078740202</v>
          </cell>
          <cell r="U1058">
            <v>14.5669291338583</v>
          </cell>
          <cell r="V1058" t="str">
            <v>CN</v>
          </cell>
          <cell r="W1058" t="str">
            <v>Non Compliant</v>
          </cell>
          <cell r="X1058" t="str">
            <v>https://jblpro.com/en/products/slp14-t</v>
          </cell>
          <cell r="Y1058">
            <v>193</v>
          </cell>
        </row>
        <row r="1059">
          <cell r="A1059" t="str">
            <v>JBL-SLP14/T-WH</v>
          </cell>
          <cell r="B1059" t="str">
            <v>JBL</v>
          </cell>
          <cell r="C1059" t="str">
            <v>Surface-Mount Speaker</v>
          </cell>
          <cell r="D1059" t="str">
            <v>JBL-SLP14/T-WH</v>
          </cell>
          <cell r="E1059" t="str">
            <v>JBL018</v>
          </cell>
          <cell r="H1059" t="str">
            <v>Sleek Low-Profile On-Wall Spkr, 4.5", Wht, 1 pc</v>
          </cell>
          <cell r="I1059" t="str">
            <v>Sleek Low-Profile On-Wall 2-way Speaker, 4.5" (120mm) Woofer &amp; 0.79" (20mm) Tweeter, 70Hz - 20KHz Frequency Range, shallow depth, 50W (200W peak) cont. Pink Noise power handling (2hr), 25W multitap transformer with 8Ω Direct, 15° down-tilted coverage, IP44 rated, White (RAL9016) (Priced as each; Sold in pairs)</v>
          </cell>
          <cell r="J1059">
            <v>196</v>
          </cell>
          <cell r="K1059">
            <v>196</v>
          </cell>
          <cell r="L1059">
            <v>142.93</v>
          </cell>
          <cell r="M1059">
            <v>135.7835</v>
          </cell>
          <cell r="N1059">
            <v>128.637</v>
          </cell>
          <cell r="O1059">
            <v>2</v>
          </cell>
          <cell r="P1059">
            <v>691991037870</v>
          </cell>
          <cell r="R1059">
            <v>13.670999999999999</v>
          </cell>
          <cell r="S1059">
            <v>12.795275590551199</v>
          </cell>
          <cell r="T1059">
            <v>8.5039370078740202</v>
          </cell>
          <cell r="U1059">
            <v>14.5669291338583</v>
          </cell>
          <cell r="V1059" t="str">
            <v>CN</v>
          </cell>
          <cell r="W1059" t="str">
            <v>Non Compliant</v>
          </cell>
          <cell r="X1059" t="str">
            <v>https://jblpro.com/en/products/slp14-t</v>
          </cell>
          <cell r="Y1059">
            <v>194</v>
          </cell>
        </row>
        <row r="1060">
          <cell r="A1060" t="str">
            <v>COMMERCIAL SURFACE:
Control 50 Series Sub/Sat peakers</v>
          </cell>
          <cell r="B1060" t="str">
            <v>JBL</v>
          </cell>
          <cell r="V1060" t="str">
            <v>CN</v>
          </cell>
          <cell r="W1060" t="str">
            <v>Non Compliant</v>
          </cell>
          <cell r="Y1060">
            <v>195</v>
          </cell>
        </row>
        <row r="1061">
          <cell r="A1061" t="str">
            <v>CONTROL 50S/T</v>
          </cell>
          <cell r="B1061" t="str">
            <v>JBL</v>
          </cell>
          <cell r="C1061" t="str">
            <v>Surface-Mt Spkr</v>
          </cell>
          <cell r="D1061" t="str">
            <v>CONTROL 50S/T</v>
          </cell>
          <cell r="E1061" t="str">
            <v>JBL018</v>
          </cell>
          <cell r="H1061" t="str">
            <v>8" SURFACE-MOUNT SUBWOOFER, BLK</v>
          </cell>
          <cell r="I1061" t="str">
            <v>Control 50S/T Compact Surface-Mount Subwoofer, with built-in crossover, 8" (200mm) long-throw woofer, 150W cont. pink noise (300W program) power handling (2hr), 32Hz - 200Hz frequency range, 80W 70V/100V multi-tap transformer with 8Ω direct. Built-in crossover network with outputs for 2 or 4 pcs of Control 42C/52/62P satellite speakers, black, wall-mount bracket included.</v>
          </cell>
          <cell r="J1061">
            <v>475</v>
          </cell>
          <cell r="K1061">
            <v>475</v>
          </cell>
          <cell r="L1061">
            <v>350.55</v>
          </cell>
          <cell r="M1061">
            <v>333.02249999999998</v>
          </cell>
          <cell r="N1061">
            <v>315.495</v>
          </cell>
          <cell r="O1061">
            <v>1</v>
          </cell>
          <cell r="P1061">
            <v>50036905206</v>
          </cell>
          <cell r="R1061">
            <v>23</v>
          </cell>
          <cell r="S1061">
            <v>18</v>
          </cell>
          <cell r="T1061">
            <v>11</v>
          </cell>
          <cell r="U1061">
            <v>18</v>
          </cell>
          <cell r="V1061" t="str">
            <v>CN</v>
          </cell>
          <cell r="W1061" t="str">
            <v>Non Compliant</v>
          </cell>
          <cell r="X1061" t="str">
            <v xml:space="preserve">http://www.jblpro.com/www/products/installed-sound/control-50-series/control-50s-t </v>
          </cell>
          <cell r="Y1061">
            <v>196</v>
          </cell>
        </row>
        <row r="1062">
          <cell r="A1062" t="str">
            <v>CONTROL 50S/T-WH</v>
          </cell>
          <cell r="B1062" t="str">
            <v>JBL</v>
          </cell>
          <cell r="C1062" t="str">
            <v>Surface-Mt Spkr</v>
          </cell>
          <cell r="D1062" t="str">
            <v>CONTROL 50S/T-WH</v>
          </cell>
          <cell r="E1062" t="str">
            <v>JBL018</v>
          </cell>
          <cell r="H1062" t="str">
            <v>8" SURFACE-MOUNT SUBWOOFER, WHT</v>
          </cell>
          <cell r="I1062" t="str">
            <v>Control 50S/T-WH Compact Surface-Mount Subwoofer, with built-in crossover, 8" (200mm) long-throw woofer, 150W cont. pink noise (300W program) power handling (2hr), 32Hz - 200Hz frequency range, 80W 70V/100V multi-tap transformer with 8Ω direct. Built-in crossover network with outputs for 2 or 4 pcs of Control 42C/52/62P satellite speakers, white, wall-mount bracket included.</v>
          </cell>
          <cell r="J1062">
            <v>475</v>
          </cell>
          <cell r="K1062">
            <v>475</v>
          </cell>
          <cell r="L1062">
            <v>350.55</v>
          </cell>
          <cell r="M1062">
            <v>333.02249999999998</v>
          </cell>
          <cell r="N1062">
            <v>315.495</v>
          </cell>
          <cell r="O1062">
            <v>1</v>
          </cell>
          <cell r="P1062">
            <v>50036905244</v>
          </cell>
          <cell r="R1062">
            <v>23</v>
          </cell>
          <cell r="S1062">
            <v>11</v>
          </cell>
          <cell r="T1062">
            <v>18</v>
          </cell>
          <cell r="U1062">
            <v>17</v>
          </cell>
          <cell r="V1062" t="str">
            <v>CN</v>
          </cell>
          <cell r="W1062" t="str">
            <v>Non Compliant</v>
          </cell>
          <cell r="X1062" t="str">
            <v xml:space="preserve">http://www.jblpro.com/www/products/installed-sound/control-50-series/control-50s-t </v>
          </cell>
          <cell r="Y1062">
            <v>197</v>
          </cell>
        </row>
        <row r="1063">
          <cell r="A1063" t="str">
            <v>CONTROL 52</v>
          </cell>
          <cell r="B1063" t="str">
            <v>JBL</v>
          </cell>
          <cell r="C1063" t="str">
            <v>Surface-Mt Spkr</v>
          </cell>
          <cell r="D1063" t="str">
            <v>CONTROL 52</v>
          </cell>
          <cell r="E1063" t="str">
            <v>JBL018</v>
          </cell>
          <cell r="H1063" t="str">
            <v>2.5" SURFACE-MOUNT SATELLITE SPK, BLK</v>
          </cell>
          <cell r="I1063" t="str">
            <v>Control 52 Surface-Mount Satellite Speaker with 2.5" (60mm) Driver, 25W cont. pink noise (50W program) power handling (2hr), 140Hz - 20kHz frequency range, 16Ω only (no-x-former). Requires external high-pass from subwoofer (Control 50S/T or 40CS/T or 60PS/T) or electronic crossover, black, wall-mount bracket included (Priced as each; sold in pairs)</v>
          </cell>
          <cell r="J1063">
            <v>90</v>
          </cell>
          <cell r="K1063">
            <v>90</v>
          </cell>
          <cell r="L1063">
            <v>60.79</v>
          </cell>
          <cell r="M1063">
            <v>57.750499999999995</v>
          </cell>
          <cell r="N1063">
            <v>54.710999999999999</v>
          </cell>
          <cell r="O1063">
            <v>2</v>
          </cell>
          <cell r="P1063">
            <v>50036905190</v>
          </cell>
          <cell r="R1063">
            <v>3.7</v>
          </cell>
          <cell r="S1063">
            <v>2</v>
          </cell>
          <cell r="T1063">
            <v>5</v>
          </cell>
          <cell r="U1063">
            <v>3</v>
          </cell>
          <cell r="V1063" t="str">
            <v>CN</v>
          </cell>
          <cell r="W1063" t="str">
            <v>Non Compliant</v>
          </cell>
          <cell r="X1063" t="str">
            <v xml:space="preserve">http://www.jblpro.com/www/products/installed-sound/control-50-series/control-52 </v>
          </cell>
          <cell r="Y1063">
            <v>198</v>
          </cell>
        </row>
        <row r="1064">
          <cell r="A1064" t="str">
            <v>CONTROL 52-WH</v>
          </cell>
          <cell r="B1064" t="str">
            <v>JBL</v>
          </cell>
          <cell r="C1064" t="str">
            <v>Surface-Mt Spkr</v>
          </cell>
          <cell r="D1064" t="str">
            <v>CONTROL 52-WH</v>
          </cell>
          <cell r="E1064" t="str">
            <v>JBL018</v>
          </cell>
          <cell r="H1064" t="str">
            <v>2.5" SURFACE-MOUNT SATELLITE SPK, WHT</v>
          </cell>
          <cell r="I1064" t="str">
            <v>Control 52-WH Surface-Mount Satellite Speaker with 2.5" (60mm) Driver, 25W cont. pink noise (50W program) power handling (2hr), 140Hz - 20kHz frequency range, 16Ω only (no-x-former). Requires external high-pass from subwoofer (Control 50S/T or 40CS/T or 60PS/T) or electronic crossover, wall-mount bracket included, white (Priced as each; sold in pairs)</v>
          </cell>
          <cell r="J1064">
            <v>83</v>
          </cell>
          <cell r="K1064">
            <v>83</v>
          </cell>
          <cell r="L1064">
            <v>61.13</v>
          </cell>
          <cell r="M1064">
            <v>58.073500000000003</v>
          </cell>
          <cell r="N1064">
            <v>55.017000000000003</v>
          </cell>
          <cell r="O1064">
            <v>2</v>
          </cell>
          <cell r="P1064">
            <v>50036905091</v>
          </cell>
          <cell r="R1064">
            <v>3.7</v>
          </cell>
          <cell r="S1064">
            <v>2</v>
          </cell>
          <cell r="T1064">
            <v>5</v>
          </cell>
          <cell r="U1064">
            <v>3</v>
          </cell>
          <cell r="V1064" t="str">
            <v>CN</v>
          </cell>
          <cell r="W1064" t="str">
            <v>Non Compliant</v>
          </cell>
          <cell r="X1064" t="str">
            <v xml:space="preserve">http://www.jblpro.com/www/products/installed-sound/control-50-series/control-52 </v>
          </cell>
          <cell r="Y1064">
            <v>199</v>
          </cell>
        </row>
        <row r="1065">
          <cell r="A1065" t="str">
            <v>C50PACK</v>
          </cell>
          <cell r="B1065" t="str">
            <v>JBL</v>
          </cell>
          <cell r="C1065" t="str">
            <v>Surface-Mt Spkr</v>
          </cell>
          <cell r="D1065" t="str">
            <v>C50PACK</v>
          </cell>
          <cell r="E1065" t="str">
            <v>AT210010</v>
          </cell>
          <cell r="H1065" t="str">
            <v>SUB-SAT SPKR SYSTEM (1 SUB + 4 SATELLITES), BLK</v>
          </cell>
          <cell r="I1065" t="str">
            <v>C50PACK Surface-Mount Subwoofer-Satellite System PACK with 1 Control 50S/T Subwoofer and 4 Control 52 Satellite Speakers, 100W cont. pink noise (200W program) power handling (100hr), 32Hz - 20kHz frequency range, 80W 70V/100V multi-tap transformer with 8Ω direct, black, wall-mount brackets included (priced and sold as pack containing 1 subwoofer + 4 satellite speakers)</v>
          </cell>
          <cell r="J1065">
            <v>920</v>
          </cell>
          <cell r="K1065">
            <v>770</v>
          </cell>
          <cell r="L1065">
            <v>570.41999999999996</v>
          </cell>
          <cell r="M1065">
            <v>541.89899999999989</v>
          </cell>
          <cell r="N1065">
            <v>513.37799999999993</v>
          </cell>
          <cell r="P1065">
            <v>50036905213</v>
          </cell>
          <cell r="R1065">
            <v>32.450000000000003</v>
          </cell>
          <cell r="S1065">
            <v>19</v>
          </cell>
          <cell r="T1065">
            <v>21</v>
          </cell>
          <cell r="U1065">
            <v>11</v>
          </cell>
          <cell r="V1065" t="str">
            <v>CN</v>
          </cell>
          <cell r="W1065" t="str">
            <v>Non Compliant</v>
          </cell>
          <cell r="X1065" t="str">
            <v xml:space="preserve">http://www.jblpro.com/www/products/installed-sound/control-50-series/c50pack </v>
          </cell>
          <cell r="Y1065">
            <v>200</v>
          </cell>
        </row>
        <row r="1066">
          <cell r="A1066" t="str">
            <v>C50PACK-WH</v>
          </cell>
          <cell r="B1066" t="str">
            <v>JBL</v>
          </cell>
          <cell r="C1066" t="str">
            <v>Surface-Mt Spkr</v>
          </cell>
          <cell r="D1066" t="str">
            <v>C50PACK-WH</v>
          </cell>
          <cell r="E1066" t="str">
            <v>JBL018</v>
          </cell>
          <cell r="H1066" t="str">
            <v>SUB-SAT SPKR SYSTEM (1 SUB + 4 SATELLITES), WHT</v>
          </cell>
          <cell r="I1066" t="str">
            <v>C50PACK-WH Surface-Mount Subwoofer-Satellite System PACK with 1 Control 50S/T-WH Subwoofer and 4 Control 52-WH Satellite Speakers, 100W cont. pink noise (200W program) power handling (100hr), 32Hz - 20kHz frequency range, 80W 70V/100V multi-tap transformer with 8Ω direct, white, wall-mount brackets included (priced and sold as pack containing 1 subwoofer + 4 satellite speakers)</v>
          </cell>
          <cell r="J1066">
            <v>770</v>
          </cell>
          <cell r="K1066">
            <v>770</v>
          </cell>
          <cell r="L1066">
            <v>570.41999999999996</v>
          </cell>
          <cell r="M1066">
            <v>541.89899999999989</v>
          </cell>
          <cell r="N1066">
            <v>513.37799999999993</v>
          </cell>
          <cell r="O1066">
            <v>1</v>
          </cell>
          <cell r="P1066">
            <v>50036905251</v>
          </cell>
          <cell r="R1066">
            <v>32.700000000000003</v>
          </cell>
          <cell r="S1066">
            <v>18</v>
          </cell>
          <cell r="T1066">
            <v>21</v>
          </cell>
          <cell r="U1066">
            <v>11</v>
          </cell>
          <cell r="V1066" t="str">
            <v>CN</v>
          </cell>
          <cell r="W1066" t="str">
            <v>Non Compliant</v>
          </cell>
          <cell r="X1066" t="str">
            <v xml:space="preserve">http://www.jblpro.com/www/products/installed-sound/control-50-series/c50pack </v>
          </cell>
          <cell r="Y1066">
            <v>201</v>
          </cell>
        </row>
        <row r="1067">
          <cell r="A1067" t="str">
            <v>COMMERCIAL PENDANT:
Control 60 Series</v>
          </cell>
          <cell r="B1067" t="str">
            <v>JBL</v>
          </cell>
          <cell r="V1067" t="str">
            <v>CN</v>
          </cell>
          <cell r="W1067" t="str">
            <v>Non Compliant</v>
          </cell>
          <cell r="Y1067">
            <v>202</v>
          </cell>
        </row>
        <row r="1068">
          <cell r="A1068" t="str">
            <v>C60PS/T</v>
          </cell>
          <cell r="B1068" t="str">
            <v>JBL</v>
          </cell>
          <cell r="C1068" t="str">
            <v>Pendant Spkr</v>
          </cell>
          <cell r="D1068" t="str">
            <v>Control 60PS/T</v>
          </cell>
          <cell r="E1068" t="str">
            <v>JBL018</v>
          </cell>
          <cell r="H1068" t="str">
            <v>8" PENDANT SUBWOOFER, BLK</v>
          </cell>
          <cell r="I1068" t="str">
            <v>Control 60PS/T High Impact Direct Radiating Pendant Subwoofer with Built-In Crossover, 8" (200 mm) long-excursion driver, 150W cont. pink noise (300W program) power handling (100hr), 88dB sensitivity, 42Hz - 350Hz frequency range, 110W 70V/100V multi-tap transformer with 8Ω direct. Includes suspension hardware with 2x15' (4.5m) galvanized steel cables and easy to adjust clamps, IP44 rated, UL listed (speaker and hanging cable system), black (Priced as each; sold in pairs)</v>
          </cell>
          <cell r="J1068">
            <v>475</v>
          </cell>
          <cell r="K1068">
            <v>475</v>
          </cell>
          <cell r="L1068">
            <v>355.87</v>
          </cell>
          <cell r="O1068">
            <v>2</v>
          </cell>
          <cell r="P1068">
            <v>50036904889</v>
          </cell>
          <cell r="R1068">
            <v>9.5</v>
          </cell>
          <cell r="S1068">
            <v>14</v>
          </cell>
          <cell r="T1068">
            <v>8</v>
          </cell>
          <cell r="U1068">
            <v>7</v>
          </cell>
          <cell r="V1068" t="str">
            <v>CN</v>
          </cell>
          <cell r="W1068" t="str">
            <v>Non Compliant</v>
          </cell>
          <cell r="X1068" t="str">
            <v xml:space="preserve">http://www.jblpro.com/www/products/installed-sound/control-60-series/control-60ps-t </v>
          </cell>
          <cell r="Y1068">
            <v>203</v>
          </cell>
        </row>
        <row r="1069">
          <cell r="A1069" t="str">
            <v>C60PS/T-WH</v>
          </cell>
          <cell r="B1069" t="str">
            <v>JBL</v>
          </cell>
          <cell r="C1069" t="str">
            <v>Pendant Spkr</v>
          </cell>
          <cell r="D1069" t="str">
            <v>Control 60PS/T-WH</v>
          </cell>
          <cell r="E1069" t="str">
            <v>JBL018</v>
          </cell>
          <cell r="H1069" t="str">
            <v>8' PENDANT SUBWOOFER, WHT</v>
          </cell>
          <cell r="I1069" t="str">
            <v>Control 60PS/T-WH High Impact Direct Radiating Pendant Subwoofer with Built-In Crossover, 8" (200 mm) long-excursion driver, 150W cont. pink noise (300W program) power handling (100hr), 88dB sensitivity, 42Hz - 350Hz frequency range, 110W 70V/100V multi-tap transformer with 8Ω direct. Includes suspension hardware with 2x15' (4.5m) galvanized steel cables and easy to adjust clamps, IP44 rated, UL listed (speaker and hanging cable system), white (Priced as each; sold in pairs)</v>
          </cell>
          <cell r="J1069">
            <v>515</v>
          </cell>
          <cell r="K1069">
            <v>515</v>
          </cell>
          <cell r="L1069">
            <v>381.48</v>
          </cell>
          <cell r="O1069">
            <v>2</v>
          </cell>
          <cell r="P1069">
            <v>691991000263</v>
          </cell>
          <cell r="R1069">
            <v>19</v>
          </cell>
          <cell r="S1069">
            <v>28.5</v>
          </cell>
          <cell r="T1069">
            <v>14.5</v>
          </cell>
          <cell r="U1069">
            <v>16.5</v>
          </cell>
          <cell r="V1069" t="str">
            <v>CN</v>
          </cell>
          <cell r="W1069" t="str">
            <v>Non Compliant</v>
          </cell>
          <cell r="X1069" t="str">
            <v xml:space="preserve">http://www.jblpro.com/www/products/installed-sound/control-60-series/control-60ps-t </v>
          </cell>
          <cell r="Y1069">
            <v>204</v>
          </cell>
        </row>
        <row r="1070">
          <cell r="A1070" t="str">
            <v>C62P</v>
          </cell>
          <cell r="B1070" t="str">
            <v>JBL</v>
          </cell>
          <cell r="C1070" t="str">
            <v>Pendant Spkr</v>
          </cell>
          <cell r="D1070" t="str">
            <v>Control 62P</v>
          </cell>
          <cell r="E1070" t="str">
            <v>JBL018</v>
          </cell>
          <cell r="H1070" t="str">
            <v>2.5" SATELLITE PENDANT SPK, BLK</v>
          </cell>
          <cell r="I1070" t="str">
            <v>Control 62P Ultra-Compact Mid-High Satellite Pendant Speaker with 2.5" (60mm) Driver, 25W cont. pink noise (50W program) power handling (2hr), 84dB Ssensitivity,150Hz - 20kHz frequency range, 16Ω only (no x-former). Requires external high-pass from subwoofer (Control 50S/T or 40CS/T or 60PS/T) or electronic crossover. Includes suspension hardware with 2x15' (4.5m) galvanized steel cables and easy to adjust clamps, IP44 rated, UL listed (speaker and hanging cable system), black (Priced as each; sold in pairs)</v>
          </cell>
          <cell r="J1070">
            <v>130</v>
          </cell>
          <cell r="K1070">
            <v>130</v>
          </cell>
          <cell r="L1070">
            <v>96.29</v>
          </cell>
          <cell r="O1070">
            <v>2</v>
          </cell>
          <cell r="P1070">
            <v>50036903837</v>
          </cell>
          <cell r="R1070">
            <v>5.05</v>
          </cell>
          <cell r="S1070">
            <v>6</v>
          </cell>
          <cell r="T1070">
            <v>12</v>
          </cell>
          <cell r="U1070">
            <v>7</v>
          </cell>
          <cell r="V1070" t="str">
            <v>CN</v>
          </cell>
          <cell r="W1070" t="str">
            <v>Non Compliant</v>
          </cell>
          <cell r="X1070" t="str">
            <v xml:space="preserve">http://www.jblpro.com/www/products/installed-sound/control-60-series/control-62p </v>
          </cell>
          <cell r="Y1070">
            <v>205</v>
          </cell>
        </row>
        <row r="1071">
          <cell r="A1071" t="str">
            <v>C62P-WH</v>
          </cell>
          <cell r="B1071" t="str">
            <v>JBL</v>
          </cell>
          <cell r="C1071" t="str">
            <v>Pendant Spkr</v>
          </cell>
          <cell r="D1071" t="str">
            <v>Control 62P-WH</v>
          </cell>
          <cell r="E1071" t="str">
            <v>JBL018</v>
          </cell>
          <cell r="H1071" t="str">
            <v>2.5" SATELLITE PENDANT SPK, WHT</v>
          </cell>
          <cell r="I1071" t="str">
            <v>Control 62P-WH Ultra-Compact Mid-High Satellite Pendant Speaker with 2.5" (60mm) Driver, 25W cont. pink noise (50W program) power handling (2hr), 84dB Ssensitivity,150Hz - 20kHz frequency range, 16Ω only (no x-former). Requires external high-pass from subwoofer (Control 50S/T or 40CS/T or 60PS/T) or electronic crossover. Includes suspension hardware with 2x15' (4.5m) galvanized steel cables and easy to adjust clamps, IP44 rated, UL listed (speaker and hanging cable system), white (Priced as each; sold in pairs)</v>
          </cell>
          <cell r="J1071">
            <v>125</v>
          </cell>
          <cell r="K1071">
            <v>125</v>
          </cell>
          <cell r="L1071">
            <v>90.41</v>
          </cell>
          <cell r="O1071">
            <v>2</v>
          </cell>
          <cell r="P1071">
            <v>50036903844</v>
          </cell>
          <cell r="R1071">
            <v>5.5</v>
          </cell>
          <cell r="S1071">
            <v>3</v>
          </cell>
          <cell r="T1071">
            <v>6</v>
          </cell>
          <cell r="U1071">
            <v>3.5</v>
          </cell>
          <cell r="V1071" t="str">
            <v>CN</v>
          </cell>
          <cell r="W1071" t="str">
            <v>Non Compliant</v>
          </cell>
          <cell r="X1071" t="str">
            <v xml:space="preserve">http://www.jblpro.com/www/products/installed-sound/control-60-series/control-62p </v>
          </cell>
          <cell r="Y1071">
            <v>206</v>
          </cell>
        </row>
        <row r="1072">
          <cell r="A1072" t="str">
            <v>C64P/T</v>
          </cell>
          <cell r="B1072" t="str">
            <v>JBL</v>
          </cell>
          <cell r="C1072" t="str">
            <v>Pendant Spkr</v>
          </cell>
          <cell r="D1072" t="str">
            <v>Control 64P/T</v>
          </cell>
          <cell r="E1072" t="str">
            <v>JBL018</v>
          </cell>
          <cell r="H1072" t="str">
            <v>4" FULL-RANGE PENDANT SPK, BLK</v>
          </cell>
          <cell r="I1072" t="str">
            <v>Control 64P/T Compact Full-Range Pendant Loudspeaker with 4" (100mm) Driver, 50W cont. pink noise (200W Peak) power handling (2hr), 88dB sensitivity, 65Hz - 15kHz frequency range, 120° conical coverage, 30W 70V/100V multi-tap transformer with 8Ω direct, Includes suspension hardware with 2x15' (4.5m) galvanized steel cables and easy to adjust clamps, IP44 rated, UL listed (speaker and hanging cable system), black (Priced as each; sold and packaged in pairs)</v>
          </cell>
          <cell r="J1072">
            <v>247</v>
          </cell>
          <cell r="K1072">
            <v>207</v>
          </cell>
          <cell r="L1072">
            <v>155.22</v>
          </cell>
          <cell r="O1072">
            <v>2</v>
          </cell>
          <cell r="P1072">
            <v>691991004230</v>
          </cell>
          <cell r="R1072">
            <v>6.75</v>
          </cell>
          <cell r="S1072">
            <v>10.5</v>
          </cell>
          <cell r="T1072">
            <v>10.75</v>
          </cell>
          <cell r="U1072">
            <v>13.25</v>
          </cell>
          <cell r="V1072" t="str">
            <v>CN</v>
          </cell>
          <cell r="W1072" t="str">
            <v>Non Compliant</v>
          </cell>
          <cell r="X1072" t="str">
            <v xml:space="preserve">http://www.jblpro.com/www/products/installed-sound/control-60-series/control-64p-t </v>
          </cell>
          <cell r="Y1072">
            <v>207</v>
          </cell>
        </row>
        <row r="1073">
          <cell r="A1073" t="str">
            <v>C64P/T-WH</v>
          </cell>
          <cell r="B1073" t="str">
            <v>JBL</v>
          </cell>
          <cell r="C1073" t="str">
            <v>Pendant Spkr</v>
          </cell>
          <cell r="D1073" t="str">
            <v>Control 64P/T-WH</v>
          </cell>
          <cell r="E1073" t="str">
            <v>JBL018</v>
          </cell>
          <cell r="H1073" t="str">
            <v>4" FULL-RANGE PENDANT SPK, WHT</v>
          </cell>
          <cell r="I1073" t="str">
            <v>Control 64P/T-WH Compact Full-Range Pendant Loudspeaker with 4" (100mm) Driver, 50W cont. pink noise (200W Peak) power handling (2hr), 88dB sensitivity, 65Hz - 15kHz frequency range, 120° conical coverage, 30W 70V/100V multi-tap transformer with 8Ω direct, Includes suspension hardware with 2x15' (4.5m) galvanized steel cables and easy to adjust clamps, IP44 rated, UL listed (speaker and hanging cable system), white (Priced as each; sold and packaged in pairs)</v>
          </cell>
          <cell r="J1073">
            <v>207</v>
          </cell>
          <cell r="K1073">
            <v>207</v>
          </cell>
          <cell r="L1073">
            <v>155.22</v>
          </cell>
          <cell r="O1073">
            <v>2</v>
          </cell>
          <cell r="P1073">
            <v>691991004247</v>
          </cell>
          <cell r="R1073">
            <v>13</v>
          </cell>
          <cell r="S1073">
            <v>10.5</v>
          </cell>
          <cell r="T1073">
            <v>10</v>
          </cell>
          <cell r="U1073">
            <v>13</v>
          </cell>
          <cell r="V1073" t="str">
            <v>CN</v>
          </cell>
          <cell r="W1073" t="str">
            <v>Non Compliant</v>
          </cell>
          <cell r="X1073" t="str">
            <v xml:space="preserve">http://www.jblpro.com/www/products/installed-sound/control-60-series/control-64p-t </v>
          </cell>
          <cell r="Y1073">
            <v>208</v>
          </cell>
        </row>
        <row r="1074">
          <cell r="A1074" t="str">
            <v>C65P/T</v>
          </cell>
          <cell r="B1074" t="str">
            <v>JBL</v>
          </cell>
          <cell r="C1074" t="str">
            <v>Pendant Spkr</v>
          </cell>
          <cell r="D1074" t="str">
            <v>Control 65P/T</v>
          </cell>
          <cell r="E1074" t="str">
            <v>JBL018</v>
          </cell>
          <cell r="H1074" t="str">
            <v>5.25" PREMIUM RBI PENDANT SPK W RBI, BLK</v>
          </cell>
          <cell r="I1074" t="str">
            <v>Control 65P/T Premium Compact Full-Range RBI Pendant Loudspeaker with 5.25" (130mm) Woofer and 0.75" (20mm) Tweeter, 75W cont. pink noise (300W Peak) power handling (100hr), 86dB sensitivity, 55Hz - 20kHz frequency range, consistent 120° conical coverage featuring JBL's Radiation Boundary Integrator® (RBI™) technology, 60W 70V/100V multi-tap transformer with 8Ω direct. Includes suspension hardware with 2x15' (4.5m) galvanized steel cable and easy to adjust clamp, IP44 rated, UL listed (speaker and hanging cable system), black (Priced as each; sold in pairs)</v>
          </cell>
          <cell r="J1074">
            <v>330</v>
          </cell>
          <cell r="K1074">
            <v>275</v>
          </cell>
          <cell r="L1074">
            <v>201.94</v>
          </cell>
          <cell r="O1074">
            <v>2</v>
          </cell>
          <cell r="P1074">
            <v>50036903851</v>
          </cell>
          <cell r="R1074">
            <v>10.199999999999999</v>
          </cell>
          <cell r="S1074">
            <v>5.5</v>
          </cell>
          <cell r="T1074">
            <v>11</v>
          </cell>
          <cell r="U1074">
            <v>7</v>
          </cell>
          <cell r="V1074" t="str">
            <v>CN</v>
          </cell>
          <cell r="W1074" t="str">
            <v>Non Compliant</v>
          </cell>
          <cell r="X1074" t="str">
            <v xml:space="preserve">http://www.jblpro.com/www/products/installed-sound/control-60-series/control-65p-t </v>
          </cell>
          <cell r="Y1074">
            <v>209</v>
          </cell>
        </row>
        <row r="1075">
          <cell r="A1075" t="str">
            <v>C65P/T-WH</v>
          </cell>
          <cell r="B1075" t="str">
            <v>JBL</v>
          </cell>
          <cell r="C1075" t="str">
            <v>Pendant Spkr</v>
          </cell>
          <cell r="D1075" t="str">
            <v>Control 65P/T-WH</v>
          </cell>
          <cell r="E1075" t="str">
            <v>JBL018</v>
          </cell>
          <cell r="H1075" t="str">
            <v>5.25" PREMIUM RBI PENDANT SPK W RBI, WHT</v>
          </cell>
          <cell r="I1075" t="str">
            <v>Control 65P/T-WH Premium Compact Full-Range RBI Pendant Loudspeaker with 5.25" (130mm) Woofer and 0.75" (20mm) Tweeter, 75W cont. pink noise (300W Peak) power handling (100hr), 86dB sensitivity, 55Hz - 20kHz frequency range, consistent 120° conical coverage featuring JBL's Radiation Boundary Integrator® (RBI™) technology, 60W 70V/100V multi-tap transformer with 8Ω direct. Includes suspension hardware with 2x15' (4.5m) galvanized steel cable and easy to adjust clamp, IP44 rated, UL listed (speaker and hanging cable system), white (Priced as each; sold in pairs)</v>
          </cell>
          <cell r="J1075">
            <v>275</v>
          </cell>
          <cell r="K1075">
            <v>275</v>
          </cell>
          <cell r="L1075">
            <v>201.94</v>
          </cell>
          <cell r="O1075">
            <v>2</v>
          </cell>
          <cell r="P1075">
            <v>50036903868</v>
          </cell>
          <cell r="R1075">
            <v>10.5</v>
          </cell>
          <cell r="S1075">
            <v>10.5</v>
          </cell>
          <cell r="T1075">
            <v>5.5</v>
          </cell>
          <cell r="U1075">
            <v>6.5</v>
          </cell>
          <cell r="V1075" t="str">
            <v>CN</v>
          </cell>
          <cell r="W1075" t="str">
            <v>Non Compliant</v>
          </cell>
          <cell r="X1075" t="str">
            <v xml:space="preserve">http://www.jblpro.com/www/products/installed-sound/control-60-series/control-65p-t </v>
          </cell>
          <cell r="Y1075">
            <v>210</v>
          </cell>
        </row>
        <row r="1076">
          <cell r="A1076" t="str">
            <v>C67HC/T</v>
          </cell>
          <cell r="B1076" t="str">
            <v>JBL</v>
          </cell>
          <cell r="C1076" t="str">
            <v>Pendant Spkr</v>
          </cell>
          <cell r="D1076" t="str">
            <v>Control 67HC/T</v>
          </cell>
          <cell r="E1076" t="str">
            <v>JBL018</v>
          </cell>
          <cell r="H1076" t="str">
            <v>6.5" HIGH-CEILING RBI PENDANT SPK, BLK</v>
          </cell>
          <cell r="I1076" t="str">
            <v>Control 67HC/T Narrow-Coverage High Ceiling Premium RBI Pendant Loudspeaker with 6.5" (165mm) woofer and 1" (25mm) Tweeter, 75W cont. pink noise (300W peak) power handling (100hr), 93dB sensitivity, 75Hz - 17kHz frequency range, narrow 75° conical coverage featuring JBL's Radiation Boundary Integrator® (RBI™) technology, 60W 70V/100V multi-tap transformer with 8Ω direct. Includes suspension hardware with 2x15' (4.5m) galvanized steel cables and easy to adjust clamps, IP44 rated, UL listed (speaker and hanging cable system), black (Priced as each; sold in pairs)</v>
          </cell>
          <cell r="J1076">
            <v>550</v>
          </cell>
          <cell r="K1076">
            <v>460</v>
          </cell>
          <cell r="L1076">
            <v>341.01</v>
          </cell>
          <cell r="O1076">
            <v>2</v>
          </cell>
          <cell r="P1076">
            <v>50036903875</v>
          </cell>
          <cell r="R1076">
            <v>16</v>
          </cell>
          <cell r="S1076">
            <v>14</v>
          </cell>
          <cell r="T1076">
            <v>7</v>
          </cell>
          <cell r="U1076">
            <v>8</v>
          </cell>
          <cell r="V1076" t="str">
            <v>CN</v>
          </cell>
          <cell r="W1076" t="str">
            <v>Non Compliant</v>
          </cell>
          <cell r="X1076" t="str">
            <v xml:space="preserve">http://www.jblpro.com/www/products/installed-sound/control-60-series/control-67hc-t </v>
          </cell>
          <cell r="Y1076">
            <v>211</v>
          </cell>
        </row>
        <row r="1077">
          <cell r="A1077" t="str">
            <v>C67HC/T-WH</v>
          </cell>
          <cell r="B1077" t="str">
            <v>JBL</v>
          </cell>
          <cell r="C1077" t="str">
            <v>Pendant Spkr</v>
          </cell>
          <cell r="D1077" t="str">
            <v>Control 67HC/T-WH</v>
          </cell>
          <cell r="E1077" t="str">
            <v>JBL018</v>
          </cell>
          <cell r="H1077" t="str">
            <v>6.5" HIGH-CEILING RBI PENDANT SPK, WHT</v>
          </cell>
          <cell r="I1077" t="str">
            <v>Control 67HC/WH Narrow-Coverage High Ceiling Premium RBI Pendant Loudspeaker with 6.5" (165mm) woofer and 1" (25mm) Tweeter, 75W cont. pink noise (300W peak) power handling (100hr), 93dB sensitivity, 75Hz - 17kHz frequency range, narrow 75° conical coverage featuring JBL's Radiation Boundary Integrator® (RBI™) technology, 60W 70V/100V multi-tap transformer with 8Ω direct. Includes suspension hardware with 2x15' (4.5m) galvanized steel cables and easy to adjust clamps, IP44 rated, UL listed (speaker and hanging cable system), white (Priced as each; sold in pairs)</v>
          </cell>
          <cell r="J1077">
            <v>460</v>
          </cell>
          <cell r="K1077">
            <v>460</v>
          </cell>
          <cell r="L1077">
            <v>341.01</v>
          </cell>
          <cell r="O1077">
            <v>2</v>
          </cell>
          <cell r="P1077">
            <v>50036903882</v>
          </cell>
          <cell r="R1077">
            <v>16.25</v>
          </cell>
          <cell r="S1077">
            <v>14.25</v>
          </cell>
          <cell r="T1077">
            <v>7</v>
          </cell>
          <cell r="U1077">
            <v>8.25</v>
          </cell>
          <cell r="V1077" t="str">
            <v>CN</v>
          </cell>
          <cell r="W1077" t="str">
            <v>Non Compliant</v>
          </cell>
          <cell r="X1077" t="str">
            <v xml:space="preserve">http://www.jblpro.com/www/products/installed-sound/control-60-series/control-67hc-t </v>
          </cell>
          <cell r="Y1077">
            <v>212</v>
          </cell>
        </row>
        <row r="1078">
          <cell r="A1078" t="str">
            <v>C67P/T</v>
          </cell>
          <cell r="B1078" t="str">
            <v>JBL</v>
          </cell>
          <cell r="C1078" t="str">
            <v>Pendant Spkr</v>
          </cell>
          <cell r="D1078" t="str">
            <v>Control 67P/T</v>
          </cell>
          <cell r="E1078" t="str">
            <v>JBL018</v>
          </cell>
          <cell r="H1078" t="str">
            <v>6.5" PREMIUM RBI PENDANT SPK, BLK</v>
          </cell>
          <cell r="I1078" t="str">
            <v>Control 67P/T Premium Full-Range RBI Pendant Loudspeaker with 6.5" (165mm) Woofer and 1" (25mm) Tweeter, 75W cont. pink noise (300W Peak)power handling (100hr), 90dB sensitivity, 58Hz - 18kHz frequency range, 120° conical coverage featuring JBL's Radiation Boundary Integrator® (RBI™) technology, 60W 70V/100V multi-tap transformer with 8Ω direct. Includes suspension hardware with 2x15' (4.5m) galvanized steel cable and easy to adjust clamp, IP44 rated, UL listed (speaker and hanging cable system), black (Priced as each; sold in pairs)</v>
          </cell>
          <cell r="J1078">
            <v>420</v>
          </cell>
          <cell r="K1078">
            <v>420</v>
          </cell>
          <cell r="L1078">
            <v>308.14999999999998</v>
          </cell>
          <cell r="O1078">
            <v>2</v>
          </cell>
          <cell r="P1078">
            <v>50036903899</v>
          </cell>
          <cell r="R1078">
            <v>15</v>
          </cell>
          <cell r="S1078">
            <v>10.5</v>
          </cell>
          <cell r="T1078">
            <v>10.75</v>
          </cell>
          <cell r="U1078">
            <v>13.25</v>
          </cell>
          <cell r="V1078" t="str">
            <v>CN</v>
          </cell>
          <cell r="W1078" t="str">
            <v>Non Compliant</v>
          </cell>
          <cell r="X1078" t="str">
            <v>http://www.jblpro.com/www/products/installed-sound/control-60-series/control-67p-t</v>
          </cell>
          <cell r="Y1078">
            <v>213</v>
          </cell>
        </row>
        <row r="1079">
          <cell r="A1079" t="str">
            <v>C67P/T-WH</v>
          </cell>
          <cell r="B1079" t="str">
            <v>JBL</v>
          </cell>
          <cell r="C1079" t="str">
            <v>Pendant Spkr</v>
          </cell>
          <cell r="D1079" t="str">
            <v>Control 67P/T-WH</v>
          </cell>
          <cell r="E1079" t="str">
            <v>JBL018</v>
          </cell>
          <cell r="H1079" t="str">
            <v>6.5" PREMIUM RBI PENDANT SPK, WHT</v>
          </cell>
          <cell r="I1079" t="str">
            <v>Control 67P/T-WH Premium Full-Range RBI Pendant Loudspeaker with 6.5" (165mm) Woofer and 1" (25mm) Tweeter, 75W cont. pink noise (300W peak) power handling (100hr), 90dB sensitivity, 58Hz - 18kHz frequency range, 120° conical coverage featuring JBL's Radiation Boundary Integrator® (RBI™) technology, 60W 70V/100V multi-tap transformer with 8Ω direct. Includes suspension hardware with 2x15' (4.5m) galvanized steel cable and easy to adjust clamp, IP44 rated, UL listed (speaker and hanging cable system), white (Priced as each; sold in pairs)</v>
          </cell>
          <cell r="J1079">
            <v>392</v>
          </cell>
          <cell r="K1079">
            <v>392</v>
          </cell>
          <cell r="L1079">
            <v>290.56</v>
          </cell>
          <cell r="O1079">
            <v>2</v>
          </cell>
          <cell r="P1079">
            <v>50036903905</v>
          </cell>
          <cell r="R1079">
            <v>15</v>
          </cell>
          <cell r="S1079">
            <v>10.5</v>
          </cell>
          <cell r="T1079">
            <v>10.75</v>
          </cell>
          <cell r="U1079">
            <v>13.25</v>
          </cell>
          <cell r="V1079" t="str">
            <v>CN</v>
          </cell>
          <cell r="W1079" t="str">
            <v>Non Compliant</v>
          </cell>
          <cell r="X1079" t="str">
            <v>http://www.jblpro.com/www/products/installed-sound/control-60-series/control-67p-t</v>
          </cell>
          <cell r="Y1079">
            <v>214</v>
          </cell>
        </row>
        <row r="1080">
          <cell r="A1080" t="str">
            <v>JBL-C68HP</v>
          </cell>
          <cell r="B1080" t="str">
            <v>JBL</v>
          </cell>
          <cell r="C1080" t="str">
            <v>Pendant Spkr</v>
          </cell>
          <cell r="D1080" t="str">
            <v>Control 68HP</v>
          </cell>
          <cell r="E1080" t="str">
            <v>SC-SPARES</v>
          </cell>
          <cell r="H1080" t="str">
            <v>8" HIGH-POWER PENDANT SPKR W CD,  BLK</v>
          </cell>
          <cell r="I1080" t="str">
            <v>Control 68HP High-Power Premium Full-Range Constant Directivity Pendant Speaker with 8" (209mm) Woofer and 1" (25mm) Compression Driver, 250W cont. pink noise (1000W peak) power handling (2hr), 90dB sensitivity, 52Hz - 17KHz frequency range, consistent 110° conical broadband constant-directivity coverage, 68W 70V/100V multi-tap transformer with 8Ω Direct, IP44 rated, includes suspension hardware with 2x15' (4.5m) galvanized steel cables and easy to adjust clamps, UL listed (speaker and hanging cable system), black (RAL9004) (Priced as each; Sold in pairs)</v>
          </cell>
          <cell r="J1080">
            <v>556</v>
          </cell>
          <cell r="K1080">
            <v>556</v>
          </cell>
          <cell r="L1080">
            <v>414.72</v>
          </cell>
          <cell r="O1080">
            <v>2</v>
          </cell>
          <cell r="P1080">
            <v>691991039331</v>
          </cell>
          <cell r="R1080">
            <v>37.926000000000002</v>
          </cell>
          <cell r="S1080">
            <v>27.9527559055118</v>
          </cell>
          <cell r="T1080">
            <v>14.1732283464567</v>
          </cell>
          <cell r="U1080">
            <v>15.748031496063</v>
          </cell>
          <cell r="V1080" t="str">
            <v>CN</v>
          </cell>
          <cell r="W1080" t="str">
            <v>Non Compliant</v>
          </cell>
          <cell r="X1080" t="str">
            <v>https://jblpro.com/en/products/control-68hp</v>
          </cell>
          <cell r="Y1080">
            <v>215</v>
          </cell>
        </row>
        <row r="1081">
          <cell r="A1081" t="str">
            <v>JBL-C68HP-WH</v>
          </cell>
          <cell r="B1081" t="str">
            <v>JBL</v>
          </cell>
          <cell r="C1081" t="str">
            <v>Pendant Spkr</v>
          </cell>
          <cell r="D1081" t="str">
            <v>Control 68HP-WH</v>
          </cell>
          <cell r="E1081" t="str">
            <v>JBL018</v>
          </cell>
          <cell r="H1081" t="str">
            <v>8" HIGH-POWER PENDANT SPKR W CD, WHT</v>
          </cell>
          <cell r="I1081" t="str">
            <v>Control 68HP-WH High-Power Premium Full-Range Constant Directivity Pendant Speaker with 8" (209mm) Woofer and 1" (25mm) Compression Driver, 250W cont. pink noise (1000W peak) power handling (2hr), 90dB sensitivity, 52Hz - 17KHz frequency range, consistent 110° conical broadband constant-directivity coverage, 68W 70V/100V multi-tap transformer with 8Ω Direct, IP44 rated, includes suspension hardware with 2x15' (4.5m) galvanized steel cables and easy to adjust clamps, UL listed (speaker and hanging cable system), white (RAL9016) (Priced as each; Sold in pairs)</v>
          </cell>
          <cell r="J1081">
            <v>556</v>
          </cell>
          <cell r="K1081">
            <v>556</v>
          </cell>
          <cell r="L1081">
            <v>414.72</v>
          </cell>
          <cell r="O1081">
            <v>2</v>
          </cell>
          <cell r="P1081">
            <v>691991039324</v>
          </cell>
          <cell r="R1081">
            <v>37.926000000000002</v>
          </cell>
          <cell r="S1081">
            <v>27.9527559055118</v>
          </cell>
          <cell r="T1081">
            <v>14.1732283464567</v>
          </cell>
          <cell r="U1081">
            <v>15.748031496063</v>
          </cell>
          <cell r="V1081" t="str">
            <v>CN</v>
          </cell>
          <cell r="W1081" t="str">
            <v>Non Compliant</v>
          </cell>
          <cell r="X1081" t="str">
            <v>https://jblpro.com/en/products/control-68hp</v>
          </cell>
          <cell r="Y1081">
            <v>216</v>
          </cell>
        </row>
        <row r="1082">
          <cell r="A1082" t="str">
            <v>MTC-PC60</v>
          </cell>
          <cell r="B1082" t="str">
            <v>JBL</v>
          </cell>
          <cell r="C1082" t="str">
            <v>Accessory</v>
          </cell>
          <cell r="D1082" t="str">
            <v>MTC-PC60</v>
          </cell>
          <cell r="E1082" t="str">
            <v>JBL018</v>
          </cell>
          <cell r="H1082" t="str">
            <v>TERMINAL COVER TOP for C65, C67P/T, C67HC/T, C68HP</v>
          </cell>
          <cell r="I1082" t="str">
            <v>MTC-PC60 - Top Panel / Terminal Cover for C64P/T, C65P/T, C67P/T, C67HC/T, C68HP &amp; C60PS/T Pendant Speakers (Black only -- works for black or white spkrs)</v>
          </cell>
          <cell r="J1082">
            <v>26</v>
          </cell>
          <cell r="K1082">
            <v>26</v>
          </cell>
          <cell r="L1082">
            <v>13.55</v>
          </cell>
          <cell r="P1082">
            <v>691991300219</v>
          </cell>
          <cell r="R1082">
            <v>0.5</v>
          </cell>
          <cell r="S1082">
            <v>2</v>
          </cell>
          <cell r="T1082">
            <v>8</v>
          </cell>
          <cell r="U1082">
            <v>7</v>
          </cell>
          <cell r="V1082" t="str">
            <v>CN</v>
          </cell>
          <cell r="W1082" t="str">
            <v>Non Compliant</v>
          </cell>
          <cell r="X1082" t="str">
            <v xml:space="preserve">http://www.jblpro.com/ProductAttachments/C60_Panel_Covers140514.pdf </v>
          </cell>
          <cell r="Y1082">
            <v>217</v>
          </cell>
        </row>
        <row r="1083">
          <cell r="A1083" t="str">
            <v>MTC-PC62</v>
          </cell>
          <cell r="B1083" t="str">
            <v>JBL</v>
          </cell>
          <cell r="C1083" t="str">
            <v>Accessory</v>
          </cell>
          <cell r="D1083" t="str">
            <v>MTC-PC62</v>
          </cell>
          <cell r="E1083" t="str">
            <v>JBL018</v>
          </cell>
          <cell r="H1083" t="str">
            <v>TERMINAL COVER TOP for C62P</v>
          </cell>
          <cell r="I1083" t="str">
            <v>MTC-PC62 - Top Panel / Terminal Cover for Control 62P Pendant Speaker (Black only -- works for black or white spkrs)</v>
          </cell>
          <cell r="J1083">
            <v>21</v>
          </cell>
          <cell r="K1083">
            <v>21</v>
          </cell>
          <cell r="L1083">
            <v>9.77</v>
          </cell>
          <cell r="O1083">
            <v>2</v>
          </cell>
          <cell r="P1083">
            <v>691991300202</v>
          </cell>
          <cell r="R1083">
            <v>0.2</v>
          </cell>
          <cell r="S1083">
            <v>6</v>
          </cell>
          <cell r="T1083">
            <v>5</v>
          </cell>
          <cell r="U1083">
            <v>2</v>
          </cell>
          <cell r="V1083" t="str">
            <v>CN</v>
          </cell>
          <cell r="W1083" t="str">
            <v>Non Compliant</v>
          </cell>
          <cell r="Y1083">
            <v>218</v>
          </cell>
        </row>
        <row r="1084">
          <cell r="A1084" t="str">
            <v>IN-WALLS:
Control 100 In-Wall Speakers</v>
          </cell>
          <cell r="B1084" t="str">
            <v>JBL</v>
          </cell>
          <cell r="V1084" t="str">
            <v>CN</v>
          </cell>
          <cell r="W1084" t="str">
            <v>Non Compliant</v>
          </cell>
          <cell r="X1084" t="str">
            <v xml:space="preserve">http://www.jblpro.com/www/products/installed-sound/control-contractor-series/control-126w  </v>
          </cell>
          <cell r="Y1084">
            <v>219</v>
          </cell>
        </row>
        <row r="1085">
          <cell r="A1085" t="str">
            <v>CONTROL 126W</v>
          </cell>
          <cell r="B1085" t="str">
            <v>JBL</v>
          </cell>
          <cell r="C1085" t="str">
            <v>In-Wall Sprk</v>
          </cell>
          <cell r="D1085" t="str">
            <v>CONTROL 126W</v>
          </cell>
          <cell r="E1085" t="str">
            <v>JBL018</v>
          </cell>
          <cell r="H1085" t="str">
            <v>6.5" IN-WALL SPEAKER</v>
          </cell>
          <cell r="I1085" t="str">
            <v>Control 126W - Premium In-Wall Two-Way Loudspeaker with minimum Visual Impact, 6.5" (165mm) Polymer-Coated Aluminum-Cone Woofer and 1" (25mm) Low-Diffraction Swivel-aimable Titanium Tweeter, 50W Cont. Pink Noise (200W Peak) Power Handling, 88dB Nominal Sensitivity, High-slope crossover for natural midrange sound, 38Hz - 20kHz Frequency Range, Nominal Impedance 8Ω, 3.8" (99mm) Depth (Priced as each; sold in pairs)</v>
          </cell>
          <cell r="J1085">
            <v>222</v>
          </cell>
          <cell r="K1085">
            <v>222</v>
          </cell>
          <cell r="L1085">
            <v>167.35</v>
          </cell>
          <cell r="M1085">
            <v>158.98249999999999</v>
          </cell>
          <cell r="N1085">
            <v>150.61500000000001</v>
          </cell>
          <cell r="O1085">
            <v>2</v>
          </cell>
          <cell r="P1085">
            <v>50036904988</v>
          </cell>
          <cell r="R1085">
            <v>5</v>
          </cell>
          <cell r="S1085">
            <v>4</v>
          </cell>
          <cell r="T1085">
            <v>6</v>
          </cell>
          <cell r="U1085">
            <v>4</v>
          </cell>
          <cell r="V1085" t="str">
            <v>CN</v>
          </cell>
          <cell r="W1085" t="str">
            <v>Non Compliant</v>
          </cell>
          <cell r="X1085" t="str">
            <v xml:space="preserve">http://www.jblpro.com/www/products/installed-sound/control-contractor-series/control-126wt </v>
          </cell>
          <cell r="Y1085">
            <v>220</v>
          </cell>
        </row>
        <row r="1086">
          <cell r="A1086" t="str">
            <v>CONTROL 126WT</v>
          </cell>
          <cell r="B1086" t="str">
            <v>JBL</v>
          </cell>
          <cell r="C1086" t="str">
            <v>In-Wall Sprk</v>
          </cell>
          <cell r="D1086" t="str">
            <v>CONTROL 126WT</v>
          </cell>
          <cell r="E1086" t="str">
            <v>JBL018</v>
          </cell>
          <cell r="H1086" t="str">
            <v>6.5" IN-WALL SPEAKER W TRANSFORMER</v>
          </cell>
          <cell r="I1086" t="str">
            <v>Control 126WT - Premium In-Wall Two-Way Loudspeaker with minimum Visual Impact with Transformer, 6.5" (165mm) Polymer-Coated Aluminum-Cone Woofer and 1" (25mm) Low-Diffraction Swivel-aimable Titanium Tweeter, 50W Cont. Pink Noise (200W Peak) Power Handling, 88dB Nominal Sensitivity, High-slope crossover for natural midrange sound, 38Hz - 20kHz Frequency Range, 30W 70V/100V multi-tap Transformer, 3.8" (99mm) Depth (Priced as each; sold in pairs)</v>
          </cell>
          <cell r="J1086">
            <v>260</v>
          </cell>
          <cell r="K1086">
            <v>260</v>
          </cell>
          <cell r="L1086">
            <v>186.23</v>
          </cell>
          <cell r="M1086">
            <v>176.91849999999999</v>
          </cell>
          <cell r="N1086">
            <v>167.607</v>
          </cell>
          <cell r="O1086">
            <v>2</v>
          </cell>
          <cell r="P1086">
            <v>50036904995</v>
          </cell>
          <cell r="R1086">
            <v>6.5</v>
          </cell>
          <cell r="S1086">
            <v>12</v>
          </cell>
          <cell r="T1086">
            <v>10</v>
          </cell>
          <cell r="U1086">
            <v>9</v>
          </cell>
          <cell r="V1086" t="str">
            <v>CN</v>
          </cell>
          <cell r="W1086" t="str">
            <v>Non Compliant</v>
          </cell>
          <cell r="X1086" t="str">
            <v xml:space="preserve">http://www.jblpro.com/www/products/installed-sound/control-contractor-series/control-128w </v>
          </cell>
          <cell r="Y1086">
            <v>221</v>
          </cell>
        </row>
        <row r="1087">
          <cell r="A1087" t="str">
            <v>CONTROL 128W</v>
          </cell>
          <cell r="B1087" t="str">
            <v>JBL</v>
          </cell>
          <cell r="C1087" t="str">
            <v>In-Wall Sprk</v>
          </cell>
          <cell r="D1087" t="str">
            <v>CONTROL 128W</v>
          </cell>
          <cell r="E1087" t="str">
            <v>JBL018</v>
          </cell>
          <cell r="H1087" t="str">
            <v>8" IN-WALL SPEAKER</v>
          </cell>
          <cell r="I1087" t="str">
            <v>Control 128W - Premium In-Wall Two-Way Loudspeaker with minimum Visual Impact, 8" (200mm) Polymer-Coated Aluminum-Cone Woofer and 1" (25mm) Low-Diffraction Swivel-aimable Titanium Tweeter, 60W Cont. Pink Noise (240W Peak) Power Handling, 90dB Nominal Sensitivity, High-slope crossover for natural midrange sound, 30Hz - 20kHz Frequency Range, Nominal Impedance 8Ω, 4" (102mm) Depth (Priced as each; sold in pairs)</v>
          </cell>
          <cell r="J1087">
            <v>295</v>
          </cell>
          <cell r="K1087">
            <v>295</v>
          </cell>
          <cell r="L1087">
            <v>217.6</v>
          </cell>
          <cell r="M1087">
            <v>206.72</v>
          </cell>
          <cell r="N1087">
            <v>195.84</v>
          </cell>
          <cell r="O1087">
            <v>2</v>
          </cell>
          <cell r="P1087">
            <v>50036905008</v>
          </cell>
          <cell r="R1087">
            <v>8.5</v>
          </cell>
          <cell r="S1087">
            <v>16</v>
          </cell>
          <cell r="T1087">
            <v>12</v>
          </cell>
          <cell r="U1087">
            <v>8</v>
          </cell>
          <cell r="V1087" t="str">
            <v>CN</v>
          </cell>
          <cell r="W1087" t="str">
            <v>Non Compliant</v>
          </cell>
          <cell r="X1087" t="str">
            <v xml:space="preserve">http://www.jblpro.com/www/products/installed-sound/control-contractor-series/control-128wt </v>
          </cell>
          <cell r="Y1087">
            <v>222</v>
          </cell>
        </row>
        <row r="1088">
          <cell r="A1088" t="str">
            <v>CONTROL 128WT</v>
          </cell>
          <cell r="B1088" t="str">
            <v>JBL</v>
          </cell>
          <cell r="C1088" t="str">
            <v>In-Wall Sprk</v>
          </cell>
          <cell r="D1088" t="str">
            <v>CONTROL 128WT</v>
          </cell>
          <cell r="E1088" t="str">
            <v>JBL018</v>
          </cell>
          <cell r="H1088" t="str">
            <v>8" IN-WALL SPEAKER W TRANSFORMER</v>
          </cell>
          <cell r="I1088" t="str">
            <v>Control 128WT - Premium In-Wall Two-Way Loudspeaker with minimum Visual Impact with Transformer, 8" (200mm) Polymer-Coated Aluminum-Cone Woofer and 1" (25mm) Low-Diffraction Swivel Aimable Titanium Tweeter, 60W Cont. Pink Noise (240W Peak) Power Handling, 90dB Nominal Sensitivity, High-slope crossover for natural midrange sound, 30Hz - 20kHz Frequency Range, 50W 70V/100V multi-tap Transformer, 4" (102mm) Depth (Priced as each; sold in pairs)</v>
          </cell>
          <cell r="J1088">
            <v>310</v>
          </cell>
          <cell r="K1088">
            <v>310</v>
          </cell>
          <cell r="L1088">
            <v>229.18</v>
          </cell>
          <cell r="M1088">
            <v>217.721</v>
          </cell>
          <cell r="N1088">
            <v>206.262</v>
          </cell>
          <cell r="O1088">
            <v>2</v>
          </cell>
          <cell r="P1088">
            <v>50036905015</v>
          </cell>
          <cell r="R1088">
            <v>8</v>
          </cell>
          <cell r="S1088">
            <v>5.25</v>
          </cell>
          <cell r="T1088">
            <v>6.25</v>
          </cell>
          <cell r="U1088">
            <v>7.75</v>
          </cell>
          <cell r="V1088" t="str">
            <v>CN</v>
          </cell>
          <cell r="W1088" t="str">
            <v>Non Compliant</v>
          </cell>
          <cell r="Y1088">
            <v>223</v>
          </cell>
        </row>
        <row r="1089">
          <cell r="A1089" t="str">
            <v>WB6</v>
          </cell>
          <cell r="B1089" t="str">
            <v>JBL</v>
          </cell>
          <cell r="C1089" t="str">
            <v>Accessory</v>
          </cell>
          <cell r="D1089" t="str">
            <v>WB6</v>
          </cell>
          <cell r="E1089" t="str">
            <v>JBL046</v>
          </cell>
          <cell r="H1089" t="str">
            <v>ROUGH-IN FRAME FOR C126W/WT</v>
          </cell>
          <cell r="I1089" t="str">
            <v>WB6 - Rough-in Frame for Control 126W/WT for New Contruction Installation to wallstuds, Replaces MTC-126RIF (Priced &amp; Sold as each)</v>
          </cell>
          <cell r="J1089">
            <v>41.5</v>
          </cell>
          <cell r="K1089">
            <v>41.5</v>
          </cell>
          <cell r="L1089">
            <v>23.79</v>
          </cell>
          <cell r="P1089">
            <v>848592001278</v>
          </cell>
          <cell r="R1089">
            <v>0.75</v>
          </cell>
          <cell r="S1089">
            <v>1</v>
          </cell>
          <cell r="T1089">
            <v>9.5</v>
          </cell>
          <cell r="U1089">
            <v>16.5</v>
          </cell>
          <cell r="V1089" t="str">
            <v>CN</v>
          </cell>
          <cell r="W1089" t="str">
            <v>Non Compliant</v>
          </cell>
          <cell r="Y1089">
            <v>224</v>
          </cell>
        </row>
        <row r="1090">
          <cell r="A1090" t="str">
            <v>WB8</v>
          </cell>
          <cell r="B1090" t="str">
            <v>JBL</v>
          </cell>
          <cell r="C1090" t="str">
            <v>Accessory</v>
          </cell>
          <cell r="D1090" t="str">
            <v>WB8</v>
          </cell>
          <cell r="E1090" t="str">
            <v>JBL018</v>
          </cell>
          <cell r="H1090" t="str">
            <v>ROUGH-IN FRAME FOR C128W/WT</v>
          </cell>
          <cell r="I1090" t="str">
            <v>WB8 - Rough-in Frame for Control 128W/WT for New Contruction Installation to wallstuds, Replaces MTC-128RIF (Priced &amp; Sold as each)</v>
          </cell>
          <cell r="J1090">
            <v>41.5</v>
          </cell>
          <cell r="K1090">
            <v>41.5</v>
          </cell>
          <cell r="L1090">
            <v>24.02</v>
          </cell>
          <cell r="P1090">
            <v>691991033421</v>
          </cell>
          <cell r="V1090" t="str">
            <v>CN</v>
          </cell>
          <cell r="W1090" t="str">
            <v>Non Compliant</v>
          </cell>
          <cell r="X1090" t="str">
            <v xml:space="preserve">http://www.jblpro.com/www/products/installed-sound/control-80-series-landscape-speakers/control-85m </v>
          </cell>
          <cell r="Y1090">
            <v>225</v>
          </cell>
        </row>
        <row r="1091">
          <cell r="A1091" t="str">
            <v>LANDSCAPE:
Control 80 Series Landscape Speakers</v>
          </cell>
          <cell r="B1091" t="str">
            <v>JBL</v>
          </cell>
          <cell r="Y1091">
            <v>226</v>
          </cell>
        </row>
        <row r="1092">
          <cell r="A1092" t="str">
            <v>CONTROL 85M</v>
          </cell>
          <cell r="B1092" t="str">
            <v>JBL</v>
          </cell>
          <cell r="C1092" t="str">
            <v>Landscape Speaker</v>
          </cell>
          <cell r="D1092" t="str">
            <v>CONTROL 85M</v>
          </cell>
          <cell r="E1092" t="str">
            <v>JBL018</v>
          </cell>
          <cell r="H1092" t="str">
            <v>5.25" MUSHROOM LANDSCAPE SPEAKER, GRN</v>
          </cell>
          <cell r="I1092" t="str">
            <v>Control 85M - 2-Way Coaxial Mushroom Landscape Speaker with Tough polyethylene highly weather resistant enclosure, 5.25" (135mm) polypropylene cone woofer and 0.75" (19mm) weather-resistant tweeter, 80W Cont. Pink Noise (320W Peak) Power Handling (2hr), 55Hz - 18kHz Frequency Range, 30W 70V/100V multi-tap Transformer with 8Ω direct, IP-56 rated, Hunter Green (RAL6018) (Priced &amp; sold as each)</v>
          </cell>
          <cell r="J1092">
            <v>295</v>
          </cell>
          <cell r="K1092">
            <v>295</v>
          </cell>
          <cell r="L1092">
            <v>216.55</v>
          </cell>
          <cell r="M1092">
            <v>205.7225</v>
          </cell>
          <cell r="N1092">
            <v>194.89500000000001</v>
          </cell>
          <cell r="P1092">
            <v>691991005077</v>
          </cell>
          <cell r="R1092">
            <v>25</v>
          </cell>
          <cell r="S1092">
            <v>16</v>
          </cell>
          <cell r="T1092">
            <v>19.5</v>
          </cell>
          <cell r="U1092">
            <v>16</v>
          </cell>
          <cell r="V1092" t="str">
            <v>CN</v>
          </cell>
          <cell r="W1092" t="str">
            <v>Non Compliant</v>
          </cell>
          <cell r="X1092" t="str">
            <v xml:space="preserve">http://www.jblpro.com/www/products/installed-sound/control-80-series-landscape-speakers/control-88m </v>
          </cell>
          <cell r="Y1092">
            <v>227</v>
          </cell>
        </row>
        <row r="1093">
          <cell r="A1093" t="str">
            <v>CONTROL 88M</v>
          </cell>
          <cell r="B1093" t="str">
            <v>JBL</v>
          </cell>
          <cell r="C1093" t="str">
            <v>Landscape Speaker</v>
          </cell>
          <cell r="D1093" t="str">
            <v>CONTROL 88M</v>
          </cell>
          <cell r="E1093" t="str">
            <v>JBL018</v>
          </cell>
          <cell r="H1093" t="str">
            <v>8" MUSHROOM LANDSCAPE SPEAKER, GRN</v>
          </cell>
          <cell r="I1093" t="str">
            <v>Control 88M - 2-Way Coaxial Mushroom Landscape Speaker with Tough polyethylene highly weather resistant enclosure, 8" (200mm) polypropylene cone woofer and 1" (25mm) weather-resistant tweeter, 120W Cont. Pink Noise (480W Peak) Power Handling (2hr), 47Hz - 16kHz Frequency Range, 60W 70V/100V multi-tap Transformer with 8Ω direct, IP-56 rated, Hunter Green (RAL6018) (Priced &amp; sold as each)</v>
          </cell>
          <cell r="J1093">
            <v>440</v>
          </cell>
          <cell r="K1093">
            <v>440</v>
          </cell>
          <cell r="L1093">
            <v>328.73</v>
          </cell>
          <cell r="M1093">
            <v>312.29349999999999</v>
          </cell>
          <cell r="N1093">
            <v>295.85700000000003</v>
          </cell>
          <cell r="P1093">
            <v>691991005084</v>
          </cell>
          <cell r="R1093">
            <v>24.15</v>
          </cell>
          <cell r="S1093">
            <v>19.25</v>
          </cell>
          <cell r="T1093">
            <v>19.25</v>
          </cell>
          <cell r="U1093">
            <v>23.25</v>
          </cell>
          <cell r="V1093" t="str">
            <v>CN</v>
          </cell>
          <cell r="W1093" t="str">
            <v>Non Compliant</v>
          </cell>
          <cell r="Y1093">
            <v>228</v>
          </cell>
        </row>
        <row r="1094">
          <cell r="A1094" t="str">
            <v>JBL-Control 89MS</v>
          </cell>
          <cell r="B1094" t="str">
            <v>JBL</v>
          </cell>
          <cell r="C1094" t="str">
            <v>Landscape Speaker</v>
          </cell>
          <cell r="D1094" t="str">
            <v>Control 89MS</v>
          </cell>
          <cell r="E1094" t="str">
            <v>JBL018</v>
          </cell>
          <cell r="H1094" t="str">
            <v>8" LANDSCAPE SUBWOOFER, GRN</v>
          </cell>
          <cell r="I1094" t="str">
            <v>Control 89MS - Mushroom-Style Above-ground Landscape Subwoofer with Tough polyethylene highly weather resistant enclosure, 8" (200mm) polypropylene cone woofer with TPV surround, 150W Cont. Pink Noise (600W Peak) Power Handling (2hr), 40Hz - 150Hz Frequency Range, 80W 70V/100V multi-tap Transformer with 8Ω direct, IP-56 rated, Hunter Green (RAL6018) (Priced &amp; sold as each)</v>
          </cell>
          <cell r="J1094">
            <v>440</v>
          </cell>
          <cell r="K1094">
            <v>440</v>
          </cell>
          <cell r="L1094">
            <v>324.70999999999998</v>
          </cell>
          <cell r="P1094">
            <v>691991037344</v>
          </cell>
          <cell r="R1094">
            <v>30</v>
          </cell>
          <cell r="S1094">
            <v>1.581</v>
          </cell>
          <cell r="T1094">
            <v>1.581</v>
          </cell>
          <cell r="U1094">
            <v>1.91</v>
          </cell>
          <cell r="V1094" t="str">
            <v>CN</v>
          </cell>
          <cell r="W1094" t="str">
            <v>Non Compliant</v>
          </cell>
          <cell r="X1094" t="str">
            <v>https://jblpro.com/en/products/control-89ms</v>
          </cell>
          <cell r="Y1094">
            <v>229</v>
          </cell>
        </row>
        <row r="1095">
          <cell r="A1095" t="str">
            <v>LANDSCAPE: GSF and GSB Landscape Speakers</v>
          </cell>
          <cell r="B1095" t="str">
            <v>JBL</v>
          </cell>
          <cell r="Y1095">
            <v>230</v>
          </cell>
        </row>
        <row r="1096">
          <cell r="A1096" t="str">
            <v>JBL-GSF3-GN</v>
          </cell>
          <cell r="B1096" t="str">
            <v>JBL</v>
          </cell>
          <cell r="C1096" t="str">
            <v>Landscape Speaker</v>
          </cell>
          <cell r="D1096" t="str">
            <v>JBL-GSF3-GN</v>
          </cell>
          <cell r="E1096" t="str">
            <v>JBL018</v>
          </cell>
          <cell r="H1096" t="str">
            <v>Ground-Stake Spkr, 3" Coax, Grn, 1 pc</v>
          </cell>
          <cell r="I1096" t="str">
            <v>Compact aimable coax Landscape Speaker, 3" (83mm) polypropylene cone woofer &amp; 0.8" (20mm) tweeter, 74Hz - 20kHz Frequency Range, 30W (120W peak) Cont. Pink Noise Power Handling (2hr) at 8Ω, 15W multi-tap transformer, IP-66 rated, Hunter Green (RAL6028) (Priced as each; Sold in pairs)</v>
          </cell>
          <cell r="J1096">
            <v>222</v>
          </cell>
          <cell r="K1096">
            <v>222</v>
          </cell>
          <cell r="L1096">
            <v>162.22999999999999</v>
          </cell>
          <cell r="M1096">
            <v>154.11849999999998</v>
          </cell>
          <cell r="N1096">
            <v>146.00700000000001</v>
          </cell>
          <cell r="O1096">
            <v>2</v>
          </cell>
          <cell r="P1096">
            <v>691991039300</v>
          </cell>
          <cell r="R1096">
            <v>13.670999999999999</v>
          </cell>
          <cell r="S1096">
            <v>13.8582677165354</v>
          </cell>
          <cell r="T1096">
            <v>9.9212598425196905</v>
          </cell>
          <cell r="U1096">
            <v>9.2519685039370092</v>
          </cell>
          <cell r="V1096" t="str">
            <v>CN</v>
          </cell>
          <cell r="W1096" t="str">
            <v>Non Compliant</v>
          </cell>
          <cell r="X1096" t="str">
            <v>https://jblpro.com/en/products/gsf3</v>
          </cell>
          <cell r="Y1096">
            <v>231</v>
          </cell>
        </row>
        <row r="1097">
          <cell r="A1097" t="str">
            <v>JBL-GSF3-TN</v>
          </cell>
          <cell r="B1097" t="str">
            <v>JBL</v>
          </cell>
          <cell r="C1097" t="str">
            <v>Landscape Speaker</v>
          </cell>
          <cell r="D1097" t="str">
            <v>JBL-GSF3-TN</v>
          </cell>
          <cell r="E1097" t="str">
            <v>JBL018</v>
          </cell>
          <cell r="H1097" t="str">
            <v>Ground-Stake Spkr, 3" Coax, Tan, 1 pc</v>
          </cell>
          <cell r="I1097" t="str">
            <v>Compact aimable coax Landscape Speaker, 3" (83mm) polypropylene cone woofer &amp; 0.8" (20mm) tweeter, 74Hz - 20kHz Frequency Range, 30W (120W peak) Cont. Pink Noise Power Handling (2hr) at 8Ω, 15W multi-tap transformer, IP-66 rated, Tan (RAL7006) (Priced as each; Sold in pairs)</v>
          </cell>
          <cell r="J1097">
            <v>222</v>
          </cell>
          <cell r="K1097">
            <v>222</v>
          </cell>
          <cell r="L1097">
            <v>162.22999999999999</v>
          </cell>
          <cell r="M1097">
            <v>154.11849999999998</v>
          </cell>
          <cell r="N1097">
            <v>146.00700000000001</v>
          </cell>
          <cell r="O1097">
            <v>2</v>
          </cell>
          <cell r="P1097">
            <v>691991039317</v>
          </cell>
          <cell r="R1097">
            <v>13.670999999999999</v>
          </cell>
          <cell r="S1097">
            <v>13.8582677165354</v>
          </cell>
          <cell r="T1097">
            <v>9.9212598425196905</v>
          </cell>
          <cell r="U1097">
            <v>9.2519685039370092</v>
          </cell>
          <cell r="V1097" t="str">
            <v>CN</v>
          </cell>
          <cell r="W1097" t="str">
            <v>Non Compliant</v>
          </cell>
          <cell r="X1097" t="str">
            <v xml:space="preserve">https://jblpro.com/en/products/gsf3 </v>
          </cell>
          <cell r="Y1097">
            <v>232</v>
          </cell>
        </row>
        <row r="1098">
          <cell r="A1098" t="str">
            <v>JBL-GSF6-GN</v>
          </cell>
          <cell r="B1098" t="str">
            <v>JBL</v>
          </cell>
          <cell r="C1098" t="str">
            <v>Landscape Speaker</v>
          </cell>
          <cell r="D1098" t="str">
            <v>JBL-GSF6-GN</v>
          </cell>
          <cell r="E1098" t="str">
            <v>JBL018</v>
          </cell>
          <cell r="H1098" t="str">
            <v>Ground-Stake Spkr, 6.5" Coax, Grn, 1 pc</v>
          </cell>
          <cell r="I1098" t="str">
            <v>Compact aimable coax Landscape Speaker, 6.5" (165mm) polypropylene cone woofer &amp; 1" (25mm) tweeter, 65Hz - 20kHz Frequency Range, 50W (200W peak) Cont. Pink Noise Power Handling (2hr) at 8Ω, 30W multi-tap transformer, IP-66 rated,  Hunter Green (RAL6028) (Priced as each; Sold in pairs)</v>
          </cell>
          <cell r="J1098">
            <v>300</v>
          </cell>
          <cell r="K1098">
            <v>300</v>
          </cell>
          <cell r="L1098">
            <v>222.03</v>
          </cell>
          <cell r="M1098">
            <v>210.92849999999999</v>
          </cell>
          <cell r="N1098">
            <v>199.827</v>
          </cell>
          <cell r="O1098">
            <v>2</v>
          </cell>
          <cell r="P1098">
            <v>691991039355</v>
          </cell>
          <cell r="R1098">
            <v>18.081</v>
          </cell>
          <cell r="S1098">
            <v>20.866141732283499</v>
          </cell>
          <cell r="T1098">
            <v>14.1732283464567</v>
          </cell>
          <cell r="U1098">
            <v>13.3858267716535</v>
          </cell>
          <cell r="V1098" t="str">
            <v>CN</v>
          </cell>
          <cell r="W1098" t="str">
            <v>Non Compliant</v>
          </cell>
          <cell r="X1098" t="str">
            <v>https://jblpro.com/en/products/gsf6</v>
          </cell>
          <cell r="Y1098">
            <v>233</v>
          </cell>
        </row>
        <row r="1099">
          <cell r="A1099" t="str">
            <v>JBL-GSF6-TN</v>
          </cell>
          <cell r="B1099" t="str">
            <v>JBL</v>
          </cell>
          <cell r="C1099" t="str">
            <v>Landscape Speaker</v>
          </cell>
          <cell r="D1099" t="str">
            <v>JBL-GSF6-TN</v>
          </cell>
          <cell r="E1099" t="str">
            <v>JBL018</v>
          </cell>
          <cell r="H1099" t="str">
            <v>Ground-Stake Spkr, 6.5" Coax, Tan, 1 pc</v>
          </cell>
          <cell r="I1099" t="str">
            <v>Compact aimable coax Landscape Speaker, 6.5"(165mm) polypropylene cone woofer &amp; 1" (25mm) tweeter, 65Hz - 20kHz Frequency Range, 50W (200W peak) Cont. Pink Noise Power Handling (2hr) at 8Ω, 30W multi-tap transformer, IP-66 rated, Tan (RAL7006) (Priced as each; Sold in pairs)</v>
          </cell>
          <cell r="J1099">
            <v>325</v>
          </cell>
          <cell r="K1099">
            <v>325</v>
          </cell>
          <cell r="L1099">
            <v>241.82</v>
          </cell>
          <cell r="M1099">
            <v>229.72899999999998</v>
          </cell>
          <cell r="N1099">
            <v>217.63800000000001</v>
          </cell>
          <cell r="O1099">
            <v>2</v>
          </cell>
          <cell r="P1099">
            <v>691991039348</v>
          </cell>
          <cell r="R1099">
            <v>18.081</v>
          </cell>
          <cell r="S1099">
            <v>20.866141732283499</v>
          </cell>
          <cell r="T1099">
            <v>14.1732283464567</v>
          </cell>
          <cell r="U1099">
            <v>13.3858267716535</v>
          </cell>
          <cell r="V1099" t="str">
            <v>CN</v>
          </cell>
          <cell r="W1099" t="str">
            <v>Non Compliant</v>
          </cell>
          <cell r="X1099" t="str">
            <v xml:space="preserve">https://jblpro.com/en/products/gsf6 </v>
          </cell>
          <cell r="Y1099">
            <v>234</v>
          </cell>
        </row>
        <row r="1100">
          <cell r="A1100" t="str">
            <v>JBL-GSB8-GN</v>
          </cell>
          <cell r="B1100" t="str">
            <v>JBL</v>
          </cell>
          <cell r="C1100" t="str">
            <v>Landscape Subwoofer</v>
          </cell>
          <cell r="D1100" t="str">
            <v>JBL-GSB8-GN</v>
          </cell>
          <cell r="E1100" t="str">
            <v>JBL018</v>
          </cell>
          <cell r="H1100" t="str">
            <v>8" In-Ground Subwoofer, Grn, 1 pc</v>
          </cell>
          <cell r="I1100" t="str">
            <v>In-ground Landscape subwoofer, 8" (209mm) polypropylene cone woofer, 35Hz - 130Hz Frequency Range, 250W (1000W peak) Cont. Pink Noise Power Handling (2hr), 100W multi-tap transformer with 6Ω direct, IP-66 rated, Hunter Green (RAL6028) (Priced and sold as each)</v>
          </cell>
          <cell r="J1100">
            <v>530</v>
          </cell>
          <cell r="K1100">
            <v>530</v>
          </cell>
          <cell r="L1100">
            <v>396.46</v>
          </cell>
          <cell r="M1100">
            <v>376.63699999999994</v>
          </cell>
          <cell r="N1100">
            <v>356.81399999999996</v>
          </cell>
          <cell r="O1100">
            <v>1</v>
          </cell>
          <cell r="P1100">
            <v>691991037795</v>
          </cell>
          <cell r="R1100">
            <v>26.018999999999998</v>
          </cell>
          <cell r="S1100">
            <v>30.708661417322801</v>
          </cell>
          <cell r="T1100">
            <v>18.031496062992101</v>
          </cell>
          <cell r="U1100">
            <v>15.2755905511811</v>
          </cell>
          <cell r="V1100" t="str">
            <v>CN</v>
          </cell>
          <cell r="W1100" t="str">
            <v>Non Compliant</v>
          </cell>
          <cell r="X1100" t="str">
            <v>https://jblpro.com/en/products/gsb8</v>
          </cell>
          <cell r="Y1100">
            <v>235</v>
          </cell>
        </row>
        <row r="1101">
          <cell r="A1101" t="str">
            <v>JBL-GSB8-TN</v>
          </cell>
          <cell r="B1101" t="str">
            <v>JBL</v>
          </cell>
          <cell r="C1101" t="str">
            <v>Landscape Subwoofer</v>
          </cell>
          <cell r="D1101" t="str">
            <v>JBL-GSB8-TN</v>
          </cell>
          <cell r="E1101" t="str">
            <v>JBL018</v>
          </cell>
          <cell r="H1101" t="str">
            <v>8" In-Ground Subwoofer, Tan, 1 pc</v>
          </cell>
          <cell r="I1101" t="str">
            <v>In-ground Landscape subwoofer, 8" (209mm) polypropylene cone woofer, 35Hz - 130Hz Frequency Range, 250W (1000W peak) Cont. Pink Noise Power Handling (2hr), 100W multi-tap  transformer with 6Ω direct, IP-66 rated, Tan (RAL7006) (Priced and sold as each)</v>
          </cell>
          <cell r="J1101">
            <v>530</v>
          </cell>
          <cell r="K1101">
            <v>530</v>
          </cell>
          <cell r="L1101">
            <v>396.46</v>
          </cell>
          <cell r="M1101">
            <v>376.63699999999994</v>
          </cell>
          <cell r="N1101">
            <v>356.81399999999996</v>
          </cell>
          <cell r="O1101">
            <v>1</v>
          </cell>
          <cell r="P1101">
            <v>691991037801</v>
          </cell>
          <cell r="R1101">
            <v>26.018999999999998</v>
          </cell>
          <cell r="S1101">
            <v>30.708661417322801</v>
          </cell>
          <cell r="T1101">
            <v>18.031496062992101</v>
          </cell>
          <cell r="U1101">
            <v>15.2755905511811</v>
          </cell>
          <cell r="V1101" t="str">
            <v>CN</v>
          </cell>
          <cell r="W1101" t="str">
            <v>Non Compliant</v>
          </cell>
          <cell r="X1101" t="str">
            <v>https://jblpro.com/en/products/gsb8</v>
          </cell>
          <cell r="Y1101">
            <v>236</v>
          </cell>
        </row>
        <row r="1102">
          <cell r="A1102" t="str">
            <v>JBL-GSB12-GN</v>
          </cell>
          <cell r="B1102" t="str">
            <v>JBL</v>
          </cell>
          <cell r="C1102" t="str">
            <v>Landscape Subwoofer</v>
          </cell>
          <cell r="D1102" t="str">
            <v>JBL-GSB12-GN</v>
          </cell>
          <cell r="E1102" t="str">
            <v>JBL01002</v>
          </cell>
          <cell r="H1102" t="str">
            <v>12" In-Ground Subwoofer, Grn, 1 pc</v>
          </cell>
          <cell r="I1102" t="str">
            <v>In-ground Landscape subwoofer, 12" (305mm) polypropylene cone woofer, 30Hz - 120Hz Frequency Range, 450W (1800W peak) Cont. Pink Noise Power Handling (2hr), 200W multi-tap  transformer with 6Ω direct, IP-66 rated, Hunter Green (RAL6028) (Priced and sold as each)</v>
          </cell>
          <cell r="J1102">
            <v>820</v>
          </cell>
          <cell r="K1102">
            <v>820</v>
          </cell>
          <cell r="L1102">
            <v>611.38</v>
          </cell>
          <cell r="M1102">
            <v>580.81099999999992</v>
          </cell>
          <cell r="N1102">
            <v>550.24199999999996</v>
          </cell>
          <cell r="O1102">
            <v>1</v>
          </cell>
          <cell r="P1102">
            <v>691991037818</v>
          </cell>
          <cell r="R1102">
            <v>42.997500000000002</v>
          </cell>
          <cell r="S1102">
            <v>33.543307086614199</v>
          </cell>
          <cell r="T1102">
            <v>21.5748031496063</v>
          </cell>
          <cell r="U1102">
            <v>18.818897637795299</v>
          </cell>
          <cell r="V1102" t="str">
            <v>CN</v>
          </cell>
          <cell r="W1102" t="str">
            <v>Non Compliant</v>
          </cell>
          <cell r="X1102" t="str">
            <v>https://jblpro.com/en/products/gsb12</v>
          </cell>
          <cell r="Y1102">
            <v>237</v>
          </cell>
        </row>
        <row r="1103">
          <cell r="A1103" t="str">
            <v>JBL-GSB12-TN</v>
          </cell>
          <cell r="B1103" t="str">
            <v>JBL</v>
          </cell>
          <cell r="C1103" t="str">
            <v>Landscape Subwoofer</v>
          </cell>
          <cell r="D1103" t="str">
            <v>JBL-GSB12-TN</v>
          </cell>
          <cell r="E1103" t="str">
            <v>JBL018</v>
          </cell>
          <cell r="H1103" t="str">
            <v>12" In-Ground Subwoofer, Tan, 1 pc</v>
          </cell>
          <cell r="I1103" t="str">
            <v>In-ground Landscape subwoofer, 12" (305mm) polypropylene cone woofer, 30Hz - 120Hz Frequency Range, 450W (1800W peak) Cont. Pink Noise Power Handling (2hr), 200W multi-tap  transformer with 6Ω direct,  IP-66 rated, Tan (RAL7006) (Priced and sold as each)</v>
          </cell>
          <cell r="J1103">
            <v>820</v>
          </cell>
          <cell r="K1103">
            <v>820</v>
          </cell>
          <cell r="L1103">
            <v>611.38</v>
          </cell>
          <cell r="M1103">
            <v>580.81099999999992</v>
          </cell>
          <cell r="N1103">
            <v>550.24199999999996</v>
          </cell>
          <cell r="O1103">
            <v>1</v>
          </cell>
          <cell r="P1103">
            <v>691991037825</v>
          </cell>
          <cell r="R1103">
            <v>42.997500000000002</v>
          </cell>
          <cell r="S1103">
            <v>33.543307086614199</v>
          </cell>
          <cell r="T1103">
            <v>21.5748031496063</v>
          </cell>
          <cell r="U1103">
            <v>18.818897637795299</v>
          </cell>
          <cell r="V1103" t="str">
            <v>CN</v>
          </cell>
          <cell r="W1103" t="str">
            <v>Non Compliant</v>
          </cell>
          <cell r="X1103" t="str">
            <v>https://jblpro.com/en/products/gsb12</v>
          </cell>
          <cell r="Y1103">
            <v>238</v>
          </cell>
        </row>
        <row r="1104">
          <cell r="A1104" t="str">
            <v>COLUMNS: COL Slim and CBT Pattern-Controlled Columns</v>
          </cell>
          <cell r="B1104" t="str">
            <v>JBL</v>
          </cell>
          <cell r="V1104" t="str">
            <v>CN</v>
          </cell>
          <cell r="W1104" t="str">
            <v>Non Compliant</v>
          </cell>
          <cell r="Y1104">
            <v>239</v>
          </cell>
        </row>
        <row r="1105">
          <cell r="A1105" t="str">
            <v>JBL-COL600-BK</v>
          </cell>
          <cell r="B1105" t="str">
            <v>JBL</v>
          </cell>
          <cell r="C1105" t="str">
            <v>Column Speaker</v>
          </cell>
          <cell r="D1105" t="str">
            <v>COL600-BK</v>
          </cell>
          <cell r="H1105" t="str">
            <v>24" Slim Column Speaker, Blk, 1 pc</v>
          </cell>
          <cell r="I1105" t="str">
            <v>24" Slim Column Speaker, two 5" x 2¼" LF &amp; one 1" HF, 10° downward tilt aim, 160° x 110° coverage, 80W (320W peak) cont. Pink Noise power handling (2hr), 70Hz - 20kHz Frequency Range, 20W transformer with 8Ω direct, 111dB peak SPL, (2) L-brackets + swivel/tilt wall bracket included, Black (RAL9004). (Priced and sold as each)</v>
          </cell>
          <cell r="J1105">
            <v>386</v>
          </cell>
          <cell r="K1105">
            <v>386</v>
          </cell>
          <cell r="L1105">
            <v>284.10000000000002</v>
          </cell>
          <cell r="O1105">
            <v>1</v>
          </cell>
          <cell r="P1105">
            <v>691991039270</v>
          </cell>
          <cell r="R1105">
            <v>9.8343000000000007</v>
          </cell>
          <cell r="S1105">
            <v>29.094488188976399</v>
          </cell>
          <cell r="T1105">
            <v>6.4173228346456703</v>
          </cell>
          <cell r="U1105">
            <v>6.8503937007874001</v>
          </cell>
          <cell r="V1105" t="str">
            <v>CN</v>
          </cell>
          <cell r="W1105" t="str">
            <v>Non Compliant</v>
          </cell>
          <cell r="X1105" t="str">
            <v>https://jblpro.com/products/col600</v>
          </cell>
          <cell r="Y1105">
            <v>240</v>
          </cell>
        </row>
        <row r="1106">
          <cell r="A1106" t="str">
            <v>JBL-COL600-WH</v>
          </cell>
          <cell r="B1106" t="str">
            <v>JBL</v>
          </cell>
          <cell r="C1106" t="str">
            <v>Column Speaker</v>
          </cell>
          <cell r="D1106" t="str">
            <v>COL600-WH</v>
          </cell>
          <cell r="H1106" t="str">
            <v>24" Slim Column Speaker, Wht, 1 pc</v>
          </cell>
          <cell r="I1106" t="str">
            <v>24" Slim Column Speaker, two 5" x 2¼" LF &amp; one 1" HF, 10° downward tilt aim, 160° x 110° coverage, 80W (320W peak) cont. Pink Noise power handling (2hr), 70Hz - 20kHz Frequency Range, 20W transformer with 8Ω direct, 111dB peak SPL, (2) L-brackets + swivel/tilt wall bracket included, White (RAL9016). (Priced and sold as each)</v>
          </cell>
          <cell r="J1106">
            <v>355</v>
          </cell>
          <cell r="K1106">
            <v>355</v>
          </cell>
          <cell r="L1106">
            <v>262.83</v>
          </cell>
          <cell r="O1106">
            <v>1</v>
          </cell>
          <cell r="P1106">
            <v>691991039287</v>
          </cell>
          <cell r="R1106">
            <v>9.8343000000000007</v>
          </cell>
          <cell r="S1106">
            <v>29.094488188976399</v>
          </cell>
          <cell r="T1106">
            <v>6.4173228346456703</v>
          </cell>
          <cell r="U1106">
            <v>6.8503937007874001</v>
          </cell>
          <cell r="V1106" t="str">
            <v>CN</v>
          </cell>
          <cell r="W1106" t="str">
            <v>Non Compliant</v>
          </cell>
          <cell r="X1106" t="str">
            <v>https://jblpro.com/products/col600</v>
          </cell>
          <cell r="Y1106">
            <v>241</v>
          </cell>
        </row>
        <row r="1107">
          <cell r="A1107" t="str">
            <v>JBL-COL800-BK</v>
          </cell>
          <cell r="B1107" t="str">
            <v>JBL</v>
          </cell>
          <cell r="C1107" t="str">
            <v>Column Speaker</v>
          </cell>
          <cell r="D1107" t="str">
            <v>COL800-BK</v>
          </cell>
          <cell r="H1107" t="str">
            <v>32" Slim Column Speaker, Blk, 1 pc</v>
          </cell>
          <cell r="I1107" t="str">
            <v>32" Slim Column Speaker, four 5" x 2¼" LF &amp; two 0.8" HF, 10° downward tilt aim, 160° x 60° coverage, 150W (600W peak) cont. Pink Noise power handling (2hr), 85Hz - 20kHz Frequency Range, 60W transformer with 8Ω direct, 116dB peak SPL, (2) L-brackets + swivel/tilt wall bracket included. Black (RAL9004). (Priced and sold as each)</v>
          </cell>
          <cell r="J1107">
            <v>577</v>
          </cell>
          <cell r="K1107">
            <v>577</v>
          </cell>
          <cell r="L1107">
            <v>431.46</v>
          </cell>
          <cell r="O1107">
            <v>1</v>
          </cell>
          <cell r="P1107">
            <v>691991039263</v>
          </cell>
          <cell r="R1107">
            <v>13.935600000000001</v>
          </cell>
          <cell r="S1107">
            <v>37.086614173228298</v>
          </cell>
          <cell r="T1107">
            <v>6.4173228346456703</v>
          </cell>
          <cell r="U1107">
            <v>6.8503937007874001</v>
          </cell>
          <cell r="V1107" t="str">
            <v>CN</v>
          </cell>
          <cell r="W1107" t="str">
            <v>Non Compliant</v>
          </cell>
          <cell r="X1107" t="str">
            <v>Https://jblpro.com/products/col800</v>
          </cell>
          <cell r="Y1107">
            <v>242</v>
          </cell>
        </row>
        <row r="1108">
          <cell r="A1108" t="str">
            <v>JBL-COL800-WH</v>
          </cell>
          <cell r="B1108" t="str">
            <v>JBL</v>
          </cell>
          <cell r="C1108" t="str">
            <v>Column Speaker</v>
          </cell>
          <cell r="D1108" t="str">
            <v>COL800-WH</v>
          </cell>
          <cell r="H1108" t="str">
            <v>32" Slim Column Speaker, Wht, 1pc</v>
          </cell>
          <cell r="I1108" t="str">
            <v>32" Slim Column Speaker, four 5" x 2¼" LF &amp; two 0.8" HF, 10° downward tilt aim, 160° x 60° coverage, 150W (600W peak) cont. Pink Noise power handling (2hr), 85Hz - 20kHz Frequency Range, 60W transformer with 8Ω direct, 116dB peak SPL, (2) L-brackets + swivel/tilt wall bracket included. White (RAL9016). (Priced and sold as each)</v>
          </cell>
          <cell r="J1108">
            <v>577</v>
          </cell>
          <cell r="K1108">
            <v>577</v>
          </cell>
          <cell r="L1108">
            <v>431.46</v>
          </cell>
          <cell r="O1108">
            <v>1</v>
          </cell>
          <cell r="P1108">
            <v>691991039294</v>
          </cell>
          <cell r="R1108">
            <v>13.935600000000001</v>
          </cell>
          <cell r="S1108">
            <v>37.086614173228298</v>
          </cell>
          <cell r="T1108">
            <v>6.4173228346456703</v>
          </cell>
          <cell r="U1108">
            <v>6.8503937007874001</v>
          </cell>
          <cell r="V1108" t="str">
            <v>CN</v>
          </cell>
          <cell r="W1108" t="str">
            <v>Non Compliant</v>
          </cell>
          <cell r="X1108" t="str">
            <v>Https://jblpro.com/products/col800</v>
          </cell>
          <cell r="Y1108">
            <v>243</v>
          </cell>
        </row>
        <row r="1109">
          <cell r="A1109" t="str">
            <v>CBT 50LA-1</v>
          </cell>
          <cell r="B1109" t="str">
            <v>JBL</v>
          </cell>
          <cell r="C1109" t="str">
            <v>Column Speaker</v>
          </cell>
          <cell r="D1109" t="str">
            <v>CBT 50LA-1</v>
          </cell>
          <cell r="E1109" t="str">
            <v>JBL018</v>
          </cell>
          <cell r="H1109" t="str">
            <v>50CM TALL LINE ARRAY COLUMN SPEAKER, BLK</v>
          </cell>
          <cell r="I1109" t="str">
            <v>CBT 50LA-1 in Black. 20.8" (53cm) tall Constant Beamwidth Technology™ Line Array Column Loudspeaker offering constant directivity, Eight 2" (50mm) Drivers, 150W Cont. Pink Noise (600W Peak) Power Capacity (2hr), 80Hz - 20kHz Frequency Range, 60W 70V/100V multi-tap Transformer with 8Ω direct, 20° Vertical x 150° Horizontal Coverage, Dynamic SonicGuard™ overload protection, Selectable Speech/Music Mode, Swivel (pan)/tilt wall bracket included (Priced &amp; sold as each)</v>
          </cell>
          <cell r="J1109">
            <v>725</v>
          </cell>
          <cell r="K1109">
            <v>585</v>
          </cell>
          <cell r="L1109">
            <v>434.98</v>
          </cell>
          <cell r="P1109">
            <v>50036904254</v>
          </cell>
          <cell r="R1109">
            <v>17</v>
          </cell>
          <cell r="S1109">
            <v>30</v>
          </cell>
          <cell r="T1109">
            <v>12.5</v>
          </cell>
          <cell r="U1109">
            <v>8</v>
          </cell>
          <cell r="V1109" t="str">
            <v>CN</v>
          </cell>
          <cell r="W1109" t="str">
            <v>Non Compliant</v>
          </cell>
          <cell r="X1109" t="str">
            <v xml:space="preserve">http://www.jblpro.com/www/products/installed-sound/cbt-series/cbt50la-1 </v>
          </cell>
          <cell r="Y1109">
            <v>244</v>
          </cell>
        </row>
        <row r="1110">
          <cell r="A1110" t="str">
            <v>CBT 100LA-1</v>
          </cell>
          <cell r="B1110" t="str">
            <v>JBL</v>
          </cell>
          <cell r="C1110" t="str">
            <v>Column Speaker</v>
          </cell>
          <cell r="D1110" t="str">
            <v>CBT 100LA-1</v>
          </cell>
          <cell r="E1110" t="str">
            <v>JBL018</v>
          </cell>
          <cell r="H1110" t="str">
            <v>100CM TALL LINE ARRAY COLUMN SPEAKER, BLK</v>
          </cell>
          <cell r="I1110" t="str">
            <v>CBT 100LA-1 in Black. 39.4" (100cm) Tall Constant Beamwidth Technology™ Line Array Column Loudspeaker offering constant directivity, Sixteen 2" (50mm) Drivers, 325W Cont. Pink Noise (1300W Peak) Power Capacity (2hr), 80Hz - 20kHz Frequency Range, 120W 70V/100V multi-tap Transformer with 8Ω direct, Selectable 15° or 40° Vertical x 150° Horizontal Coverage, Dynamic SonicGuard™ overload protection, Selectable Speech/Music Mode, Swivel (pan)/tilt wall bracket included (Priced &amp; sold as each)</v>
          </cell>
          <cell r="J1110">
            <v>1310</v>
          </cell>
          <cell r="K1110">
            <v>1055</v>
          </cell>
          <cell r="L1110">
            <v>786.19</v>
          </cell>
          <cell r="P1110">
            <v>50036904278</v>
          </cell>
          <cell r="R1110">
            <v>25.6</v>
          </cell>
          <cell r="S1110">
            <v>49</v>
          </cell>
          <cell r="T1110">
            <v>13</v>
          </cell>
          <cell r="U1110">
            <v>8</v>
          </cell>
          <cell r="V1110" t="str">
            <v>CN</v>
          </cell>
          <cell r="W1110" t="str">
            <v>Non Compliant</v>
          </cell>
          <cell r="X1110" t="str">
            <v xml:space="preserve">http://www.jblpro.com/www/products/installed-sound/cbt-series/cbt100la-1 </v>
          </cell>
          <cell r="Y1110">
            <v>245</v>
          </cell>
        </row>
        <row r="1111">
          <cell r="A1111" t="str">
            <v>CBT 50LA-1-WH</v>
          </cell>
          <cell r="B1111" t="str">
            <v>JBL</v>
          </cell>
          <cell r="C1111" t="str">
            <v>Column Speaker</v>
          </cell>
          <cell r="D1111" t="str">
            <v>CBT 50LA-1-WH</v>
          </cell>
          <cell r="E1111" t="str">
            <v>JBL018</v>
          </cell>
          <cell r="H1111" t="str">
            <v>50CM TALL LINE ARRAY COLUMN SPEAKER, WHT</v>
          </cell>
          <cell r="I1111" t="str">
            <v>CBT 50LA-1 in White. 20.8" (53cm) tall Constant Beamwidth Technology™ Line Array Column Loudspeaker offering constant directivity, Eight 2" (50mm) Drivers, 150W Cont. Pink Noise (600W Peak) Power Capacity (2hr), 80Hz - 20kHz Frequency Range, 60W 70V/100V multi-tap Transformer with 8Ω direct, 20° Vertical x 150° Horizontal Coverage, Dynamic SonicGuard™ overload protection, Selectable Speech/Music Mode, Swivel (pan)/tilt wall bracket included (Priced &amp; sold as each)</v>
          </cell>
          <cell r="J1111">
            <v>725</v>
          </cell>
          <cell r="K1111">
            <v>585</v>
          </cell>
          <cell r="L1111">
            <v>434.98</v>
          </cell>
          <cell r="P1111">
            <v>50036904261</v>
          </cell>
          <cell r="R1111">
            <v>17</v>
          </cell>
          <cell r="S1111">
            <v>30</v>
          </cell>
          <cell r="T1111">
            <v>13</v>
          </cell>
          <cell r="U1111">
            <v>8</v>
          </cell>
          <cell r="V1111" t="str">
            <v>CN</v>
          </cell>
          <cell r="W1111" t="str">
            <v>Non Compliant</v>
          </cell>
          <cell r="X1111" t="str">
            <v xml:space="preserve">http://www.jblpro.com/www/products/installed-sound/cbt-series/cbt50la-1 </v>
          </cell>
          <cell r="Y1111">
            <v>246</v>
          </cell>
        </row>
        <row r="1112">
          <cell r="A1112" t="str">
            <v>CBT 100LA-1-WH</v>
          </cell>
          <cell r="B1112" t="str">
            <v>JBL</v>
          </cell>
          <cell r="C1112" t="str">
            <v>Column Speaker</v>
          </cell>
          <cell r="D1112" t="str">
            <v>CBT 100LA-1-WH</v>
          </cell>
          <cell r="E1112" t="str">
            <v>JBL018</v>
          </cell>
          <cell r="H1112" t="str">
            <v>100CM TALL LINE ARRAY COLUMN SPEAKER, WHT</v>
          </cell>
          <cell r="I1112" t="str">
            <v>CBT 100LA-1 in White. 39.4" (100cm) Tall Constant Beamwidth Technology™ Line Array Column Loudspeaker offering constant directivity, Sixteen 2" (50mm) Drivers, 325W Cont. Pink Noise (1300W Peak) Power Capacity (2hr), 80Hz - 20kHz Frequency Range, 120W 70V/100V multi-tap Transformer with 8Ω direct, Selectable 15° or 40° Vertical x 150° Horizontal Coverage, Dynamic SonicGuard™ overload protection, Selectable Speech/Music Mode, Swivel (pan)/tilt wall bracket included (Priced &amp; sold as each)</v>
          </cell>
          <cell r="J1112">
            <v>1310</v>
          </cell>
          <cell r="K1112">
            <v>1055</v>
          </cell>
          <cell r="L1112">
            <v>786.19</v>
          </cell>
          <cell r="P1112">
            <v>50036904285</v>
          </cell>
          <cell r="R1112">
            <v>25</v>
          </cell>
          <cell r="S1112">
            <v>48</v>
          </cell>
          <cell r="T1112">
            <v>13</v>
          </cell>
          <cell r="U1112">
            <v>8</v>
          </cell>
          <cell r="V1112" t="str">
            <v>CN</v>
          </cell>
          <cell r="W1112" t="str">
            <v>Non Compliant</v>
          </cell>
          <cell r="X1112" t="str">
            <v xml:space="preserve">http://www.jblpro.com/www/products/installed-sound/cbt-series/cbt100la-1 </v>
          </cell>
          <cell r="Y1112">
            <v>247</v>
          </cell>
        </row>
        <row r="1113">
          <cell r="A1113" t="str">
            <v>CBT 50LA-LS</v>
          </cell>
          <cell r="B1113" t="str">
            <v>JBL</v>
          </cell>
          <cell r="C1113" t="str">
            <v>Column Speaker</v>
          </cell>
          <cell r="D1113" t="str">
            <v>CBT 50LA-LS</v>
          </cell>
          <cell r="E1113" t="str">
            <v>JBL018</v>
          </cell>
          <cell r="H1113" t="str">
            <v>50CM TALL LINE ARRAY COLUMN SPEAKER W EN54-24, BLK</v>
          </cell>
          <cell r="I1113" t="str">
            <v>CBT 50LA-1 in Black with EN54-24 Certification. 20.8" (53cm) tall Constant Beamwidth Technology™ Line Array Column Loudspeaker offering constant directivity, Eight 2" (50mm) Drivers, 150W Cont. Pink Noise (600W Peak) Power Capacity (2hr), 120Hz - 20kHz Frequency Range, 60W 70V/100V multi-tap Transformer with 8Ω direct, 20° Vertical x 150° Horizontal Coverage, Dynamic SonicGuard™ overload protection, Selectable Speech/Music Mode, Swivel (pan)/tilt wall bracket included (Priced &amp; sold as each)</v>
          </cell>
          <cell r="J1113">
            <v>832</v>
          </cell>
          <cell r="K1113">
            <v>670</v>
          </cell>
          <cell r="L1113">
            <v>499.55</v>
          </cell>
          <cell r="P1113">
            <v>691991011870</v>
          </cell>
          <cell r="R1113">
            <v>20</v>
          </cell>
          <cell r="S1113">
            <v>30</v>
          </cell>
          <cell r="T1113">
            <v>12</v>
          </cell>
          <cell r="U1113">
            <v>8</v>
          </cell>
          <cell r="V1113" t="str">
            <v>CN</v>
          </cell>
          <cell r="W1113" t="str">
            <v>Non Compliant</v>
          </cell>
          <cell r="X1113" t="str">
            <v xml:space="preserve">http://www.jblpro.com/www/products/installed-sound/cbt-series/cbt50la-ls </v>
          </cell>
          <cell r="Y1113">
            <v>248</v>
          </cell>
        </row>
        <row r="1114">
          <cell r="A1114" t="str">
            <v>CBT 100LA-LS</v>
          </cell>
          <cell r="B1114" t="str">
            <v>JBL</v>
          </cell>
          <cell r="C1114" t="str">
            <v>Column Speaker</v>
          </cell>
          <cell r="D1114" t="str">
            <v>CBT 100LA-LS</v>
          </cell>
          <cell r="E1114" t="str">
            <v>JBL018</v>
          </cell>
          <cell r="H1114" t="str">
            <v>100CM TALL LINE ARRAY COLUMN SPEAKERW EN54-24, BLK</v>
          </cell>
          <cell r="I1114" t="str">
            <v>CBT 100LA-1 in Black with EN54-24 Certification. 39.4" (100cm) Tall Constant Beamwidth Technology™ Line Array Column Loudspeaker offering constant directivity, Sixteen 2" (50mm) Drivers, 325W Cont. Pink Noise (1300W Peak) Power Capacity (2hr), 120Hz - 20kHz Frequency Range, 120W 70V/100V multi-tap Transformer with 8Ω direct, Selectable 15° or 40° Vertical x 150° Horizontal Coverage, Dynamic SonicGuard™ overload protection, Selectable Speech/Music Mode, Swivel (pan)/tilt wall bracket included (Priced &amp; sold as each)</v>
          </cell>
          <cell r="J1114">
            <v>1550</v>
          </cell>
          <cell r="K1114">
            <v>1245</v>
          </cell>
          <cell r="L1114">
            <v>930.4</v>
          </cell>
          <cell r="P1114">
            <v>691991000119</v>
          </cell>
          <cell r="R1114">
            <v>25.5</v>
          </cell>
          <cell r="S1114">
            <v>48</v>
          </cell>
          <cell r="T1114">
            <v>13</v>
          </cell>
          <cell r="U1114">
            <v>8</v>
          </cell>
          <cell r="V1114" t="str">
            <v>CN</v>
          </cell>
          <cell r="W1114" t="str">
            <v>Non Compliant</v>
          </cell>
          <cell r="X1114" t="str">
            <v xml:space="preserve">http://www.jblpro.com/www/products/installed-sound/cbt-series/cbt100la-ls </v>
          </cell>
          <cell r="Y1114">
            <v>249</v>
          </cell>
        </row>
        <row r="1115">
          <cell r="A1115" t="str">
            <v>CBT 50LA-LS-WH</v>
          </cell>
          <cell r="B1115" t="str">
            <v>JBL</v>
          </cell>
          <cell r="C1115" t="str">
            <v>Column Speaker</v>
          </cell>
          <cell r="D1115" t="str">
            <v>CBT 50LA-LS-WH</v>
          </cell>
          <cell r="E1115" t="str">
            <v>JBL018</v>
          </cell>
          <cell r="H1115" t="str">
            <v>50CM TALL LINE ARRAY COLUMN SPEAKER W EN54-24, WHT</v>
          </cell>
          <cell r="I1115" t="str">
            <v>CBT 50LA-1 in White with EN54-24 Certification. 20.8" (53cm) tall Constant Beamwidth Technology™ Line Array Column Loudspeaker offering constant directivity, Eight 2" (50mm) Drivers, 150W Cont. Pink Noise (600W Peak) Power Capacity (2hr), 120Hz - 20kHz Frequency Range, 60W 70V/100V multi-tap Transformer with 8Ω direct, 20° Vertical x 150° Horizontal Coverage, Dynamic SonicGuard™ overload protection, Selectable Speech/Music Mode, Swivel (pan)/tilt wall bracket included (Priced &amp; sold as each)</v>
          </cell>
          <cell r="J1115">
            <v>780</v>
          </cell>
          <cell r="K1115">
            <v>670</v>
          </cell>
          <cell r="L1115">
            <v>467.63</v>
          </cell>
          <cell r="P1115">
            <v>691991011887</v>
          </cell>
          <cell r="R1115">
            <v>20</v>
          </cell>
          <cell r="S1115">
            <v>30</v>
          </cell>
          <cell r="T1115">
            <v>12.5</v>
          </cell>
          <cell r="U1115">
            <v>8</v>
          </cell>
          <cell r="V1115" t="str">
            <v>CN</v>
          </cell>
          <cell r="W1115" t="str">
            <v>Non Compliant</v>
          </cell>
          <cell r="X1115" t="str">
            <v xml:space="preserve">http://www.jblpro.com/www/products/installed-sound/cbt-series/cbt50la-ls </v>
          </cell>
          <cell r="Y1115">
            <v>250</v>
          </cell>
        </row>
        <row r="1116">
          <cell r="A1116" t="str">
            <v>CBT 100LA-LS-WH</v>
          </cell>
          <cell r="B1116" t="str">
            <v>JBL</v>
          </cell>
          <cell r="C1116" t="str">
            <v>Column Speaker</v>
          </cell>
          <cell r="D1116" t="str">
            <v>CBT 100LA-LS-WH</v>
          </cell>
          <cell r="E1116" t="str">
            <v>JBL018</v>
          </cell>
          <cell r="H1116" t="str">
            <v>100CM TALL LINE ARRAY COLUMN SPEAKER W EN54-24, WHT</v>
          </cell>
          <cell r="I1116" t="str">
            <v>CBT 100LA-1 in White with EN54-24 Certification. 39.4" (100cm) Tall Constant Beamwidth Technology™ Line Array Column Loudspeaker offering constant directivity, Sixteen 2" (50mm) Drivers, 325W Cont. Pink Noise (1300W Peak) Power Capacity (2hr), 120Hz - 20kHz Frequency Range, 120W 70V/100V multi-tap Transformer with 8Ω direct, Selectable 15° or 40° Vertical x 150° Horizontal Coverage, Dynamic SonicGuard™ overload protection, Selectable Speech/Music Mode, Swivel (pan)/tilt wall bracket included (Priced &amp; sold as each)</v>
          </cell>
          <cell r="J1116">
            <v>1465</v>
          </cell>
          <cell r="K1116">
            <v>1175</v>
          </cell>
          <cell r="L1116">
            <v>877.68</v>
          </cell>
          <cell r="P1116">
            <v>691991000126</v>
          </cell>
          <cell r="R1116">
            <v>23</v>
          </cell>
          <cell r="S1116">
            <v>48</v>
          </cell>
          <cell r="T1116">
            <v>12.5</v>
          </cell>
          <cell r="U1116">
            <v>8</v>
          </cell>
          <cell r="V1116" t="str">
            <v>CN</v>
          </cell>
          <cell r="W1116" t="str">
            <v>Non Compliant</v>
          </cell>
          <cell r="X1116" t="str">
            <v xml:space="preserve">http://www.jblpro.com/www/products/installed-sound/cbt-series/cbt100la-ls </v>
          </cell>
          <cell r="Y1116">
            <v>251</v>
          </cell>
        </row>
        <row r="1117">
          <cell r="A1117" t="str">
            <v>CBT 200LA-1</v>
          </cell>
          <cell r="B1117" t="str">
            <v>JBL</v>
          </cell>
          <cell r="C1117" t="str">
            <v>Column Speaker</v>
          </cell>
          <cell r="D1117" t="str">
            <v>CBT 200LA-1</v>
          </cell>
          <cell r="E1117" t="str">
            <v>JBL018</v>
          </cell>
          <cell r="H1117" t="str">
            <v>200CM TALL LINE ARRAY COLUMN SPEAKER, BLK</v>
          </cell>
          <cell r="I1117" t="str">
            <v>CBT 200LA-1 in Black. 6.6' (200cm) Tall Constant Beamwidth Technology™ Line Array Column Loudspeaker with true wide-band constant directivity coverage, Thirty-Two 2" (50mm) Drivers, 650W Cont. Pink Noise (2600W Peak) Power Capacity (2hr), 80Hz - 20kHz Frequency Range, 120W + 120W (Total 240W with top &amp; bottom set to same) 70V/100V multi-tap Transformer with 8Ω direct, Selectable Narrow (15°) or Broad (30°) or Assymetrical Progressive-Gradient (J-Type) Vertical x 150° Horizontal Coverage, Dynamic Sonic-Guard™ overload protection, Selectable Speech/Music Mode, Includes top and bottom speaker modules, Swivel (pan)/tilt wall bracket and coupler plate (Priced &amp; sold as each)</v>
          </cell>
          <cell r="J1117">
            <v>3050</v>
          </cell>
          <cell r="K1117">
            <v>2445</v>
          </cell>
          <cell r="L1117">
            <v>1830.03</v>
          </cell>
          <cell r="P1117">
            <v>50036904292</v>
          </cell>
          <cell r="R1117">
            <v>45.65</v>
          </cell>
          <cell r="S1117">
            <v>50</v>
          </cell>
          <cell r="T1117">
            <v>20</v>
          </cell>
          <cell r="U1117">
            <v>8</v>
          </cell>
          <cell r="V1117" t="str">
            <v>CN</v>
          </cell>
          <cell r="W1117" t="str">
            <v>Non Compliant</v>
          </cell>
          <cell r="X1117" t="str">
            <v xml:space="preserve">http://www.jblpro.com/www/products/installed-sound/cbt-series/cbt200la-1 </v>
          </cell>
          <cell r="Y1117">
            <v>252</v>
          </cell>
        </row>
        <row r="1118">
          <cell r="A1118" t="str">
            <v>CBT 200LA-1-WH</v>
          </cell>
          <cell r="B1118" t="str">
            <v>JBL</v>
          </cell>
          <cell r="C1118" t="str">
            <v>Column Speaker</v>
          </cell>
          <cell r="D1118" t="str">
            <v>CBT 200LA-1-WH</v>
          </cell>
          <cell r="E1118" t="str">
            <v>JBL018</v>
          </cell>
          <cell r="H1118" t="str">
            <v>200CM TALL LINE ARRAY COLUMN SPEAKER, WHT</v>
          </cell>
          <cell r="I1118" t="str">
            <v>CBT 200LA-1 in White. 6.6' (200cm) Tall Constant Beamwidth Technology™ Line Array Column Loudspeaker with true wide-band constant directivity coverage, Thirty-Two 2" (50mm) Drivers, 650W Cont. Pink Noise (2600W Peak) Power Capacity (2hr), 80Hz - 20kHz Frequency Range, 120W + 120W (Total 240W with top &amp; bottom set to same) 70V/100V multi-tap Transformer with 8Ω direct, Selectable Narrow (15°) or Broad (30°) or Assymetrical Progressive-Gradient (J-Type) Vertical x 150° Horizontal Coverage, Dynamic Sonic-Guard™ overload protection, Selectable Speech/Music Mode, Includes top and bottom speaker modules, Swivel (pan)/tilt wall bracket and coupler plate (Priced &amp; sold as each)</v>
          </cell>
          <cell r="J1118">
            <v>3050</v>
          </cell>
          <cell r="K1118">
            <v>2445</v>
          </cell>
          <cell r="L1118">
            <v>1830.03</v>
          </cell>
          <cell r="P1118">
            <v>50036904308</v>
          </cell>
          <cell r="R1118">
            <v>46.1</v>
          </cell>
          <cell r="S1118">
            <v>50</v>
          </cell>
          <cell r="T1118">
            <v>20</v>
          </cell>
          <cell r="U1118">
            <v>9</v>
          </cell>
          <cell r="V1118" t="str">
            <v>CN</v>
          </cell>
          <cell r="W1118" t="str">
            <v>Non Compliant</v>
          </cell>
          <cell r="X1118" t="str">
            <v xml:space="preserve">http://www.jblpro.com/www/products/installed-sound/cbt-series/cbt200la-1 </v>
          </cell>
          <cell r="Y1118">
            <v>253</v>
          </cell>
        </row>
        <row r="1119">
          <cell r="A1119" t="str">
            <v>CBT 70J-1</v>
          </cell>
          <cell r="B1119" t="str">
            <v>JBL</v>
          </cell>
          <cell r="C1119" t="str">
            <v>Column Speaker</v>
          </cell>
          <cell r="D1119" t="str">
            <v>CBT 70J-1</v>
          </cell>
          <cell r="E1119" t="str">
            <v>JBL018</v>
          </cell>
          <cell r="H1119" t="str">
            <v>J-SHAPED 2-WAY LINE ARRAY COLUMN SPK, BLK</v>
          </cell>
          <cell r="I1119" t="str">
            <v>CBT 70J-1 in Black. 27.6" (70cm) Tall Constant Beamwidth Technology™ J-Shaped 2-way Line Array with Asymmetrical vertical coverage that sends more sound toward far area of room, Sixteen 1”(25mm) soft dome Tweeters and Four 5”(130mm) High-Power LF Drivers arranged coaxially, 500W Cont. Pink Noise (2000W Peak) Power Capacity (2hr), 60Hz - 20kHz Frequency Range, Selectable Narrow (25°) or Broad (45°) Vertical x 150° Horizontal coverage, Dynamic SonicGuard™ overload protection, Selectable Speech/Music Mode, Nominal Impedance 8Ω, Aluminum Grille, Swivel (pan)/tilt wall bracket included (Priced &amp; sold as each)</v>
          </cell>
          <cell r="J1119">
            <v>1845</v>
          </cell>
          <cell r="K1119">
            <v>1480</v>
          </cell>
          <cell r="L1119">
            <v>1106.25</v>
          </cell>
          <cell r="P1119">
            <v>50036904216</v>
          </cell>
          <cell r="R1119">
            <v>31.95</v>
          </cell>
          <cell r="S1119">
            <v>36.5</v>
          </cell>
          <cell r="T1119">
            <v>14</v>
          </cell>
          <cell r="U1119">
            <v>12</v>
          </cell>
          <cell r="V1119" t="str">
            <v>CN</v>
          </cell>
          <cell r="W1119" t="str">
            <v>Non Compliant</v>
          </cell>
          <cell r="X1119" t="str">
            <v xml:space="preserve">http://www.jblpro.com/www/products/installed-sound/cbt-series/cbt70j-1 </v>
          </cell>
          <cell r="Y1119">
            <v>254</v>
          </cell>
        </row>
        <row r="1120">
          <cell r="A1120" t="str">
            <v>CBT 70J-1-WH</v>
          </cell>
          <cell r="B1120" t="str">
            <v>JBL</v>
          </cell>
          <cell r="C1120" t="str">
            <v>Column Speaker</v>
          </cell>
          <cell r="D1120" t="str">
            <v>CBT 70J-1-WH</v>
          </cell>
          <cell r="E1120" t="str">
            <v>JBL018</v>
          </cell>
          <cell r="H1120" t="str">
            <v>J-SHAPED 2-WAY LINE ARRAY COLUMN SPK, WHT</v>
          </cell>
          <cell r="I1120" t="str">
            <v>CBT 70J-1 in White. 27.6" (70cm) Tall Constant Beamwidth Technology™ J-Shaped 2-way Line Array with Asymmetrical vertical coverage that sends more sound toward far area of room, Sixteen 1”(25mm) soft dome Tweeters and Four 5”(130mm) High-Power LF Drivers arranged coaxially, 500W Cont. Pink Noise (2000W Peak) Power Capacity (2hr), 60Hz - 20kHz Frequency Range, Selectable Narrow (25°) or Broad (45°) Vertical x 150° Horizontal coverage, Dynamic SonicGuard™ overload protection, Selectable Speech/Music Mode, Nominal Impedance 8Ω, Aluminum Grille, Swivel (pan)/tilt wall bracket included (Priced &amp; sold as each)</v>
          </cell>
          <cell r="J1120">
            <v>1845</v>
          </cell>
          <cell r="K1120">
            <v>1480</v>
          </cell>
          <cell r="L1120">
            <v>1106.25</v>
          </cell>
          <cell r="O1120">
            <v>1</v>
          </cell>
          <cell r="P1120">
            <v>50036904223</v>
          </cell>
          <cell r="R1120">
            <v>31.7</v>
          </cell>
          <cell r="S1120">
            <v>36.5</v>
          </cell>
          <cell r="T1120">
            <v>13.5</v>
          </cell>
          <cell r="U1120">
            <v>12.5</v>
          </cell>
          <cell r="V1120" t="str">
            <v>CN</v>
          </cell>
          <cell r="W1120" t="str">
            <v>Non Compliant</v>
          </cell>
          <cell r="X1120" t="str">
            <v xml:space="preserve">http://www.jblpro.com/www/products/installed-sound/cbt-series/cbt70j-1 </v>
          </cell>
          <cell r="Y1120">
            <v>255</v>
          </cell>
        </row>
        <row r="1121">
          <cell r="A1121" t="str">
            <v>CBT 70JE-1</v>
          </cell>
          <cell r="B1121" t="str">
            <v>JBL</v>
          </cell>
          <cell r="C1121" t="str">
            <v>Column Speaker</v>
          </cell>
          <cell r="D1121" t="str">
            <v>CBT 70JE-1</v>
          </cell>
          <cell r="E1121" t="str">
            <v>JBL018</v>
          </cell>
          <cell r="H1121" t="str">
            <v>EXTENSION FOR CBT 70J-1 COLUMN SPK, BLK</v>
          </cell>
          <cell r="I1121" t="str">
            <v>CBT 70JE-1 in Black. Purpose-Designed Extension for CBT 70J-1 Line Array Column Speaker providing extended bass response, extended pattern control, and increased sound output levels, Four 5”(130mm) High-Power LF Drivers and Built-in crossover network (requires same full-range input as to 70J), 500W Cont. Pink Noise (2000W Peak) Power Capacity (2hr), 45Hz - 700Hz Frequency Range, Nominal Impedance 8Ω, Aluminum Grille, Includes Coupler Plate which joins the CBT70J-1 and 70JE-1 end-to-end, CBT 70J-1 + 70JE-1 Sysytem to be driven in parallel (Priced &amp; sold as each)</v>
          </cell>
          <cell r="J1121">
            <v>1065</v>
          </cell>
          <cell r="K1121">
            <v>855</v>
          </cell>
          <cell r="L1121">
            <v>638.83000000000004</v>
          </cell>
          <cell r="P1121">
            <v>691991011894</v>
          </cell>
          <cell r="R1121">
            <v>26.1</v>
          </cell>
          <cell r="S1121">
            <v>31</v>
          </cell>
          <cell r="T1121">
            <v>13</v>
          </cell>
          <cell r="U1121">
            <v>12</v>
          </cell>
          <cell r="V1121" t="str">
            <v>CN</v>
          </cell>
          <cell r="W1121" t="str">
            <v>Non Compliant</v>
          </cell>
          <cell r="X1121" t="str">
            <v xml:space="preserve">http://www.jblpro.com/www/products/installed-sound/cbt-series/cbt70j-1-plus-70je-1-system </v>
          </cell>
          <cell r="Y1121">
            <v>256</v>
          </cell>
        </row>
        <row r="1122">
          <cell r="A1122" t="str">
            <v>CBT 70JE-1-WH</v>
          </cell>
          <cell r="B1122" t="str">
            <v>JBL</v>
          </cell>
          <cell r="C1122" t="str">
            <v>Column Speaker</v>
          </cell>
          <cell r="D1122" t="str">
            <v>CBT 70JE-1-WH</v>
          </cell>
          <cell r="E1122" t="str">
            <v>JBL018</v>
          </cell>
          <cell r="H1122" t="str">
            <v>EXTENSION FOR CBT 70J-1 COLUMN SPK, WHT</v>
          </cell>
          <cell r="I1122" t="str">
            <v>CBT 70JE-1 in White. Purpose-Designed Extension for CBT 70J-1 Line Array Column Speaker providing extended bass response, extended pattern control, and increased sound output levels, Four 5”(130mm) High-Power LF Drivers and Built-in crossover network (requires same full-range input as to 70J),, 500W Cont. Pink Noise (2000W Peak) Power Capacity (2hr), 45Hz - 700Hz Frequency Range, Nominal Impedance 8Ω, Aluminum Grille, Includes Coupler Plate which joins the CBT70J-1 and 70JE-1 end-to-end, CBT 70J-1 + 70JE-1 Sysytem to be driven in parallel (Priced &amp; sold as each)</v>
          </cell>
          <cell r="J1122">
            <v>1065</v>
          </cell>
          <cell r="K1122">
            <v>855</v>
          </cell>
          <cell r="L1122">
            <v>638.83000000000004</v>
          </cell>
          <cell r="P1122">
            <v>691991011900</v>
          </cell>
          <cell r="R1122">
            <v>27.65</v>
          </cell>
          <cell r="S1122">
            <v>31</v>
          </cell>
          <cell r="T1122">
            <v>14</v>
          </cell>
          <cell r="U1122">
            <v>12</v>
          </cell>
          <cell r="V1122" t="str">
            <v>CN</v>
          </cell>
          <cell r="W1122" t="str">
            <v>Non Compliant</v>
          </cell>
          <cell r="X1122" t="str">
            <v xml:space="preserve">http://www.jblpro.com/www/products/installed-sound/cbt-series/cbt70j-1-plus-70je-1-system </v>
          </cell>
          <cell r="Y1122">
            <v>257</v>
          </cell>
        </row>
        <row r="1123">
          <cell r="A1123" t="str">
            <v>CBT 1000</v>
          </cell>
          <cell r="B1123" t="str">
            <v>JBL</v>
          </cell>
          <cell r="C1123" t="str">
            <v>Column Speaker</v>
          </cell>
          <cell r="D1123" t="str">
            <v>CBT 1000</v>
          </cell>
          <cell r="E1123" t="str">
            <v>JBL018</v>
          </cell>
          <cell r="H1123" t="str">
            <v>HI-OUTPUT 2-WAY LINE ARRAY COLUMN SPK W ADJUSTABLE COVERAGE, BLK</v>
          </cell>
          <cell r="I1123" t="str">
            <v>CBT 1000 in Black. Constant Beamwidth Technology™ High-Output 2-Way Line Array Column with Adjustable Vertical Coverage &amp; Tapered Horizontal Waveguide, Six 6.5" (165mm) High-Excursion LF drivers and Twenty-four 1" (25mm) soft dome Tweeters arranged coaxially, 1500W Cont. Pink Noise (6000W Peak) Power Capacity (2hr), 45Hz - 20kHz Frequency Range, Vertical pattern coverage individually adjustable with four  “Pattern Up” and four “Pattern Down” coverage angles for a total of sixteen different coverage combinations without the use of external DSP processing, Continuously  Variable Tapered Horizontal Waveguide, Selectable Speech/Music Mode, Dynamic Sonic-Guard™ overload protection, Two-piece Swivel (pan)/tilt wall bracket included, Black (RAL9004), (Priced &amp; sold as each)</v>
          </cell>
          <cell r="J1123">
            <v>3845</v>
          </cell>
          <cell r="K1123">
            <v>3075</v>
          </cell>
          <cell r="L1123">
            <v>2306.52</v>
          </cell>
          <cell r="P1123">
            <v>691991005688</v>
          </cell>
          <cell r="R1123">
            <v>84</v>
          </cell>
          <cell r="S1123">
            <v>46.5</v>
          </cell>
          <cell r="T1123">
            <v>18.5</v>
          </cell>
          <cell r="U1123">
            <v>15.5</v>
          </cell>
          <cell r="V1123" t="str">
            <v>CN</v>
          </cell>
          <cell r="W1123" t="str">
            <v>Non Compliant</v>
          </cell>
          <cell r="X1123" t="str">
            <v>http://www.jblpro.com/www/products/installed-sound/cbt-series/cbt-1000</v>
          </cell>
          <cell r="Y1123">
            <v>258</v>
          </cell>
        </row>
        <row r="1124">
          <cell r="A1124" t="str">
            <v>CBT 1000E</v>
          </cell>
          <cell r="B1124" t="str">
            <v>JBL</v>
          </cell>
          <cell r="C1124" t="str">
            <v>Column Speaker</v>
          </cell>
          <cell r="D1124" t="str">
            <v>CBT 1000E</v>
          </cell>
          <cell r="E1124" t="str">
            <v>JBL018</v>
          </cell>
          <cell r="H1124" t="str">
            <v>EXTENSION FOR CBT 1000 COLUMN SPEAKER , BLK</v>
          </cell>
          <cell r="I1124" t="str">
            <v xml:space="preserve">CBT 1000E in Black. Purpose-Designed Extension for CBT 1000 Line Array Column Speaker providing extended bass response, extended pattern control, and increased sound output levels, Six 6.5" (165mm) High-excursion LF drivers and Built-in crossover network (requires same full-range input as sent to 1000), 1500W Cont. Pink Noise (6000W Peak) Power Capacity (2hr), 38Hz - 650Hz Frequency Range, Nominal Impedance 8Ω, Aluminum Grille, Includes Coupler Plate which joins the CBT 1000 and CBT 1000E, CBT 1000 + 1000E System to be driven in parallel, Black (RAL9004), (Priced &amp; sold as each)  </v>
          </cell>
          <cell r="J1124">
            <v>2335</v>
          </cell>
          <cell r="K1124">
            <v>1870</v>
          </cell>
          <cell r="L1124">
            <v>1400.55</v>
          </cell>
          <cell r="P1124">
            <v>691991005701</v>
          </cell>
          <cell r="R1124">
            <v>64.5</v>
          </cell>
          <cell r="S1124">
            <v>46.5</v>
          </cell>
          <cell r="T1124">
            <v>18.5</v>
          </cell>
          <cell r="U1124">
            <v>15.5</v>
          </cell>
          <cell r="V1124" t="str">
            <v>CN</v>
          </cell>
          <cell r="W1124" t="str">
            <v>Non Compliant</v>
          </cell>
          <cell r="X1124" t="str">
            <v>http://www.jblpro.com/www/products/installed-sound/cbt-series/cbt-1000-cbt-1000e-system</v>
          </cell>
          <cell r="Y1124">
            <v>259</v>
          </cell>
        </row>
        <row r="1125">
          <cell r="A1125" t="str">
            <v>CBT 1000E-WH</v>
          </cell>
          <cell r="B1125" t="str">
            <v>JBL</v>
          </cell>
          <cell r="C1125" t="str">
            <v>Column Speaker</v>
          </cell>
          <cell r="D1125" t="str">
            <v>CBT 1000E-WH</v>
          </cell>
          <cell r="E1125" t="str">
            <v>JBL018</v>
          </cell>
          <cell r="H1125" t="str">
            <v>EXTENSION FOR CBT 1000 COLUMN SPEAKER , WHT</v>
          </cell>
          <cell r="I1125" t="str">
            <v xml:space="preserve">CBT 1000E in White. Purpose-Designed Extension for CBT 1000 Line Array Column Speaker providing extended bass response, extended pattern control, and increased sound output levels, Six 6.5" (165mm) High-excursion LF drivers and Built-in crossover network (requires same full-range input as sent to 1000), 1500W Cont. Pink Noise (6000W Peak) Power Capacity (2hr), 38Hz - 650Hz Frequency Range, Nominal Impedance 8Ω, Aluminum Grille, Includes Coupler Plate which joins the CBT 1000 and CBT 1000E, CBT 1000 + 1000E System to be driven in parallel, White (RAL9016), (Priced &amp; sold as each)  </v>
          </cell>
          <cell r="J1125">
            <v>2335</v>
          </cell>
          <cell r="K1125">
            <v>1870</v>
          </cell>
          <cell r="L1125">
            <v>1400.55</v>
          </cell>
          <cell r="P1125">
            <v>691991005718</v>
          </cell>
          <cell r="R1125">
            <v>64.5</v>
          </cell>
          <cell r="S1125">
            <v>46.5</v>
          </cell>
          <cell r="T1125">
            <v>18.5</v>
          </cell>
          <cell r="U1125">
            <v>15.5</v>
          </cell>
          <cell r="V1125" t="str">
            <v>CN</v>
          </cell>
          <cell r="W1125" t="str">
            <v>Non Compliant</v>
          </cell>
          <cell r="X1125" t="str">
            <v>http://www.jblpro.com/www/products/installed-sound/cbt-series/cbt-1000-cbt-1000e-system</v>
          </cell>
          <cell r="Y1125">
            <v>260</v>
          </cell>
        </row>
        <row r="1126">
          <cell r="A1126" t="str">
            <v>CBT 1000-WH</v>
          </cell>
          <cell r="B1126" t="str">
            <v>JBL</v>
          </cell>
          <cell r="C1126" t="str">
            <v>Column Speaker</v>
          </cell>
          <cell r="D1126" t="str">
            <v>CBT 1000-WH</v>
          </cell>
          <cell r="E1126" t="str">
            <v>JBL018</v>
          </cell>
          <cell r="H1126" t="str">
            <v>HI-OUTPUT 2-WAY LINE ARRAY COLUMN SPK W ADJUSTABLE COVERAGE, WHT</v>
          </cell>
          <cell r="I1126" t="str">
            <v>CBT 1000 in White. Constant Beamwidth Technology™ High-Output 2-Way Line Array Column with Adjustable Vertical Coverage &amp; Tapered Horizontal Waveguide, Six 6.5" (165mm) High-Excursion LF drivers and Twenty-four 1" (25mm) soft dome Tweeters arranged coaxially, 1500W Cont. Pink Noise (6000W Peak) Power Capacity (2hr), 45Hz - 20kHz Frequency Range, Vertical pattern coverage individually adjustable with four  “Pattern Up” and four “Pattern Down” coverage angles for a total of sixteen different coverage combinations without the use of external DSP processing, Continuously  Variable Tapered Horizontal Waveguide, Selectable Speech/Music Mode, Dynamic Sonic-Guard™ overload protection, Two-piece Swivel (pan)/tilt wall bracket included, White (RAL9016), (Priced &amp; sold as each)</v>
          </cell>
          <cell r="J1126">
            <v>3845</v>
          </cell>
          <cell r="K1126">
            <v>3075</v>
          </cell>
          <cell r="L1126">
            <v>2306.52</v>
          </cell>
          <cell r="P1126">
            <v>691991005695</v>
          </cell>
          <cell r="R1126">
            <v>86</v>
          </cell>
          <cell r="S1126">
            <v>50</v>
          </cell>
          <cell r="T1126">
            <v>19.25</v>
          </cell>
          <cell r="U1126">
            <v>16</v>
          </cell>
          <cell r="V1126" t="str">
            <v>CN</v>
          </cell>
          <cell r="W1126" t="str">
            <v>Non Compliant</v>
          </cell>
          <cell r="X1126" t="str">
            <v>http://www.jblpro.com/www/products/installed-sound/cbt-series/cbt-1000</v>
          </cell>
          <cell r="Y1126">
            <v>261</v>
          </cell>
        </row>
        <row r="1127">
          <cell r="A1127" t="str">
            <v>CBT1K-ACC1</v>
          </cell>
          <cell r="B1127" t="str">
            <v>JBL</v>
          </cell>
          <cell r="C1127" t="str">
            <v>Column Speaker Accessory</v>
          </cell>
          <cell r="D1127" t="str">
            <v>CBT1K-ACC1</v>
          </cell>
          <cell r="E1127" t="str">
            <v>JBL018</v>
          </cell>
          <cell r="H1127" t="str">
            <v>ACCESSORY KIT FOR CBT 1000 SPK/SYSTEM, BLK</v>
          </cell>
          <cell r="I1127" t="str">
            <v>CBT1K-ACC1 Accessory Kit in Black. Includes two pcs MTC-CBT-FM3 flush-mount brackets and  1 pc MTC-CBT-OS3 offset bracket (for installing extender on the top) (Priced &amp; sold as kit)</v>
          </cell>
          <cell r="J1127">
            <v>130</v>
          </cell>
          <cell r="K1127">
            <v>130</v>
          </cell>
          <cell r="L1127">
            <v>93.3</v>
          </cell>
          <cell r="P1127">
            <v>691991005978</v>
          </cell>
          <cell r="R1127">
            <v>13</v>
          </cell>
          <cell r="S1127">
            <v>12</v>
          </cell>
          <cell r="T1127">
            <v>6</v>
          </cell>
          <cell r="U1127">
            <v>6</v>
          </cell>
          <cell r="V1127" t="str">
            <v>CN</v>
          </cell>
          <cell r="W1127" t="str">
            <v>Non Compliant</v>
          </cell>
          <cell r="Y1127">
            <v>262</v>
          </cell>
        </row>
        <row r="1128">
          <cell r="A1128" t="str">
            <v>CBT1K-ACC1-WH</v>
          </cell>
          <cell r="B1128" t="str">
            <v>JBL</v>
          </cell>
          <cell r="C1128" t="str">
            <v>Column Speaker Accessory</v>
          </cell>
          <cell r="D1128" t="str">
            <v>CBT1K-ACC1-WH</v>
          </cell>
          <cell r="E1128" t="str">
            <v>JBL018</v>
          </cell>
          <cell r="H1128" t="str">
            <v>ACCESSORY KIT FOR CBT 1000 SPK/SYSTEM, WHT</v>
          </cell>
          <cell r="I1128" t="str">
            <v>CBT1K-ACC1 Accessory kit in White. Includes two pcs MTC-CBT-FM3 flush-mount brackets and  1 pc MTC-CBT-OS3 offset bracket (for installing extender on the top) (Priced &amp; sold as kit)</v>
          </cell>
          <cell r="J1128">
            <v>191</v>
          </cell>
          <cell r="K1128">
            <v>191</v>
          </cell>
          <cell r="L1128">
            <v>113.15</v>
          </cell>
          <cell r="P1128">
            <v>691991005985</v>
          </cell>
          <cell r="R1128">
            <v>13</v>
          </cell>
          <cell r="S1128">
            <v>12</v>
          </cell>
          <cell r="T1128">
            <v>6</v>
          </cell>
          <cell r="U1128">
            <v>6</v>
          </cell>
          <cell r="V1128" t="str">
            <v>CN</v>
          </cell>
          <cell r="W1128" t="str">
            <v>Non Compliant</v>
          </cell>
          <cell r="X1128" t="str">
            <v xml:space="preserve">http://www.jblpro.com/ProductAttachments/JBL_MTC-CBT-70T.v6.pdf </v>
          </cell>
          <cell r="Y1128">
            <v>263</v>
          </cell>
        </row>
        <row r="1129">
          <cell r="A1129" t="str">
            <v>MTC-CBT-70T</v>
          </cell>
          <cell r="B1129" t="str">
            <v>JBL</v>
          </cell>
          <cell r="C1129" t="str">
            <v>Accessory</v>
          </cell>
          <cell r="D1129" t="str">
            <v>MTC-CBT-70T</v>
          </cell>
          <cell r="E1129" t="str">
            <v>JBL018</v>
          </cell>
          <cell r="H1129" t="str">
            <v>BOLT-ON TRANSFORMER MODULE FOR CBT 70 MODELS, BLK</v>
          </cell>
          <cell r="I1129" t="str">
            <v>MTC-CBT-70T Bolt on Transformer Module in Black. Adapts the CBT 70J-1 (and 70JE-1) for Use on Distributed Speaker Lines, 120W 70V/100V multi-tap Transformer, Gland Nuts Provide Water Tight Seal, (Priced &amp; sold as each)</v>
          </cell>
          <cell r="J1129">
            <v>191</v>
          </cell>
          <cell r="K1129">
            <v>191</v>
          </cell>
          <cell r="L1129">
            <v>112.4</v>
          </cell>
          <cell r="P1129">
            <v>691991300226</v>
          </cell>
          <cell r="R1129">
            <v>3.35</v>
          </cell>
          <cell r="S1129">
            <v>5</v>
          </cell>
          <cell r="T1129">
            <v>7</v>
          </cell>
          <cell r="U1129">
            <v>4</v>
          </cell>
          <cell r="V1129" t="str">
            <v>CN</v>
          </cell>
          <cell r="W1129" t="str">
            <v>Non Compliant</v>
          </cell>
          <cell r="X1129" t="str">
            <v xml:space="preserve">http://www.jblpro.com/ProductAttachments/JBL_MTC-CBT-70T.v6.pdf </v>
          </cell>
          <cell r="Y1129">
            <v>264</v>
          </cell>
        </row>
        <row r="1130">
          <cell r="A1130" t="str">
            <v>MTC-CBT-70T-WH</v>
          </cell>
          <cell r="B1130" t="str">
            <v>JBL</v>
          </cell>
          <cell r="C1130" t="str">
            <v>Accessory</v>
          </cell>
          <cell r="D1130" t="str">
            <v>MTC-CBT-70T-WH</v>
          </cell>
          <cell r="E1130" t="str">
            <v>JBL018</v>
          </cell>
          <cell r="H1130" t="str">
            <v>BOLT-ON TRANSFORMER MODULE FOR CBT 70 MODELS, WHT</v>
          </cell>
          <cell r="I1130" t="str">
            <v>MTC-CBT-70T Bolt on Transformer Module in White. Adapts the CBT 70J-1 (and 70JE-1) for Use on Distributed Speaker Lines, 120W 70V/100V multi-tap Transformer, Gland Nuts Provide Water Tight Seal, (Priced &amp; sold as each)</v>
          </cell>
          <cell r="J1130">
            <v>191</v>
          </cell>
          <cell r="K1130">
            <v>191</v>
          </cell>
          <cell r="L1130">
            <v>112.12</v>
          </cell>
          <cell r="P1130">
            <v>691991300790</v>
          </cell>
          <cell r="R1130">
            <v>21.5</v>
          </cell>
          <cell r="S1130">
            <v>15</v>
          </cell>
          <cell r="T1130">
            <v>16</v>
          </cell>
          <cell r="U1130">
            <v>6</v>
          </cell>
          <cell r="V1130" t="str">
            <v>CN</v>
          </cell>
          <cell r="W1130" t="str">
            <v>Non Compliant</v>
          </cell>
          <cell r="X1130" t="str">
            <v xml:space="preserve">http://www.jblpro.com/ProductAttachments/MTC-CBT-FlushMount_bracket_guide.pdf </v>
          </cell>
          <cell r="Y1130">
            <v>265</v>
          </cell>
        </row>
        <row r="1131">
          <cell r="A1131" t="str">
            <v>MTC-CBT-FM1</v>
          </cell>
          <cell r="B1131" t="str">
            <v>JBL</v>
          </cell>
          <cell r="C1131" t="str">
            <v>Accessory</v>
          </cell>
          <cell r="D1131" t="str">
            <v>MTC-CBT-FM1</v>
          </cell>
          <cell r="E1131" t="str">
            <v>JBL018</v>
          </cell>
          <cell r="H1131" t="str">
            <v>FLUSH-MOUNT WALL BRACKET FOR CBT 50/100/200, BLK</v>
          </cell>
          <cell r="I1131" t="str">
            <v>MTC-CBT-FM1 in Black. Flush-Mount Wall Brackets for use with CBT 50LA-1, CBT 100LA-1 and CBT200LA-1, Includes Loudspeaker-Mount Section and Wall-Mount Section, 2.25 mm thick (13-Gauge AWG) Metal, (Priced &amp; sold as kit)</v>
          </cell>
          <cell r="J1131">
            <v>62</v>
          </cell>
          <cell r="K1131">
            <v>62</v>
          </cell>
          <cell r="L1131">
            <v>35.96</v>
          </cell>
          <cell r="O1131">
            <v>2</v>
          </cell>
          <cell r="P1131">
            <v>691991300189</v>
          </cell>
          <cell r="R1131">
            <v>0.8</v>
          </cell>
          <cell r="S1131">
            <v>1</v>
          </cell>
          <cell r="T1131">
            <v>4</v>
          </cell>
          <cell r="U1131">
            <v>12</v>
          </cell>
          <cell r="V1131" t="str">
            <v>CN</v>
          </cell>
          <cell r="W1131" t="str">
            <v>Non Compliant</v>
          </cell>
          <cell r="X1131" t="str">
            <v xml:space="preserve">http://www.jblpro.com/ProductAttachments/MTC-CBT-FlushMount_bracket_guide.pdf </v>
          </cell>
          <cell r="Y1131">
            <v>266</v>
          </cell>
        </row>
        <row r="1132">
          <cell r="A1132" t="str">
            <v>MTC-CBT-FM1-WH</v>
          </cell>
          <cell r="B1132" t="str">
            <v>JBL</v>
          </cell>
          <cell r="C1132" t="str">
            <v>Accessory</v>
          </cell>
          <cell r="D1132" t="str">
            <v>MTC-CBT-FM1-WH</v>
          </cell>
          <cell r="E1132" t="str">
            <v>JBL018</v>
          </cell>
          <cell r="H1132" t="str">
            <v>FLUSH-MOUNT WALL BRACKET FOR CBT 50/100/200, WHT</v>
          </cell>
          <cell r="I1132" t="str">
            <v>MTC-CBT-FM1 in White. Flush-Mount Wall Brackets for use with CBT 50LA-1, CBT 100LA-1 and CBT200LA-1, Includes Loudspeaker-Mount Section and Wall-Mount Section, 2.25 mm thick (13-Gauge AWG) Metal, (Priced &amp; sold as kit)</v>
          </cell>
          <cell r="J1132">
            <v>75</v>
          </cell>
          <cell r="K1132">
            <v>75</v>
          </cell>
          <cell r="L1132">
            <v>35.96</v>
          </cell>
          <cell r="O1132">
            <v>2</v>
          </cell>
          <cell r="P1132">
            <v>691991300196</v>
          </cell>
          <cell r="R1132">
            <v>0.75</v>
          </cell>
          <cell r="S1132">
            <v>0.5</v>
          </cell>
          <cell r="T1132">
            <v>6</v>
          </cell>
          <cell r="U1132">
            <v>2</v>
          </cell>
          <cell r="V1132" t="str">
            <v>CN</v>
          </cell>
          <cell r="W1132" t="str">
            <v>Non Compliant</v>
          </cell>
          <cell r="X1132" t="str">
            <v xml:space="preserve">http://www.jblpro.com/ProductAttachments/MTC-CBT-FlushMount_bracket_guide.pdf </v>
          </cell>
          <cell r="Y1132">
            <v>267</v>
          </cell>
        </row>
        <row r="1133">
          <cell r="A1133" t="str">
            <v>MTC-CBT-FM2</v>
          </cell>
          <cell r="B1133" t="str">
            <v>JBL</v>
          </cell>
          <cell r="C1133" t="str">
            <v>Accessory</v>
          </cell>
          <cell r="D1133" t="str">
            <v>MTC-CBT-FM2</v>
          </cell>
          <cell r="E1133" t="str">
            <v>JBL018</v>
          </cell>
          <cell r="H1133" t="str">
            <v>FLUSH-MOUNT WALL BRACKET FOR CBT 70J/70J+70JE, BLK</v>
          </cell>
          <cell r="I1133" t="str">
            <v>MTC-CBT-FM2 in Black. Flush-Mount Wall Brackets for use with CBT 70J-1 and CBT 70J-1+70JE-1 array, Includes Loudspeaker-Mount Section and Wall-Mount Section, 3.5 mm thick (10-Gauge AWG) Metal, (Priced &amp; sold as kit)</v>
          </cell>
          <cell r="J1133">
            <v>111</v>
          </cell>
          <cell r="K1133">
            <v>111</v>
          </cell>
          <cell r="L1133">
            <v>53.51</v>
          </cell>
          <cell r="O1133">
            <v>2</v>
          </cell>
          <cell r="P1133">
            <v>691991300165</v>
          </cell>
          <cell r="R1133">
            <v>7.24</v>
          </cell>
          <cell r="S1133">
            <v>12</v>
          </cell>
          <cell r="T1133">
            <v>6</v>
          </cell>
          <cell r="U1133">
            <v>2</v>
          </cell>
          <cell r="V1133" t="str">
            <v>CN</v>
          </cell>
          <cell r="W1133" t="str">
            <v>Non Compliant</v>
          </cell>
          <cell r="X1133" t="str">
            <v xml:space="preserve">http://www.jblpro.com/ProductAttachments/MTC-CBT-FlushMount_bracket_guide.pdf </v>
          </cell>
          <cell r="Y1133">
            <v>268</v>
          </cell>
        </row>
        <row r="1134">
          <cell r="A1134" t="str">
            <v>MTC-CBT-FM2-WH</v>
          </cell>
          <cell r="B1134" t="str">
            <v>JBL</v>
          </cell>
          <cell r="C1134" t="str">
            <v>Accessory</v>
          </cell>
          <cell r="D1134" t="str">
            <v>MTC-CBT-FM2-WH</v>
          </cell>
          <cell r="E1134" t="str">
            <v>JBL018</v>
          </cell>
          <cell r="H1134" t="str">
            <v>FLUSH-MOUNT WALL BRACKET FOR CBT 70J/70J+70JE, WHT</v>
          </cell>
          <cell r="I1134" t="str">
            <v>MTC-CBT-FM2 in White. Flush-Mount Wall Brackets for use with CBT 70J-1 and CBT 70J-1+70JE-1 array, Includes Loudspeaker-Mount Section and Wall-Mount Section, 3.5 mm thick (10-Gauge AWG) Metal, (Priced &amp; sold as kit)</v>
          </cell>
          <cell r="J1134">
            <v>95</v>
          </cell>
          <cell r="K1134">
            <v>95</v>
          </cell>
          <cell r="L1134">
            <v>53.51</v>
          </cell>
          <cell r="O1134">
            <v>2</v>
          </cell>
          <cell r="P1134">
            <v>691991300172</v>
          </cell>
          <cell r="R1134">
            <v>8</v>
          </cell>
          <cell r="S1134">
            <v>6</v>
          </cell>
          <cell r="T1134">
            <v>12</v>
          </cell>
          <cell r="U1134">
            <v>2</v>
          </cell>
          <cell r="V1134" t="str">
            <v>CN</v>
          </cell>
          <cell r="W1134" t="str">
            <v>Non Compliant</v>
          </cell>
          <cell r="Y1134">
            <v>269</v>
          </cell>
        </row>
        <row r="1135">
          <cell r="A1135" t="str">
            <v>MTC-CBT-SMB1</v>
          </cell>
          <cell r="B1135" t="str">
            <v>JBL</v>
          </cell>
          <cell r="C1135" t="str">
            <v>Accessory</v>
          </cell>
          <cell r="D1135" t="str">
            <v>MTC-CBT-SMB1</v>
          </cell>
          <cell r="E1135" t="str">
            <v>JBL018</v>
          </cell>
          <cell r="H1135" t="str">
            <v>STAND-MOUNT BRACKET FOR CBT SPEAKERS, BLK</v>
          </cell>
          <cell r="I1135" t="str">
            <v xml:space="preserve">MTC-CBT-SMB1. Stand-Mount Bracket for CBT 50LA, 100LA &amp; 70J to use with 35 mm speaker stand, Not for CBT 70J+70JE system (unbalanced) or CBT 1000 or 1000+1000E (unbalanced). </v>
          </cell>
          <cell r="J1135">
            <v>95</v>
          </cell>
          <cell r="K1135">
            <v>95</v>
          </cell>
          <cell r="L1135">
            <v>53.34</v>
          </cell>
          <cell r="O1135">
            <v>1</v>
          </cell>
          <cell r="P1135">
            <v>691991300158</v>
          </cell>
          <cell r="R1135">
            <v>1.85</v>
          </cell>
          <cell r="S1135">
            <v>8</v>
          </cell>
          <cell r="T1135">
            <v>8</v>
          </cell>
          <cell r="U1135">
            <v>7</v>
          </cell>
          <cell r="V1135" t="str">
            <v>TW</v>
          </cell>
          <cell r="W1135" t="str">
            <v>Non Compliant</v>
          </cell>
          <cell r="Y1135">
            <v>270</v>
          </cell>
        </row>
        <row r="1136">
          <cell r="A1136" t="str">
            <v>MTC-CBT-SUS3</v>
          </cell>
          <cell r="B1136" t="str">
            <v>JBL</v>
          </cell>
          <cell r="C1136" t="str">
            <v>Column Speaker Accessory</v>
          </cell>
          <cell r="D1136" t="str">
            <v>MTC-CBT-SUS3</v>
          </cell>
          <cell r="E1136" t="str">
            <v>JBL018</v>
          </cell>
          <cell r="H1136" t="str">
            <v>SUSPENSION BRACKET FOR CBT SPEAKERS, BLK</v>
          </cell>
          <cell r="I1136" t="str">
            <v>MTC-CBT-SUS3 in Black. Suspension Adapter Plates for ALL CBT Models. Bent-metal adapter plates that provide convenient clip points for suspending CBT speakers via aircraft cable and other methods. Includes 2 pcs MTC-CBT-SUS Brackets for top &amp; bottom mounting, Provides 3 clip points each, Drilled with three speaker spacing/bolt patterns to fit CBT-50LA-1, 100LA-1, 200LA-1, 70J-1, 70J-1+70JE-1 array, 1000, 1000+1000E array. (Priced &amp; sold as kit of 2 pcs)</v>
          </cell>
          <cell r="J1136">
            <v>125</v>
          </cell>
          <cell r="K1136">
            <v>125</v>
          </cell>
          <cell r="L1136">
            <v>76.45</v>
          </cell>
          <cell r="P1136">
            <v>691991005954</v>
          </cell>
          <cell r="R1136">
            <v>2.8</v>
          </cell>
          <cell r="S1136">
            <v>12.25</v>
          </cell>
          <cell r="T1136">
            <v>5.5</v>
          </cell>
          <cell r="U1136">
            <v>2</v>
          </cell>
          <cell r="V1136" t="str">
            <v>CN</v>
          </cell>
          <cell r="W1136" t="str">
            <v>Non Compliant</v>
          </cell>
          <cell r="Y1136">
            <v>271</v>
          </cell>
        </row>
        <row r="1137">
          <cell r="A1137" t="str">
            <v>MTC-CBT-SUS3-WH</v>
          </cell>
          <cell r="B1137" t="str">
            <v>JBL</v>
          </cell>
          <cell r="C1137" t="str">
            <v>Column Speaker Accessory</v>
          </cell>
          <cell r="D1137" t="str">
            <v>MTC-CBT-SUS3-WH</v>
          </cell>
          <cell r="E1137" t="str">
            <v>JBL018</v>
          </cell>
          <cell r="H1137" t="str">
            <v>SUSPENSION BRACKET FOR CBT SPEAKERS, WHT</v>
          </cell>
          <cell r="I1137" t="str">
            <v>MTC-CBT-SUS3 in White. Suspension Adapter Plates for ALL CBT Models. Bent-metal adapter plates that provide convenient clip points for suspending CBT speakers via aircraft cable and other methods. Includes 2 pcs MTC-CBT-SUS Brackets for top &amp; bottom mounting, Provides 3 clip points each, Drilled with three speaker spacing/bolt patterns to fit CBT-50LA-1, 100LA-1, 200LA-1, 70J-1, 70J-1+70JE-1 array, 1000, 1000+1000E array. (Priced &amp; sold as kit of 2 pcs)</v>
          </cell>
          <cell r="J1137">
            <v>105</v>
          </cell>
          <cell r="K1137">
            <v>105</v>
          </cell>
          <cell r="L1137">
            <v>76.45</v>
          </cell>
          <cell r="P1137">
            <v>691991005961</v>
          </cell>
          <cell r="R1137">
            <v>9</v>
          </cell>
          <cell r="S1137">
            <v>6</v>
          </cell>
          <cell r="T1137">
            <v>12</v>
          </cell>
          <cell r="U1137">
            <v>3</v>
          </cell>
          <cell r="V1137" t="str">
            <v>CN</v>
          </cell>
          <cell r="W1137" t="str">
            <v>Non Compliant</v>
          </cell>
          <cell r="Y1137">
            <v>272</v>
          </cell>
        </row>
        <row r="1138">
          <cell r="A1138" t="str">
            <v>COLUMNS:
Intellivox Powered Column Speakers</v>
          </cell>
          <cell r="B1138" t="str">
            <v>JBL</v>
          </cell>
          <cell r="Y1138">
            <v>273</v>
          </cell>
        </row>
        <row r="1139">
          <cell r="A1139" t="str">
            <v>ADC NON_POWERED</v>
          </cell>
          <cell r="B1139" t="str">
            <v>JBL</v>
          </cell>
          <cell r="Y1139">
            <v>274</v>
          </cell>
        </row>
        <row r="1140">
          <cell r="A1140" t="str">
            <v>IVX-17959145</v>
          </cell>
          <cell r="B1140" t="str">
            <v>JBL</v>
          </cell>
          <cell r="C1140" t="str">
            <v>Intellivox and IntelliDisc Accessories</v>
          </cell>
          <cell r="D1140" t="str">
            <v xml:space="preserve">IVX-17959145 </v>
          </cell>
          <cell r="E1140" t="str">
            <v>JBL083</v>
          </cell>
          <cell r="H1140" t="str">
            <v>WAGO 231 5pin female cable connector w/ strain-relief housing</v>
          </cell>
          <cell r="I1140" t="str">
            <v>WAGO 231 5pin female cable connector w/ strain-relief housing</v>
          </cell>
          <cell r="J1140">
            <v>52</v>
          </cell>
          <cell r="K1140">
            <v>52</v>
          </cell>
          <cell r="L1140">
            <v>27.53</v>
          </cell>
          <cell r="P1140">
            <v>691991011962</v>
          </cell>
          <cell r="V1140" t="str">
            <v>HU</v>
          </cell>
          <cell r="W1140" t="str">
            <v>Compliant</v>
          </cell>
          <cell r="Y1140">
            <v>275</v>
          </cell>
        </row>
        <row r="1141">
          <cell r="A1141" t="str">
            <v>IVX-20010</v>
          </cell>
          <cell r="B1141" t="str">
            <v>JBL</v>
          </cell>
          <cell r="C1141" t="str">
            <v>Intellivox 115 &amp; 180 Series</v>
          </cell>
          <cell r="D1141" t="str">
            <v>IVX-20010</v>
          </cell>
          <cell r="E1141" t="str">
            <v>JBL083</v>
          </cell>
          <cell r="F1141" t="str">
            <v>YES</v>
          </cell>
          <cell r="H1141" t="str">
            <v>Weather-proofing kit,  Intellivox 115/180 series. Only for amp at top units.</v>
          </cell>
          <cell r="I1141" t="str">
            <v>Weather-proofing kit,  Intellivox 115/180 series. Only for amp at top units..  Made to Order Call for availability</v>
          </cell>
          <cell r="J1141">
            <v>1225</v>
          </cell>
          <cell r="K1141">
            <v>1225</v>
          </cell>
          <cell r="L1141">
            <v>731.7</v>
          </cell>
          <cell r="V1141" t="str">
            <v>CN</v>
          </cell>
          <cell r="W1141" t="str">
            <v>Non Compliant</v>
          </cell>
          <cell r="Y1141">
            <v>276</v>
          </cell>
        </row>
        <row r="1142">
          <cell r="A1142" t="str">
            <v>IVX-20012</v>
          </cell>
          <cell r="B1142" t="str">
            <v>JBL</v>
          </cell>
          <cell r="C1142" t="str">
            <v>Intellivox 280 &amp; 380 Series</v>
          </cell>
          <cell r="D1142" t="str">
            <v>IVX-20012</v>
          </cell>
          <cell r="E1142" t="str">
            <v>JBL053</v>
          </cell>
          <cell r="F1142" t="str">
            <v>YES</v>
          </cell>
          <cell r="H1142" t="str">
            <v>Weather-proofing kit,  Intellivox 280/380 series. Only for amp at top units.</v>
          </cell>
          <cell r="I1142" t="str">
            <v>Weather-proofing kit,  Intellivox 280/380 series. Only for amp at top units..  Made to Order Call for availability</v>
          </cell>
          <cell r="J1142">
            <v>1225</v>
          </cell>
          <cell r="K1142">
            <v>1225</v>
          </cell>
          <cell r="L1142">
            <v>731.7</v>
          </cell>
          <cell r="V1142" t="str">
            <v>CN</v>
          </cell>
          <cell r="W1142" t="str">
            <v>Non Compliant</v>
          </cell>
          <cell r="Y1142">
            <v>277</v>
          </cell>
        </row>
        <row r="1143">
          <cell r="A1143" t="str">
            <v>POWERED (&amp; Config. Options)</v>
          </cell>
          <cell r="B1143" t="str">
            <v>JBL</v>
          </cell>
          <cell r="I1143" t="str">
            <v>.  Made to Order Call for availability</v>
          </cell>
          <cell r="Y1143">
            <v>278</v>
          </cell>
        </row>
        <row r="1144">
          <cell r="A1144" t="str">
            <v>IVX-20021</v>
          </cell>
          <cell r="B1144" t="str">
            <v>JBL</v>
          </cell>
          <cell r="C1144" t="str">
            <v>Intellivox 115 Series</v>
          </cell>
          <cell r="D1144" t="str">
            <v>IVX-20021</v>
          </cell>
          <cell r="E1144" t="str">
            <v>JBL053</v>
          </cell>
          <cell r="F1144" t="str">
            <v>YES</v>
          </cell>
          <cell r="H1144" t="str">
            <v xml:space="preserve">Intellivox 115 series Custom Color Surcharge </v>
          </cell>
          <cell r="I1144" t="str">
            <v>Intellivox 115 series Custom Color Surcharge .  Made to Order Call for availability</v>
          </cell>
          <cell r="J1144">
            <v>805</v>
          </cell>
          <cell r="K1144">
            <v>805</v>
          </cell>
          <cell r="L1144">
            <v>477.54</v>
          </cell>
          <cell r="V1144" t="str">
            <v>CN</v>
          </cell>
          <cell r="W1144" t="str">
            <v>Non Compliant</v>
          </cell>
          <cell r="Y1144">
            <v>279</v>
          </cell>
        </row>
        <row r="1145">
          <cell r="A1145" t="str">
            <v>IVX-20022</v>
          </cell>
          <cell r="B1145" t="str">
            <v>JBL</v>
          </cell>
          <cell r="C1145" t="str">
            <v>Intellivox 180 Series</v>
          </cell>
          <cell r="D1145" t="str">
            <v>IVX-20022</v>
          </cell>
          <cell r="E1145" t="str">
            <v>JBL053</v>
          </cell>
          <cell r="F1145" t="str">
            <v>YES</v>
          </cell>
          <cell r="H1145" t="str">
            <v>Intellivox 180 series Custom Color</v>
          </cell>
          <cell r="I1145" t="str">
            <v>Intellivox 180 series Custom Color</v>
          </cell>
          <cell r="J1145">
            <v>940</v>
          </cell>
          <cell r="K1145">
            <v>940</v>
          </cell>
          <cell r="L1145">
            <v>464.04</v>
          </cell>
          <cell r="V1145" t="str">
            <v>HU</v>
          </cell>
          <cell r="W1145" t="str">
            <v>Compliant</v>
          </cell>
          <cell r="Y1145">
            <v>280</v>
          </cell>
        </row>
        <row r="1146">
          <cell r="A1146" t="str">
            <v>IVX-20023</v>
          </cell>
          <cell r="B1146" t="str">
            <v>JBL</v>
          </cell>
          <cell r="C1146" t="str">
            <v>Intellivox 280 &amp; 280H Series Accessories</v>
          </cell>
          <cell r="D1146" t="str">
            <v>IVX-20023</v>
          </cell>
          <cell r="E1146" t="str">
            <v>JBL053</v>
          </cell>
          <cell r="F1146" t="str">
            <v>YES</v>
          </cell>
          <cell r="H1146" t="str">
            <v xml:space="preserve">Intellivox 280 series Custom Color Surcharge </v>
          </cell>
          <cell r="I1146" t="str">
            <v>Intellivox 280 series Custom Color Surcharge .  Made to Order Call for availability</v>
          </cell>
          <cell r="J1146">
            <v>945</v>
          </cell>
          <cell r="K1146">
            <v>945</v>
          </cell>
          <cell r="L1146">
            <v>563.54999999999995</v>
          </cell>
          <cell r="V1146" t="str">
            <v>CN</v>
          </cell>
          <cell r="W1146" t="str">
            <v>Non Compliant</v>
          </cell>
          <cell r="Y1146">
            <v>281</v>
          </cell>
        </row>
        <row r="1147">
          <cell r="A1147" t="str">
            <v>IVX-20030</v>
          </cell>
          <cell r="B1147" t="str">
            <v>JBL</v>
          </cell>
          <cell r="C1147" t="str">
            <v>Intellivox High Power</v>
          </cell>
          <cell r="D1147" t="str">
            <v>IVX-20030</v>
          </cell>
          <cell r="F1147" t="str">
            <v>YES</v>
          </cell>
          <cell r="H1147" t="str">
            <v>Intellivox-HP-DS170 Surcharge Custom Color</v>
          </cell>
          <cell r="I1147" t="str">
            <v>Intellivox-HP-DS170 Surcharge Custom Color.  Made to Order Call for availability</v>
          </cell>
          <cell r="J1147" t="str">
            <v/>
          </cell>
          <cell r="K1147" t="str">
            <v/>
          </cell>
          <cell r="L1147">
            <v>525</v>
          </cell>
          <cell r="V1147" t="str">
            <v>CN</v>
          </cell>
          <cell r="W1147" t="str">
            <v>Non Compliant</v>
          </cell>
          <cell r="Y1147">
            <v>282</v>
          </cell>
        </row>
        <row r="1148">
          <cell r="A1148" t="str">
            <v>IVX-20043</v>
          </cell>
          <cell r="B1148" t="str">
            <v>JBL</v>
          </cell>
          <cell r="C1148" t="str">
            <v>Intellivox 430 Series</v>
          </cell>
          <cell r="D1148" t="str">
            <v>IVX-20043</v>
          </cell>
          <cell r="E1148" t="str">
            <v>JBL053</v>
          </cell>
          <cell r="F1148" t="str">
            <v>YES</v>
          </cell>
          <cell r="H1148" t="str">
            <v xml:space="preserve">Intellivox 430 series Custom Color Surcharge </v>
          </cell>
          <cell r="I1148" t="str">
            <v>Intellivox 430 series Custom Color Surcharge .  Made to Order Call for availability</v>
          </cell>
          <cell r="J1148">
            <v>1075</v>
          </cell>
          <cell r="K1148">
            <v>1075</v>
          </cell>
          <cell r="L1148">
            <v>642.77</v>
          </cell>
          <cell r="V1148" t="str">
            <v>CN</v>
          </cell>
          <cell r="W1148" t="str">
            <v>Non Compliant</v>
          </cell>
          <cell r="Y1148">
            <v>283</v>
          </cell>
        </row>
        <row r="1149">
          <cell r="A1149" t="str">
            <v>IVX-20063</v>
          </cell>
          <cell r="B1149" t="str">
            <v>JBL</v>
          </cell>
          <cell r="C1149" t="str">
            <v>Intellivox 500 Series</v>
          </cell>
          <cell r="D1149" t="str">
            <v>IVX-20063</v>
          </cell>
          <cell r="E1149" t="str">
            <v>JBL053</v>
          </cell>
          <cell r="F1149" t="str">
            <v>YES</v>
          </cell>
          <cell r="H1149" t="str">
            <v xml:space="preserve">Intellivox 500 series Custom Color Surcharge </v>
          </cell>
          <cell r="I1149" t="str">
            <v>Intellivox 500 series Custom Color Surcharge .  Made to Order Call for availability</v>
          </cell>
          <cell r="J1149">
            <v>1135</v>
          </cell>
          <cell r="K1149">
            <v>1135</v>
          </cell>
          <cell r="L1149">
            <v>678.48</v>
          </cell>
          <cell r="P1149">
            <v>691991011986</v>
          </cell>
          <cell r="V1149" t="str">
            <v>CN</v>
          </cell>
          <cell r="W1149" t="str">
            <v>Non Compliant</v>
          </cell>
          <cell r="Y1149">
            <v>284</v>
          </cell>
        </row>
        <row r="1150">
          <cell r="A1150" t="str">
            <v>IVX-576126</v>
          </cell>
          <cell r="B1150" t="str">
            <v>JBL</v>
          </cell>
          <cell r="C1150" t="str">
            <v>Intellivox ADC 70V/100V arrays</v>
          </cell>
          <cell r="D1150" t="str">
            <v>IVX-576126</v>
          </cell>
          <cell r="E1150" t="str">
            <v>JBL053</v>
          </cell>
          <cell r="F1150" t="str">
            <v>YES</v>
          </cell>
          <cell r="H1150" t="str">
            <v>Intellivox H-90 MKII Symmetric Dir Cntl, Ral 9007 - EN54:24</v>
          </cell>
          <cell r="I1150" t="str">
            <v>Intellivox H-90 MKII Symmetric Dir Cntl, Ral 9007 - EN54:24.  Made to Order Call for availability</v>
          </cell>
          <cell r="J1150">
            <v>2835</v>
          </cell>
          <cell r="K1150">
            <v>2835</v>
          </cell>
          <cell r="L1150">
            <v>1694.47</v>
          </cell>
          <cell r="V1150" t="str">
            <v>CN</v>
          </cell>
          <cell r="W1150" t="str">
            <v>Non Compliant</v>
          </cell>
          <cell r="Y1150">
            <v>285</v>
          </cell>
        </row>
        <row r="1151">
          <cell r="A1151" t="str">
            <v>IVX-577125</v>
          </cell>
          <cell r="B1151" t="str">
            <v>JBL</v>
          </cell>
          <cell r="C1151" t="str">
            <v>Intellivox ADC 70V/100V arrays</v>
          </cell>
          <cell r="D1151" t="str">
            <v>IVX-577125</v>
          </cell>
          <cell r="E1151" t="str">
            <v>JBL053</v>
          </cell>
          <cell r="F1151" t="str">
            <v>YES</v>
          </cell>
          <cell r="H1151" t="str">
            <v>Intellivox V-90 MKII, Ral 9010 - EN54:24</v>
          </cell>
          <cell r="I1151" t="str">
            <v>Intellivox V-90 MKII, Ral 9010 - EN54:24.  Made to Order Call for availability</v>
          </cell>
          <cell r="J1151">
            <v>2780</v>
          </cell>
          <cell r="K1151">
            <v>2780</v>
          </cell>
          <cell r="L1151">
            <v>1667.59</v>
          </cell>
          <cell r="P1151">
            <v>691991012006</v>
          </cell>
          <cell r="R1151">
            <v>30</v>
          </cell>
          <cell r="S1151">
            <v>8</v>
          </cell>
          <cell r="T1151">
            <v>9</v>
          </cell>
          <cell r="U1151">
            <v>37</v>
          </cell>
          <cell r="V1151" t="str">
            <v>HU</v>
          </cell>
          <cell r="W1151" t="str">
            <v>Compliant</v>
          </cell>
          <cell r="Y1151">
            <v>286</v>
          </cell>
        </row>
        <row r="1152">
          <cell r="A1152" t="str">
            <v>IVX-577126</v>
          </cell>
          <cell r="B1152" t="str">
            <v>JBL</v>
          </cell>
          <cell r="C1152" t="str">
            <v>Intellivox ADC 70V/100V arrays</v>
          </cell>
          <cell r="D1152" t="str">
            <v>IVX-577126</v>
          </cell>
          <cell r="E1152" t="str">
            <v>JBL053</v>
          </cell>
          <cell r="F1152" t="str">
            <v>YES</v>
          </cell>
          <cell r="H1152" t="str">
            <v>Intellivox H-90 MKII Symmetric Directivity Control, Ral 9010 - EN54:24</v>
          </cell>
          <cell r="I1152" t="str">
            <v>Intellivox H-90 MKII Symmetric Directivity Control, Ral 9010 - EN54:24.  Made to Order Call for availability</v>
          </cell>
          <cell r="J1152">
            <v>2725</v>
          </cell>
          <cell r="K1152">
            <v>2725</v>
          </cell>
          <cell r="L1152">
            <v>1634.55</v>
          </cell>
          <cell r="P1152">
            <v>691991012013</v>
          </cell>
          <cell r="V1152" t="str">
            <v>HU</v>
          </cell>
          <cell r="W1152" t="str">
            <v>Compliant</v>
          </cell>
          <cell r="Y1152">
            <v>287</v>
          </cell>
        </row>
        <row r="1153">
          <cell r="A1153" t="str">
            <v>IVX-577135</v>
          </cell>
          <cell r="B1153" t="str">
            <v>JBL</v>
          </cell>
          <cell r="C1153" t="str">
            <v>Intellivox ADC 70V/100V arrays</v>
          </cell>
          <cell r="D1153" t="str">
            <v>IVX-577135</v>
          </cell>
          <cell r="E1153" t="str">
            <v>JBL053</v>
          </cell>
          <cell r="F1153" t="str">
            <v>YES</v>
          </cell>
          <cell r="H1153" t="str">
            <v>Intellivox V-90 MKII, Special Color] - EN54:24</v>
          </cell>
          <cell r="I1153" t="str">
            <v>Intellivox V-90 MKII, Special Color] - EN54:24.  Made to Order Call for availability</v>
          </cell>
          <cell r="J1153">
            <v>3390</v>
          </cell>
          <cell r="K1153">
            <v>3390</v>
          </cell>
          <cell r="L1153">
            <v>2029.14</v>
          </cell>
          <cell r="V1153" t="str">
            <v>HU</v>
          </cell>
          <cell r="W1153" t="str">
            <v>Compliant</v>
          </cell>
          <cell r="Y1153">
            <v>288</v>
          </cell>
        </row>
        <row r="1154">
          <cell r="A1154" t="str">
            <v>IVX-577136</v>
          </cell>
          <cell r="B1154" t="str">
            <v>JBL</v>
          </cell>
          <cell r="C1154" t="str">
            <v>Intellivox ADC 70V/100V arrays</v>
          </cell>
          <cell r="D1154" t="str">
            <v>IVX-577136</v>
          </cell>
          <cell r="E1154" t="str">
            <v>JBL053</v>
          </cell>
          <cell r="F1154" t="str">
            <v>YES</v>
          </cell>
          <cell r="H1154" t="str">
            <v>Intellivox H-90 MKII, Special Color] - EN54:24</v>
          </cell>
          <cell r="I1154" t="str">
            <v>Intellivox H-90 MKII, Special Color] - EN54:24.  Made to Order Call for availability</v>
          </cell>
          <cell r="J1154">
            <v>3285</v>
          </cell>
          <cell r="K1154">
            <v>3285</v>
          </cell>
          <cell r="L1154">
            <v>2065.92</v>
          </cell>
          <cell r="V1154" t="str">
            <v>CN</v>
          </cell>
          <cell r="W1154" t="str">
            <v>Non Compliant</v>
          </cell>
          <cell r="Y1154">
            <v>289</v>
          </cell>
        </row>
        <row r="1155">
          <cell r="A1155" t="str">
            <v>IVX-587000</v>
          </cell>
          <cell r="B1155" t="str">
            <v>JBL</v>
          </cell>
          <cell r="C1155" t="str">
            <v>Intellivox 115 Series</v>
          </cell>
          <cell r="D1155" t="str">
            <v>IVX-587000</v>
          </cell>
          <cell r="E1155" t="str">
            <v>JBL053</v>
          </cell>
          <cell r="F1155" t="str">
            <v>YES</v>
          </cell>
          <cell r="H1155" t="str">
            <v>Intellivox-DS115, Amp@Bottom</v>
          </cell>
          <cell r="I1155" t="str">
            <v>Intellivox-DS115, Amp@Bottom.  Made to Order Call for availability</v>
          </cell>
          <cell r="J1155">
            <v>7615</v>
          </cell>
          <cell r="K1155">
            <v>7615</v>
          </cell>
          <cell r="L1155">
            <v>4569.41</v>
          </cell>
          <cell r="R1155">
            <v>30</v>
          </cell>
          <cell r="S1155">
            <v>9</v>
          </cell>
          <cell r="T1155">
            <v>8</v>
          </cell>
          <cell r="U1155">
            <v>48</v>
          </cell>
          <cell r="V1155" t="str">
            <v>HU</v>
          </cell>
          <cell r="W1155" t="str">
            <v>Compliant</v>
          </cell>
          <cell r="Y1155">
            <v>290</v>
          </cell>
        </row>
        <row r="1156">
          <cell r="A1156" t="str">
            <v>IVX-587001</v>
          </cell>
          <cell r="B1156" t="str">
            <v>JBL</v>
          </cell>
          <cell r="C1156" t="str">
            <v>Intellivox 115 Series</v>
          </cell>
          <cell r="D1156" t="str">
            <v>IVX-587001</v>
          </cell>
          <cell r="E1156" t="str">
            <v>JBL053</v>
          </cell>
          <cell r="F1156" t="str">
            <v>YES</v>
          </cell>
          <cell r="H1156" t="str">
            <v>Intellivox-DS115, Amp@Top</v>
          </cell>
          <cell r="I1156" t="str">
            <v>Intellivox-DS115, Amp@Top.  Made to Order Call for availability</v>
          </cell>
          <cell r="J1156">
            <v>7620</v>
          </cell>
          <cell r="K1156">
            <v>7620</v>
          </cell>
          <cell r="L1156">
            <v>4570.93</v>
          </cell>
          <cell r="V1156" t="str">
            <v>HU</v>
          </cell>
          <cell r="W1156" t="str">
            <v>Compliant</v>
          </cell>
          <cell r="Y1156">
            <v>291</v>
          </cell>
        </row>
        <row r="1157">
          <cell r="A1157" t="str">
            <v>IVX-587020</v>
          </cell>
          <cell r="B1157" t="str">
            <v>JBL</v>
          </cell>
          <cell r="C1157" t="str">
            <v>Intellivox 180 Series</v>
          </cell>
          <cell r="D1157" t="str">
            <v>IVX-587020</v>
          </cell>
          <cell r="E1157" t="str">
            <v>JBL053</v>
          </cell>
          <cell r="F1157" t="str">
            <v>YES</v>
          </cell>
          <cell r="H1157" t="str">
            <v>Intellivox-DS180, Amp@Bottom</v>
          </cell>
          <cell r="I1157" t="str">
            <v>Intellivox-DS180, Amp@Bottom.  Made to Order Call for availability</v>
          </cell>
          <cell r="J1157">
            <v>10725</v>
          </cell>
          <cell r="K1157">
            <v>10725</v>
          </cell>
          <cell r="L1157">
            <v>6435.06</v>
          </cell>
          <cell r="V1157" t="str">
            <v>HU</v>
          </cell>
          <cell r="W1157" t="str">
            <v>Compliant</v>
          </cell>
          <cell r="Y1157">
            <v>292</v>
          </cell>
        </row>
        <row r="1158">
          <cell r="A1158" t="str">
            <v>IVX-587021</v>
          </cell>
          <cell r="B1158" t="str">
            <v>JBL</v>
          </cell>
          <cell r="C1158" t="str">
            <v>Intellivox 180 Series</v>
          </cell>
          <cell r="D1158" t="str">
            <v>IVX-587021</v>
          </cell>
          <cell r="E1158" t="str">
            <v>JBL053</v>
          </cell>
          <cell r="F1158" t="str">
            <v>YES</v>
          </cell>
          <cell r="H1158" t="str">
            <v>Intellivox-DS180, Amp@Top</v>
          </cell>
          <cell r="I1158" t="str">
            <v>Intellivox-DS180, Amp@Top.  Made to Order Call for availability</v>
          </cell>
          <cell r="J1158">
            <v>10890</v>
          </cell>
          <cell r="K1158">
            <v>10890</v>
          </cell>
          <cell r="L1158">
            <v>6532.98</v>
          </cell>
          <cell r="V1158" t="str">
            <v>HU</v>
          </cell>
          <cell r="W1158" t="str">
            <v>Compliant</v>
          </cell>
          <cell r="Y1158">
            <v>293</v>
          </cell>
        </row>
        <row r="1159">
          <cell r="A1159" t="str">
            <v>IVX-587040</v>
          </cell>
          <cell r="B1159" t="str">
            <v>JBL</v>
          </cell>
          <cell r="C1159" t="str">
            <v>Intellivox 180 Series</v>
          </cell>
          <cell r="D1159" t="str">
            <v>IVX-587040</v>
          </cell>
          <cell r="E1159" t="str">
            <v>JBL053</v>
          </cell>
          <cell r="F1159" t="str">
            <v>YES</v>
          </cell>
          <cell r="H1159" t="str">
            <v>Intellivox-DSX180, Amp@Bottom</v>
          </cell>
          <cell r="I1159" t="str">
            <v>Intellivox-DSX180, Amp@Bottom.  Made to Order Call for availability</v>
          </cell>
          <cell r="J1159">
            <v>10950</v>
          </cell>
          <cell r="K1159">
            <v>10950</v>
          </cell>
          <cell r="L1159">
            <v>6566.59</v>
          </cell>
          <cell r="P1159">
            <v>691991012020</v>
          </cell>
          <cell r="V1159" t="str">
            <v>HU</v>
          </cell>
          <cell r="W1159" t="str">
            <v>Compliant</v>
          </cell>
          <cell r="Y1159">
            <v>294</v>
          </cell>
        </row>
        <row r="1160">
          <cell r="A1160" t="str">
            <v>IVX-587060</v>
          </cell>
          <cell r="B1160" t="str">
            <v>JBL</v>
          </cell>
          <cell r="C1160" t="str">
            <v>Intellivox 280 Series Loudspeakers</v>
          </cell>
          <cell r="D1160" t="str">
            <v>IVX-587060</v>
          </cell>
          <cell r="E1160" t="str">
            <v>JBL053</v>
          </cell>
          <cell r="F1160" t="str">
            <v>YES</v>
          </cell>
          <cell r="H1160" t="str">
            <v>Intellivox-DS280, Amp@Bottom</v>
          </cell>
          <cell r="I1160" t="str">
            <v>Intellivox-DS280, Amp@Bottom.  Made to Order Call for availability</v>
          </cell>
          <cell r="J1160">
            <v>14565</v>
          </cell>
          <cell r="K1160">
            <v>14565</v>
          </cell>
          <cell r="L1160">
            <v>8735.4</v>
          </cell>
          <cell r="P1160">
            <v>691991035944</v>
          </cell>
          <cell r="V1160" t="str">
            <v>HU</v>
          </cell>
          <cell r="W1160" t="str">
            <v>Compliant</v>
          </cell>
          <cell r="Y1160">
            <v>295</v>
          </cell>
        </row>
        <row r="1161">
          <cell r="A1161" t="str">
            <v>IVX-587061</v>
          </cell>
          <cell r="B1161" t="str">
            <v>JBL</v>
          </cell>
          <cell r="C1161" t="str">
            <v>Intellivox 280 Series Loudspeakers</v>
          </cell>
          <cell r="D1161" t="str">
            <v>IVX-587061</v>
          </cell>
          <cell r="E1161" t="str">
            <v>JBL053</v>
          </cell>
          <cell r="F1161" t="str">
            <v>YES</v>
          </cell>
          <cell r="H1161" t="str">
            <v>Intellivox-DS280, Amp@Top</v>
          </cell>
          <cell r="I1161" t="str">
            <v>Intellivox-DS280, Amp@Top.  Made to Order Call for availability</v>
          </cell>
          <cell r="J1161">
            <v>14570</v>
          </cell>
          <cell r="K1161">
            <v>14570</v>
          </cell>
          <cell r="L1161">
            <v>8739.4699999999993</v>
          </cell>
          <cell r="P1161">
            <v>691991035968</v>
          </cell>
          <cell r="V1161" t="str">
            <v>HU</v>
          </cell>
          <cell r="W1161" t="str">
            <v>Compliant</v>
          </cell>
          <cell r="Y1161">
            <v>296</v>
          </cell>
        </row>
        <row r="1162">
          <cell r="A1162" t="str">
            <v>IVX-587041</v>
          </cell>
          <cell r="B1162" t="str">
            <v>JBL</v>
          </cell>
          <cell r="C1162" t="str">
            <v>Intellivox 180 Series</v>
          </cell>
          <cell r="D1162" t="str">
            <v>IVX-587041</v>
          </cell>
          <cell r="E1162" t="str">
            <v>JBL053</v>
          </cell>
          <cell r="F1162" t="str">
            <v>YES</v>
          </cell>
          <cell r="H1162" t="str">
            <v>Intellivox-DSX180, Amp@Top</v>
          </cell>
          <cell r="I1162" t="str">
            <v>Intellivox-DSX180, Amp@Top.  Made to Order Call for availability</v>
          </cell>
          <cell r="J1162">
            <v>10940</v>
          </cell>
          <cell r="K1162">
            <v>10940</v>
          </cell>
          <cell r="L1162">
            <v>6559.78</v>
          </cell>
          <cell r="P1162">
            <v>691991012037</v>
          </cell>
          <cell r="V1162" t="str">
            <v>HU</v>
          </cell>
          <cell r="W1162" t="str">
            <v>Compliant</v>
          </cell>
          <cell r="Y1162">
            <v>297</v>
          </cell>
        </row>
        <row r="1163">
          <cell r="A1163" t="str">
            <v>IVX-587120</v>
          </cell>
          <cell r="B1163" t="str">
            <v>JBL</v>
          </cell>
          <cell r="C1163" t="str">
            <v>Intellivox 430 Series</v>
          </cell>
          <cell r="D1163" t="str">
            <v>IVX-587120</v>
          </cell>
          <cell r="E1163" t="str">
            <v>JBL053</v>
          </cell>
          <cell r="F1163" t="str">
            <v>YES</v>
          </cell>
          <cell r="H1163" t="str">
            <v>Intellivox-DS430, Amp@Bottom</v>
          </cell>
          <cell r="I1163" t="str">
            <v>Intellivox-DS430, Amp@Bottom.  Made to Order Call for availability</v>
          </cell>
          <cell r="J1163">
            <v>25215</v>
          </cell>
          <cell r="K1163">
            <v>25215</v>
          </cell>
          <cell r="L1163">
            <v>15127.42</v>
          </cell>
          <cell r="V1163" t="str">
            <v>HU</v>
          </cell>
          <cell r="W1163" t="str">
            <v>Compliant</v>
          </cell>
          <cell r="Y1163">
            <v>298</v>
          </cell>
        </row>
        <row r="1164">
          <cell r="A1164" t="str">
            <v>IVX-587121</v>
          </cell>
          <cell r="B1164" t="str">
            <v>JBL</v>
          </cell>
          <cell r="C1164" t="str">
            <v>Intellivox 430 Series</v>
          </cell>
          <cell r="D1164" t="str">
            <v>IVX-587121</v>
          </cell>
          <cell r="E1164" t="str">
            <v>JBL053</v>
          </cell>
          <cell r="F1164" t="str">
            <v>YES</v>
          </cell>
          <cell r="H1164" t="str">
            <v>Intellivox-DS430, Amp@Top</v>
          </cell>
          <cell r="I1164" t="str">
            <v>Intellivox-DS430, Amp@Top.  Made to Order Call for availability</v>
          </cell>
          <cell r="J1164">
            <v>27275</v>
          </cell>
          <cell r="K1164">
            <v>27275</v>
          </cell>
          <cell r="L1164">
            <v>16363.56</v>
          </cell>
          <cell r="V1164" t="str">
            <v>CN</v>
          </cell>
          <cell r="W1164" t="str">
            <v>Non Compliant</v>
          </cell>
          <cell r="Y1164">
            <v>299</v>
          </cell>
        </row>
        <row r="1165">
          <cell r="A1165" t="str">
            <v>IVX-587140</v>
          </cell>
          <cell r="B1165" t="str">
            <v>JBL</v>
          </cell>
          <cell r="C1165" t="str">
            <v>Intellivox 430 Series</v>
          </cell>
          <cell r="D1165" t="str">
            <v>IVX-587140</v>
          </cell>
          <cell r="E1165" t="str">
            <v>JBL053</v>
          </cell>
          <cell r="F1165" t="str">
            <v>YES</v>
          </cell>
          <cell r="H1165" t="str">
            <v>Intellivox-DSX430, Amp@Bottom</v>
          </cell>
          <cell r="I1165" t="str">
            <v>Intellivox-DSX430, Amp@Bottom.  Made to Order Call for availability</v>
          </cell>
          <cell r="J1165">
            <v>25305</v>
          </cell>
          <cell r="K1165">
            <v>25305</v>
          </cell>
          <cell r="L1165">
            <v>15182.61</v>
          </cell>
          <cell r="V1165" t="str">
            <v>HU</v>
          </cell>
          <cell r="W1165" t="str">
            <v>Compliant</v>
          </cell>
          <cell r="Y1165">
            <v>300</v>
          </cell>
        </row>
        <row r="1166">
          <cell r="A1166" t="str">
            <v>IVX-587141</v>
          </cell>
          <cell r="B1166" t="str">
            <v>JBL</v>
          </cell>
          <cell r="C1166" t="str">
            <v>Intellivox 430 Series</v>
          </cell>
          <cell r="D1166" t="str">
            <v>IVX-587141</v>
          </cell>
          <cell r="E1166" t="str">
            <v>JBL053</v>
          </cell>
          <cell r="F1166" t="str">
            <v>YES</v>
          </cell>
          <cell r="H1166" t="str">
            <v>Intellivox-DSX430, Amp@Top</v>
          </cell>
          <cell r="I1166" t="str">
            <v>Intellivox-DSX430, Amp@Top.  Made to Order Call for availability</v>
          </cell>
          <cell r="J1166">
            <v>25370</v>
          </cell>
          <cell r="K1166">
            <v>25370</v>
          </cell>
          <cell r="L1166">
            <v>15217.77</v>
          </cell>
          <cell r="V1166" t="str">
            <v>HU</v>
          </cell>
          <cell r="W1166" t="str">
            <v>Compliant</v>
          </cell>
          <cell r="Y1166">
            <v>301</v>
          </cell>
        </row>
        <row r="1167">
          <cell r="A1167" t="str">
            <v>IVX-587160</v>
          </cell>
          <cell r="B1167" t="str">
            <v>JBL</v>
          </cell>
          <cell r="C1167" t="str">
            <v>Intellivox 500 Series</v>
          </cell>
          <cell r="D1167" t="str">
            <v>IVX-587160</v>
          </cell>
          <cell r="E1167" t="str">
            <v>JBL053</v>
          </cell>
          <cell r="F1167" t="str">
            <v>YES</v>
          </cell>
          <cell r="H1167" t="str">
            <v>Intellivox-DS500, Amp@Bottom</v>
          </cell>
          <cell r="I1167" t="str">
            <v>Intellivox-DS500, Amp@Bottom.  Made to Order Call for availability</v>
          </cell>
          <cell r="J1167">
            <v>28655</v>
          </cell>
          <cell r="K1167">
            <v>28655</v>
          </cell>
          <cell r="L1167">
            <v>17191.91</v>
          </cell>
          <cell r="V1167" t="str">
            <v>HU</v>
          </cell>
          <cell r="W1167" t="str">
            <v>Compliant</v>
          </cell>
          <cell r="Y1167">
            <v>302</v>
          </cell>
        </row>
        <row r="1168">
          <cell r="A1168" t="str">
            <v>IVX-587161</v>
          </cell>
          <cell r="B1168" t="str">
            <v>JBL</v>
          </cell>
          <cell r="C1168" t="str">
            <v>Intellivox 500 Series</v>
          </cell>
          <cell r="D1168" t="str">
            <v>IVX-587161</v>
          </cell>
          <cell r="E1168" t="str">
            <v>JBL053</v>
          </cell>
          <cell r="F1168" t="str">
            <v>YES</v>
          </cell>
          <cell r="H1168" t="str">
            <v>Intellivox-DS500, Amp@Top</v>
          </cell>
          <cell r="I1168" t="str">
            <v>Intellivox-DS500, Amp@Top.  Made to Order Call for availability</v>
          </cell>
          <cell r="J1168">
            <v>28635</v>
          </cell>
          <cell r="K1168">
            <v>28635</v>
          </cell>
          <cell r="L1168">
            <v>17179.82</v>
          </cell>
          <cell r="V1168" t="str">
            <v>HU</v>
          </cell>
          <cell r="W1168" t="str">
            <v>Compliant</v>
          </cell>
          <cell r="Y1168">
            <v>303</v>
          </cell>
        </row>
        <row r="1169">
          <cell r="A1169" t="str">
            <v>IVX-587180</v>
          </cell>
          <cell r="B1169" t="str">
            <v>JBL</v>
          </cell>
          <cell r="C1169" t="str">
            <v>Intellivox 500 Series</v>
          </cell>
          <cell r="D1169" t="str">
            <v>IVX-587180</v>
          </cell>
          <cell r="E1169" t="str">
            <v>JBL053</v>
          </cell>
          <cell r="F1169" t="str">
            <v>YES</v>
          </cell>
          <cell r="H1169" t="str">
            <v>Intellivox-DSX500, Amp@Bottom</v>
          </cell>
          <cell r="I1169" t="str">
            <v>Intellivox-DSX500, Amp@Bottom.  Made to Order Call for availability</v>
          </cell>
          <cell r="J1169">
            <v>28745</v>
          </cell>
          <cell r="K1169">
            <v>28745</v>
          </cell>
          <cell r="L1169">
            <v>17248.169999999998</v>
          </cell>
          <cell r="V1169" t="str">
            <v>HU</v>
          </cell>
          <cell r="W1169" t="str">
            <v>Compliant</v>
          </cell>
          <cell r="Y1169">
            <v>304</v>
          </cell>
        </row>
        <row r="1170">
          <cell r="A1170" t="str">
            <v>IVX-587181</v>
          </cell>
          <cell r="B1170" t="str">
            <v>JBL</v>
          </cell>
          <cell r="C1170" t="str">
            <v>Intellivox 500 Series</v>
          </cell>
          <cell r="D1170" t="str">
            <v>IVX-587181</v>
          </cell>
          <cell r="E1170" t="str">
            <v>JBL053</v>
          </cell>
          <cell r="F1170" t="str">
            <v>YES</v>
          </cell>
          <cell r="H1170" t="str">
            <v>Intellivox-DSX500, Amp@Top</v>
          </cell>
          <cell r="I1170" t="str">
            <v>Intellivox-DSX500, Amp@Top.  Made to Order Call for availability</v>
          </cell>
          <cell r="J1170">
            <v>28765</v>
          </cell>
          <cell r="K1170">
            <v>28765</v>
          </cell>
          <cell r="L1170">
            <v>17254.68</v>
          </cell>
          <cell r="V1170" t="str">
            <v>HU</v>
          </cell>
          <cell r="W1170" t="str">
            <v>Compliant</v>
          </cell>
          <cell r="Y1170">
            <v>305</v>
          </cell>
        </row>
        <row r="1171">
          <cell r="A1171" t="str">
            <v>IVX-587300</v>
          </cell>
          <cell r="B1171" t="str">
            <v>JBL</v>
          </cell>
          <cell r="C1171" t="str">
            <v>Intellivox 380 Series</v>
          </cell>
          <cell r="D1171" t="str">
            <v>IVX-587300</v>
          </cell>
          <cell r="E1171" t="str">
            <v>JBL053</v>
          </cell>
          <cell r="F1171" t="str">
            <v>YES</v>
          </cell>
          <cell r="H1171" t="str">
            <v>Intellivox-DS380, Amp@Bottom</v>
          </cell>
          <cell r="I1171" t="str">
            <v>Intellivox-DS380, Amp@Bottom.  Made to Order Call for availability</v>
          </cell>
          <cell r="J1171">
            <v>20890</v>
          </cell>
          <cell r="K1171">
            <v>20890</v>
          </cell>
          <cell r="L1171">
            <v>12532.62</v>
          </cell>
          <cell r="V1171" t="str">
            <v>HU</v>
          </cell>
          <cell r="W1171" t="str">
            <v>Compliant</v>
          </cell>
          <cell r="Y1171">
            <v>306</v>
          </cell>
        </row>
        <row r="1172">
          <cell r="A1172" t="str">
            <v>IVX-587301</v>
          </cell>
          <cell r="B1172" t="str">
            <v>JBL</v>
          </cell>
          <cell r="C1172" t="str">
            <v>Intellivox 380 Series</v>
          </cell>
          <cell r="D1172" t="str">
            <v>IVX-587301</v>
          </cell>
          <cell r="E1172" t="str">
            <v>JBL053</v>
          </cell>
          <cell r="F1172" t="str">
            <v>YES</v>
          </cell>
          <cell r="H1172" t="str">
            <v>Intellivox-DS380, Amp@Top</v>
          </cell>
          <cell r="I1172" t="str">
            <v>Intellivox-DS380, Amp@Top.  Made to Order Call for availability</v>
          </cell>
          <cell r="J1172">
            <v>20885</v>
          </cell>
          <cell r="K1172">
            <v>20885</v>
          </cell>
          <cell r="L1172">
            <v>12528.13</v>
          </cell>
          <cell r="V1172" t="str">
            <v>HU</v>
          </cell>
          <cell r="W1172" t="str">
            <v>Compliant</v>
          </cell>
          <cell r="Y1172">
            <v>307</v>
          </cell>
        </row>
        <row r="1173">
          <cell r="A1173" t="str">
            <v>IVX-587350</v>
          </cell>
          <cell r="B1173" t="str">
            <v>JBL</v>
          </cell>
          <cell r="C1173" t="str">
            <v>Intellivox 380 Series</v>
          </cell>
          <cell r="D1173" t="str">
            <v>IVX-587350</v>
          </cell>
          <cell r="E1173" t="str">
            <v>JBL053</v>
          </cell>
          <cell r="F1173" t="str">
            <v>YES</v>
          </cell>
          <cell r="H1173" t="str">
            <v>Intellivox-DSX380, Amp@Bottom</v>
          </cell>
          <cell r="I1173" t="str">
            <v>Intellivox-DSX380, Amp@Bottom.  Made to Order Call for availability</v>
          </cell>
          <cell r="J1173">
            <v>20245</v>
          </cell>
          <cell r="K1173">
            <v>20245</v>
          </cell>
          <cell r="L1173">
            <v>12146.71</v>
          </cell>
          <cell r="P1173">
            <v>691991012068</v>
          </cell>
          <cell r="R1173">
            <v>425</v>
          </cell>
          <cell r="S1173">
            <v>185</v>
          </cell>
          <cell r="T1173">
            <v>6.5</v>
          </cell>
          <cell r="U1173">
            <v>10</v>
          </cell>
          <cell r="V1173" t="str">
            <v>HU</v>
          </cell>
          <cell r="W1173" t="str">
            <v>Compliant</v>
          </cell>
          <cell r="Y1173">
            <v>308</v>
          </cell>
        </row>
        <row r="1174">
          <cell r="A1174" t="str">
            <v>IVX-587351</v>
          </cell>
          <cell r="B1174" t="str">
            <v>JBL</v>
          </cell>
          <cell r="C1174" t="str">
            <v>Intellivox 380 Series</v>
          </cell>
          <cell r="D1174" t="str">
            <v>IVX-587351</v>
          </cell>
          <cell r="E1174" t="str">
            <v>JBL053</v>
          </cell>
          <cell r="F1174" t="str">
            <v>YES</v>
          </cell>
          <cell r="H1174" t="str">
            <v>Intellivox-DSX380, Amp@Top</v>
          </cell>
          <cell r="I1174" t="str">
            <v>Intellivox-DSX380, Amp@Top.  Made to Order Call for availability</v>
          </cell>
          <cell r="J1174">
            <v>20945</v>
          </cell>
          <cell r="K1174">
            <v>20945</v>
          </cell>
          <cell r="L1174">
            <v>12565.86</v>
          </cell>
          <cell r="P1174">
            <v>691991012075</v>
          </cell>
          <cell r="V1174" t="str">
            <v>HU</v>
          </cell>
          <cell r="W1174" t="str">
            <v>Compliant</v>
          </cell>
          <cell r="Y1174">
            <v>309</v>
          </cell>
        </row>
        <row r="1175">
          <cell r="A1175" t="str">
            <v>HP HIGH-POWER</v>
          </cell>
          <cell r="B1175" t="str">
            <v>JBL</v>
          </cell>
          <cell r="I1175" t="str">
            <v>.  Made to Order Call for availability</v>
          </cell>
          <cell r="Y1175">
            <v>310</v>
          </cell>
        </row>
        <row r="1176">
          <cell r="A1176" t="str">
            <v>IVX-587480</v>
          </cell>
          <cell r="B1176" t="str">
            <v>JBL</v>
          </cell>
          <cell r="C1176" t="str">
            <v>Intellivox 280HD Series Loudspeakers</v>
          </cell>
          <cell r="D1176" t="str">
            <v>IVX-587480</v>
          </cell>
          <cell r="E1176" t="str">
            <v>JBL053</v>
          </cell>
          <cell r="F1176" t="str">
            <v>YES</v>
          </cell>
          <cell r="H1176" t="str">
            <v>Intellivox-DSX280HD, Amp@Bottom</v>
          </cell>
          <cell r="I1176" t="str">
            <v>Intellivox-DSX280HD, Amp@Bottom.  Made to Order Call for availability</v>
          </cell>
          <cell r="J1176">
            <v>14935</v>
          </cell>
          <cell r="K1176">
            <v>14935</v>
          </cell>
          <cell r="L1176">
            <v>8958.9599999999991</v>
          </cell>
          <cell r="V1176" t="str">
            <v>HU</v>
          </cell>
          <cell r="W1176" t="str">
            <v>Compliant</v>
          </cell>
          <cell r="Y1176">
            <v>311</v>
          </cell>
        </row>
        <row r="1177">
          <cell r="A1177" t="str">
            <v>IVX-587481</v>
          </cell>
          <cell r="B1177" t="str">
            <v>JBL</v>
          </cell>
          <cell r="C1177" t="str">
            <v>Intellivox 280HD Series Loudspeakers</v>
          </cell>
          <cell r="D1177" t="str">
            <v>IVX-587481</v>
          </cell>
          <cell r="E1177" t="str">
            <v>JBL053</v>
          </cell>
          <cell r="F1177" t="str">
            <v>YES</v>
          </cell>
          <cell r="H1177" t="str">
            <v>Intellivox-DSX280HD, Amp@Top</v>
          </cell>
          <cell r="I1177" t="str">
            <v>Intellivox-DSX280HD, Amp@Top.  Made to Order Call for availability</v>
          </cell>
          <cell r="J1177">
            <v>14985</v>
          </cell>
          <cell r="K1177">
            <v>14985</v>
          </cell>
          <cell r="L1177">
            <v>8990.68</v>
          </cell>
          <cell r="V1177" t="str">
            <v>HU</v>
          </cell>
          <cell r="W1177" t="str">
            <v>Compliant</v>
          </cell>
          <cell r="Y1177">
            <v>312</v>
          </cell>
        </row>
        <row r="1178">
          <cell r="A1178" t="str">
            <v>IVX-587870</v>
          </cell>
          <cell r="B1178" t="str">
            <v>JBL</v>
          </cell>
          <cell r="C1178" t="str">
            <v>Intellivox High Power</v>
          </cell>
          <cell r="D1178" t="str">
            <v>IVX-587870</v>
          </cell>
          <cell r="E1178" t="str">
            <v>JBL053</v>
          </cell>
          <cell r="F1178" t="str">
            <v>YES</v>
          </cell>
          <cell r="H1178" t="str">
            <v>Intellivox-HP-DS170, High Power</v>
          </cell>
          <cell r="I1178" t="str">
            <v>Intellivox-HP-DS170, High Power.  Made to Order Call for availability</v>
          </cell>
          <cell r="J1178">
            <v>17240</v>
          </cell>
          <cell r="K1178">
            <v>17240</v>
          </cell>
          <cell r="L1178">
            <v>10342.49</v>
          </cell>
          <cell r="V1178" t="str">
            <v>HU</v>
          </cell>
          <cell r="W1178" t="str">
            <v>Compliant</v>
          </cell>
          <cell r="Y1178">
            <v>313</v>
          </cell>
        </row>
        <row r="1179">
          <cell r="A1179" t="str">
            <v>IVX-587890</v>
          </cell>
          <cell r="B1179" t="str">
            <v>JBL</v>
          </cell>
          <cell r="C1179" t="str">
            <v>Intellivox High Power</v>
          </cell>
          <cell r="D1179" t="str">
            <v>IVX-587890</v>
          </cell>
          <cell r="E1179" t="str">
            <v>JBL053</v>
          </cell>
          <cell r="F1179" t="str">
            <v>YES</v>
          </cell>
          <cell r="H1179" t="str">
            <v>Intellivox-HP-DS370, High Power</v>
          </cell>
          <cell r="I1179" t="str">
            <v>Intellivox-HP-DS370, High Power.  Made to Order Call for availability</v>
          </cell>
          <cell r="J1179">
            <v>35810</v>
          </cell>
          <cell r="K1179">
            <v>35810</v>
          </cell>
          <cell r="L1179">
            <v>21483.66</v>
          </cell>
          <cell r="P1179">
            <v>691991012099</v>
          </cell>
          <cell r="V1179" t="str">
            <v>HU</v>
          </cell>
          <cell r="W1179" t="str">
            <v>Compliant</v>
          </cell>
          <cell r="Y1179">
            <v>314</v>
          </cell>
        </row>
        <row r="1180">
          <cell r="A1180" t="str">
            <v>IVX-802000</v>
          </cell>
          <cell r="B1180" t="str">
            <v>JBL</v>
          </cell>
          <cell r="C1180" t="str">
            <v>Intellivox and IntelliDisc Accessories</v>
          </cell>
          <cell r="D1180" t="str">
            <v>IVX-802000</v>
          </cell>
          <cell r="E1180" t="str">
            <v>JBL053</v>
          </cell>
          <cell r="F1180" t="str">
            <v>YES</v>
          </cell>
          <cell r="H1180" t="str">
            <v>Intellivox Hinge Bracket 90°, RAL9010</v>
          </cell>
          <cell r="I1180" t="str">
            <v>Intellivox Hinge Bracket 90°, RAL9010.  Made to Order Call for availability</v>
          </cell>
          <cell r="J1180">
            <v>140</v>
          </cell>
          <cell r="K1180">
            <v>140</v>
          </cell>
          <cell r="L1180">
            <v>82.53</v>
          </cell>
          <cell r="P1180">
            <v>691991012105</v>
          </cell>
          <cell r="R1180">
            <v>2</v>
          </cell>
          <cell r="S1180">
            <v>9</v>
          </cell>
          <cell r="T1180">
            <v>7</v>
          </cell>
          <cell r="U1180">
            <v>2</v>
          </cell>
          <cell r="V1180" t="str">
            <v>HU</v>
          </cell>
          <cell r="W1180" t="str">
            <v>Compliant</v>
          </cell>
          <cell r="Y1180">
            <v>315</v>
          </cell>
        </row>
        <row r="1181">
          <cell r="A1181" t="str">
            <v>IVX-802105</v>
          </cell>
          <cell r="B1181" t="str">
            <v>JBL</v>
          </cell>
          <cell r="C1181" t="str">
            <v>Intellivox Accessories</v>
          </cell>
          <cell r="D1181" t="str">
            <v>IVX-802105</v>
          </cell>
          <cell r="F1181" t="str">
            <v>YES</v>
          </cell>
          <cell r="H1181" t="str">
            <v>Intellivox Cable entry cover box 2x M16, Inc. fasteners, RAL9010</v>
          </cell>
          <cell r="I1181" t="str">
            <v>Intellivox Cable entry cover box 2x M16, Inc. fasteners, RAL9010.  Made to Order Call for availability</v>
          </cell>
          <cell r="J1181">
            <v>390</v>
          </cell>
          <cell r="K1181">
            <v>390</v>
          </cell>
          <cell r="L1181">
            <v>192.87</v>
          </cell>
          <cell r="P1181">
            <v>691991012136</v>
          </cell>
          <cell r="R1181">
            <v>2</v>
          </cell>
          <cell r="S1181">
            <v>5</v>
          </cell>
          <cell r="T1181">
            <v>7</v>
          </cell>
          <cell r="U1181">
            <v>10</v>
          </cell>
          <cell r="V1181" t="str">
            <v>HU</v>
          </cell>
          <cell r="W1181" t="str">
            <v>Compliant</v>
          </cell>
          <cell r="Y1181">
            <v>316</v>
          </cell>
        </row>
        <row r="1182">
          <cell r="A1182" t="str">
            <v>IVX-802110</v>
          </cell>
          <cell r="B1182" t="str">
            <v>JBL</v>
          </cell>
          <cell r="C1182" t="str">
            <v>Intellivox Accessories</v>
          </cell>
          <cell r="D1182" t="str">
            <v>IVX-802110</v>
          </cell>
          <cell r="E1182" t="str">
            <v>JBL053</v>
          </cell>
          <cell r="F1182" t="str">
            <v>YES</v>
          </cell>
          <cell r="H1182" t="str">
            <v>Intellivox Cable entry cover plate 2x PG13.5, Inc. fasteners, RAL9010</v>
          </cell>
          <cell r="I1182" t="str">
            <v>Intellivox Cable entry cover plate 2x PG13.5, Inc. fasteners, RAL9010.  Made to Order Call for availability</v>
          </cell>
          <cell r="J1182">
            <v>80</v>
          </cell>
          <cell r="K1182">
            <v>80</v>
          </cell>
          <cell r="L1182">
            <v>43.76</v>
          </cell>
          <cell r="P1182">
            <v>691991012143</v>
          </cell>
          <cell r="V1182" t="str">
            <v>CN</v>
          </cell>
          <cell r="W1182" t="str">
            <v>Non Compliant</v>
          </cell>
          <cell r="Y1182">
            <v>317</v>
          </cell>
        </row>
        <row r="1183">
          <cell r="A1183" t="str">
            <v>IVX-802120</v>
          </cell>
          <cell r="B1183" t="str">
            <v>JBL</v>
          </cell>
          <cell r="C1183" t="str">
            <v>Intellivox Accessories</v>
          </cell>
          <cell r="D1183" t="str">
            <v>IVX-802120</v>
          </cell>
          <cell r="F1183" t="str">
            <v>YES</v>
          </cell>
          <cell r="H1183" t="str">
            <v>Intellivox Cable entry cover box 6x XLR, pre-assembled, RAL9010</v>
          </cell>
          <cell r="I1183" t="str">
            <v>Intellivox Cable entry cover box 6x XLR, pre-assembled, RAL9010.  Made to Order Call for availability</v>
          </cell>
          <cell r="J1183">
            <v>1505</v>
          </cell>
          <cell r="K1183">
            <v>1505</v>
          </cell>
          <cell r="L1183">
            <v>751.12</v>
          </cell>
          <cell r="P1183">
            <v>691991012150</v>
          </cell>
          <cell r="R1183">
            <v>15</v>
          </cell>
          <cell r="S1183">
            <v>9.5</v>
          </cell>
          <cell r="T1183">
            <v>45.5</v>
          </cell>
          <cell r="U1183">
            <v>9.5</v>
          </cell>
          <cell r="V1183" t="str">
            <v>HU</v>
          </cell>
          <cell r="W1183" t="str">
            <v>Compliant</v>
          </cell>
          <cell r="Y1183">
            <v>318</v>
          </cell>
        </row>
        <row r="1184">
          <cell r="A1184" t="str">
            <v>IVX-802225</v>
          </cell>
          <cell r="B1184" t="str">
            <v>JBL</v>
          </cell>
          <cell r="C1184" t="str">
            <v>Intellivox and IntelliDisc Accessories</v>
          </cell>
          <cell r="D1184" t="str">
            <v>IVX-802225</v>
          </cell>
          <cell r="E1184" t="str">
            <v>JBL053</v>
          </cell>
          <cell r="F1184" t="str">
            <v>YES</v>
          </cell>
          <cell r="H1184" t="str">
            <v>Intellivox Wall Bracket 25mm, Set (2 pcs) Inc. fasteners, RAL9010</v>
          </cell>
          <cell r="I1184" t="str">
            <v>Intellivox Wall Bracket 25mm, Set (2 pcs) Inc. fasteners, RAL9010.  Made to Order Call for availability</v>
          </cell>
          <cell r="J1184">
            <v>135</v>
          </cell>
          <cell r="K1184">
            <v>135</v>
          </cell>
          <cell r="L1184">
            <v>74.22</v>
          </cell>
          <cell r="P1184">
            <v>691991012167</v>
          </cell>
          <cell r="V1184" t="str">
            <v>CN</v>
          </cell>
          <cell r="W1184" t="str">
            <v>Non Compliant</v>
          </cell>
          <cell r="Y1184">
            <v>319</v>
          </cell>
        </row>
        <row r="1185">
          <cell r="A1185" t="str">
            <v>IVX-802226</v>
          </cell>
          <cell r="B1185" t="str">
            <v>JBL</v>
          </cell>
          <cell r="C1185" t="str">
            <v>Intellivox and IntelliDisc Accessories</v>
          </cell>
          <cell r="D1185" t="str">
            <v>IVX-802226</v>
          </cell>
          <cell r="E1185" t="str">
            <v>JBL053</v>
          </cell>
          <cell r="F1185" t="str">
            <v>YES</v>
          </cell>
          <cell r="H1185" t="str">
            <v>Intellivox Wall Bracket 25mm, Set (3 pcs) Inc. fasteners, RAL9010</v>
          </cell>
          <cell r="I1185" t="str">
            <v>Intellivox Wall Bracket 25mm, Set (3 pcs) Inc. fasteners, RAL9010.  Made to Order Call for availability</v>
          </cell>
          <cell r="J1185">
            <v>185</v>
          </cell>
          <cell r="K1185">
            <v>185</v>
          </cell>
          <cell r="L1185">
            <v>105.03</v>
          </cell>
          <cell r="P1185">
            <v>691991012174</v>
          </cell>
          <cell r="R1185">
            <v>2</v>
          </cell>
          <cell r="S1185">
            <v>5</v>
          </cell>
          <cell r="T1185">
            <v>7</v>
          </cell>
          <cell r="U1185">
            <v>10</v>
          </cell>
          <cell r="V1185" t="str">
            <v>CN</v>
          </cell>
          <cell r="W1185" t="str">
            <v>Non Compliant</v>
          </cell>
          <cell r="Y1185">
            <v>320</v>
          </cell>
        </row>
        <row r="1186">
          <cell r="A1186" t="str">
            <v>IVX-802227</v>
          </cell>
          <cell r="B1186" t="str">
            <v>JBL</v>
          </cell>
          <cell r="C1186" t="str">
            <v>Intellivox and IntelliDisc Accessories</v>
          </cell>
          <cell r="D1186" t="str">
            <v>IVX-802227</v>
          </cell>
          <cell r="F1186" t="str">
            <v>YES</v>
          </cell>
          <cell r="H1186" t="str">
            <v>Intellivox Wall Bracket 25mm, Set (2 pcs) Inc. fasteners, RAL9007</v>
          </cell>
          <cell r="I1186" t="str">
            <v>Intellivox Wall Bracket 25mm, Set (2 pcs) Inc. fasteners, RAL9007.  Made to Order Call for availability</v>
          </cell>
          <cell r="J1186">
            <v>135</v>
          </cell>
          <cell r="K1186">
            <v>135</v>
          </cell>
          <cell r="L1186">
            <v>75.801000000000002</v>
          </cell>
          <cell r="V1186" t="str">
            <v>CN</v>
          </cell>
          <cell r="W1186" t="str">
            <v>Non Compliant</v>
          </cell>
          <cell r="Y1186">
            <v>321</v>
          </cell>
        </row>
        <row r="1187">
          <cell r="A1187" t="str">
            <v>IVX-802235</v>
          </cell>
          <cell r="B1187" t="str">
            <v>JBL</v>
          </cell>
          <cell r="C1187" t="str">
            <v>Intellivox and IntelliDisc Accessories</v>
          </cell>
          <cell r="D1187" t="str">
            <v>IVX-802235</v>
          </cell>
          <cell r="F1187" t="str">
            <v>YES</v>
          </cell>
          <cell r="H1187" t="str">
            <v>Intellivox Wall Bracket 35mm, Set (2 pcs) Inc. fasteners, RAL9010</v>
          </cell>
          <cell r="I1187" t="str">
            <v>Intellivox Wall Bracket 35mm, Set (2 pcs) Inc. fasteners, RAL9010.  Made to Order Call for availability</v>
          </cell>
          <cell r="J1187">
            <v>125</v>
          </cell>
          <cell r="K1187">
            <v>125</v>
          </cell>
          <cell r="L1187">
            <v>73.25</v>
          </cell>
          <cell r="R1187">
            <v>2</v>
          </cell>
          <cell r="S1187">
            <v>2</v>
          </cell>
          <cell r="T1187">
            <v>7</v>
          </cell>
          <cell r="U1187">
            <v>9</v>
          </cell>
          <cell r="V1187" t="str">
            <v>HU</v>
          </cell>
          <cell r="W1187" t="str">
            <v>Compliant</v>
          </cell>
          <cell r="Y1187">
            <v>322</v>
          </cell>
        </row>
        <row r="1188">
          <cell r="A1188" t="str">
            <v>IVX-802261</v>
          </cell>
          <cell r="B1188" t="str">
            <v>JBL</v>
          </cell>
          <cell r="C1188" t="str">
            <v>Intellivox and IntelliDisc Accessories</v>
          </cell>
          <cell r="D1188" t="str">
            <v>IVX-802261</v>
          </cell>
          <cell r="F1188" t="str">
            <v>YES</v>
          </cell>
          <cell r="H1188" t="str">
            <v>Intellivox Wall Bracket 60mm, Set (3 pcs) Inc. fasteners, RAL9010</v>
          </cell>
          <cell r="I1188" t="str">
            <v>Intellivox Wall Bracket 60mm, Set (3 pcs) Inc. fasteners, RAL9010.  Made to Order Call for availability</v>
          </cell>
          <cell r="J1188">
            <v>220</v>
          </cell>
          <cell r="K1188">
            <v>220</v>
          </cell>
          <cell r="L1188">
            <v>108.85</v>
          </cell>
          <cell r="P1188">
            <v>691991012181</v>
          </cell>
          <cell r="R1188">
            <v>3</v>
          </cell>
          <cell r="S1188">
            <v>5</v>
          </cell>
          <cell r="T1188">
            <v>7</v>
          </cell>
          <cell r="U1188">
            <v>10</v>
          </cell>
          <cell r="V1188" t="str">
            <v>HU</v>
          </cell>
          <cell r="W1188" t="str">
            <v>Compliant</v>
          </cell>
          <cell r="Y1188">
            <v>323</v>
          </cell>
        </row>
        <row r="1189">
          <cell r="A1189" t="str">
            <v>IVX-806602</v>
          </cell>
          <cell r="B1189" t="str">
            <v>JBL</v>
          </cell>
          <cell r="C1189" t="str">
            <v>Intellivox and IntelliDisc Accessories</v>
          </cell>
          <cell r="D1189" t="str">
            <v>IVX-806602</v>
          </cell>
          <cell r="E1189" t="str">
            <v>JBL053</v>
          </cell>
          <cell r="F1189" t="str">
            <v>YES</v>
          </cell>
          <cell r="H1189" t="str">
            <v>Set of Hinges (yellow passivated) for Ivx DC/DS115/180/280</v>
          </cell>
          <cell r="I1189" t="str">
            <v>Set of Hinges (yellow passivated) for Ivx DC/DS115/180/280.  Made to Order Call for availability</v>
          </cell>
          <cell r="J1189">
            <v>165</v>
          </cell>
          <cell r="K1189">
            <v>165</v>
          </cell>
          <cell r="L1189">
            <v>97.91</v>
          </cell>
          <cell r="P1189">
            <v>691991012198</v>
          </cell>
          <cell r="V1189" t="str">
            <v>CN</v>
          </cell>
          <cell r="W1189" t="str">
            <v>Non Compliant</v>
          </cell>
          <cell r="Y1189">
            <v>324</v>
          </cell>
        </row>
        <row r="1190">
          <cell r="A1190" t="str">
            <v>IVX-806608</v>
          </cell>
          <cell r="B1190" t="str">
            <v>JBL</v>
          </cell>
          <cell r="C1190" t="str">
            <v>Intellivox and IntelliDisc Accessories</v>
          </cell>
          <cell r="D1190" t="str">
            <v>IVX-806608</v>
          </cell>
          <cell r="E1190" t="str">
            <v>JBL053</v>
          </cell>
          <cell r="F1190" t="str">
            <v>YES</v>
          </cell>
          <cell r="H1190" t="str">
            <v>Intellivox Swivel Wall Bracket 90°, RAL9010</v>
          </cell>
          <cell r="I1190" t="str">
            <v>Intellivox Swivel Wall Bracket 90°, RAL9010.  Made to Order Call for availability</v>
          </cell>
          <cell r="J1190">
            <v>225</v>
          </cell>
          <cell r="K1190">
            <v>225</v>
          </cell>
          <cell r="L1190">
            <v>131.41</v>
          </cell>
          <cell r="P1190">
            <v>691991012204</v>
          </cell>
          <cell r="R1190">
            <v>3</v>
          </cell>
          <cell r="S1190">
            <v>10</v>
          </cell>
          <cell r="T1190">
            <v>7</v>
          </cell>
          <cell r="U1190">
            <v>5</v>
          </cell>
          <cell r="V1190" t="str">
            <v>HU</v>
          </cell>
          <cell r="W1190" t="str">
            <v>Compliant</v>
          </cell>
          <cell r="Y1190">
            <v>325</v>
          </cell>
        </row>
        <row r="1191">
          <cell r="A1191" t="str">
            <v>IVX-806618</v>
          </cell>
          <cell r="B1191" t="str">
            <v>JBL</v>
          </cell>
          <cell r="C1191" t="str">
            <v>Intellivox and IntelliDisc Accessories</v>
          </cell>
          <cell r="D1191" t="str">
            <v>IVX-806618</v>
          </cell>
          <cell r="E1191" t="str">
            <v>JBL053</v>
          </cell>
          <cell r="F1191" t="str">
            <v>YES</v>
          </cell>
          <cell r="H1191" t="str">
            <v>Intellivox Swivel Wall Bracket  45°, RAL9010</v>
          </cell>
          <cell r="I1191" t="str">
            <v>Intellivox Swivel Wall Bracket  45°, RAL9010.  Made to Order Call for availability</v>
          </cell>
          <cell r="J1191">
            <v>190</v>
          </cell>
          <cell r="K1191">
            <v>190</v>
          </cell>
          <cell r="L1191">
            <v>110.44</v>
          </cell>
          <cell r="P1191">
            <v>691991012211</v>
          </cell>
          <cell r="R1191">
            <v>3</v>
          </cell>
          <cell r="S1191">
            <v>10</v>
          </cell>
          <cell r="T1191">
            <v>7</v>
          </cell>
          <cell r="U1191">
            <v>5</v>
          </cell>
          <cell r="V1191" t="str">
            <v>HU</v>
          </cell>
          <cell r="W1191" t="str">
            <v>Compliant</v>
          </cell>
          <cell r="Y1191">
            <v>326</v>
          </cell>
        </row>
        <row r="1192">
          <cell r="A1192" t="str">
            <v>IVX-806668</v>
          </cell>
          <cell r="B1192" t="str">
            <v>JBL</v>
          </cell>
          <cell r="C1192" t="str">
            <v>Intellivox and IntelliDisc Accessories</v>
          </cell>
          <cell r="D1192" t="str">
            <v>IVX-806668</v>
          </cell>
          <cell r="E1192" t="str">
            <v>JBL053</v>
          </cell>
          <cell r="F1192" t="str">
            <v>YES</v>
          </cell>
          <cell r="H1192" t="str">
            <v>Intellivox Swivel Wall Bracket 90°, RAL9007</v>
          </cell>
          <cell r="I1192" t="str">
            <v>Intellivox Swivel Wall Bracket 90°, RAL9007.  Made to Order Call for availability</v>
          </cell>
          <cell r="J1192">
            <v>196</v>
          </cell>
          <cell r="K1192">
            <v>196</v>
          </cell>
          <cell r="L1192">
            <v>116.24</v>
          </cell>
          <cell r="V1192" t="str">
            <v>CN</v>
          </cell>
          <cell r="W1192" t="str">
            <v>Non Compliant</v>
          </cell>
          <cell r="Y1192">
            <v>327</v>
          </cell>
        </row>
        <row r="1193">
          <cell r="A1193" t="str">
            <v>DUR386612</v>
          </cell>
          <cell r="B1193" t="str">
            <v>JBL</v>
          </cell>
          <cell r="C1193" t="str">
            <v>Intellivox and IntelliDisc Accessories</v>
          </cell>
          <cell r="D1193" t="str">
            <v>DUR386612</v>
          </cell>
          <cell r="E1193" t="str">
            <v>JBL045</v>
          </cell>
          <cell r="H1193" t="str">
            <v>Universal Programming Set for AXYS and Intellivox</v>
          </cell>
          <cell r="I1193" t="str">
            <v>PROGRAM SET UNIVERSAL USB.</v>
          </cell>
          <cell r="J1193">
            <v>910</v>
          </cell>
          <cell r="K1193">
            <v>910</v>
          </cell>
          <cell r="L1193">
            <v>544.29999999999995</v>
          </cell>
          <cell r="V1193" t="str">
            <v>HU</v>
          </cell>
          <cell r="W1193" t="str">
            <v>Compliant</v>
          </cell>
          <cell r="Y1193">
            <v>328</v>
          </cell>
        </row>
        <row r="1194">
          <cell r="A1194" t="str">
            <v>POINT SOURCE:
AWC All-Weather Compact</v>
          </cell>
          <cell r="B1194" t="str">
            <v>JBL</v>
          </cell>
          <cell r="V1194" t="str">
            <v>CN</v>
          </cell>
          <cell r="W1194" t="str">
            <v>Non Compliant</v>
          </cell>
          <cell r="Y1194">
            <v>329</v>
          </cell>
        </row>
        <row r="1195">
          <cell r="A1195" t="str">
            <v>AWC62</v>
          </cell>
          <cell r="B1195" t="str">
            <v>JBL</v>
          </cell>
          <cell r="C1195" t="str">
            <v>Surface-Mount Speaker</v>
          </cell>
          <cell r="D1195" t="str">
            <v>AWC62</v>
          </cell>
          <cell r="E1195" t="str">
            <v>JBL018</v>
          </cell>
          <cell r="H1195" t="str">
            <v>6.5" COMPACT ALL-WEATHER LOUDSPEAKER, LT GREY</v>
          </cell>
          <cell r="I1195" t="str">
            <v>AWC62 in Light Grey. All-Weather Compact 2-Way Coaxial Loudspeaker with Consistent 110° x 110° coverage, 6.5" (165mm) Kevlar-reinforced cone woofer and 1" (25mm) Compression driver, 175W Cont. Pink Noise (700W Peak) Power Handling (2hr), 70Hz - 18kHz Frequency Range, 120W 70V/100V multi-tap Transformer with 8Ω direct, 92dB Sensitivity, Overload Protection, IP-56 rated, U-Bracket included (Priced &amp; sold as each)</v>
          </cell>
          <cell r="J1195">
            <v>490</v>
          </cell>
          <cell r="K1195">
            <v>490</v>
          </cell>
          <cell r="L1195">
            <v>362.01</v>
          </cell>
          <cell r="P1195">
            <v>691991006012</v>
          </cell>
          <cell r="R1195">
            <v>20</v>
          </cell>
          <cell r="S1195">
            <v>14</v>
          </cell>
          <cell r="T1195">
            <v>14.5</v>
          </cell>
          <cell r="U1195">
            <v>14.5</v>
          </cell>
          <cell r="V1195" t="str">
            <v>CN</v>
          </cell>
          <cell r="W1195" t="str">
            <v>Non Compliant</v>
          </cell>
          <cell r="X1195" t="str">
            <v>http://www.jblpro.com/www/products/installed-sound/aw-awc-all-weather/awc62</v>
          </cell>
          <cell r="Y1195">
            <v>330</v>
          </cell>
        </row>
        <row r="1196">
          <cell r="A1196" t="str">
            <v>AWC62-BK</v>
          </cell>
          <cell r="B1196" t="str">
            <v>JBL</v>
          </cell>
          <cell r="C1196" t="str">
            <v>Surface-Mount Speaker</v>
          </cell>
          <cell r="D1196" t="str">
            <v>AWC62-BK</v>
          </cell>
          <cell r="E1196" t="str">
            <v>JBL018</v>
          </cell>
          <cell r="H1196" t="str">
            <v>6.5" COMPACT ALL-WEATHER LOUDSPEAKER, BLK</v>
          </cell>
          <cell r="I1196" t="str">
            <v>AWC62 in Black. All-Weather Compact 2-Way Coaxial Loudspeaker with Consistent 110° x 110° coverage, 6.5" (165mm) Kevlar-reinforced cone woofer and 1" (25mm) Compression driver, 175W Cont. Pink Noise (700W Peak) Power Handling (2hr), 70Hz - 18kHz Frequency Range, 120W 70V/100V multi-tap Transformer with 8Ω direct, 92dB Sensitivity, Overload Protection, IP-56 rated, U-Bracket included (Priced &amp; sold as each)</v>
          </cell>
          <cell r="J1196">
            <v>450</v>
          </cell>
          <cell r="K1196">
            <v>450</v>
          </cell>
          <cell r="L1196">
            <v>332.91</v>
          </cell>
          <cell r="P1196">
            <v>691991006029</v>
          </cell>
          <cell r="R1196">
            <v>5</v>
          </cell>
          <cell r="S1196">
            <v>12</v>
          </cell>
          <cell r="T1196">
            <v>12</v>
          </cell>
          <cell r="U1196">
            <v>14</v>
          </cell>
          <cell r="V1196" t="str">
            <v>CN</v>
          </cell>
          <cell r="W1196" t="str">
            <v>Non Compliant</v>
          </cell>
          <cell r="X1196" t="str">
            <v>http://www.jblpro.com/www/products/installed-sound/aw-awc-all-weather/awc62</v>
          </cell>
          <cell r="Y1196">
            <v>331</v>
          </cell>
        </row>
        <row r="1197">
          <cell r="A1197" t="str">
            <v>AWC82</v>
          </cell>
          <cell r="B1197" t="str">
            <v>JBL</v>
          </cell>
          <cell r="C1197" t="str">
            <v>Surface-Mount Speaker</v>
          </cell>
          <cell r="D1197" t="str">
            <v>AWC82</v>
          </cell>
          <cell r="E1197" t="str">
            <v>JBL018</v>
          </cell>
          <cell r="H1197" t="str">
            <v>8" COMPACT ALL-WEATHER LOUDSPEAKER, LT GREY</v>
          </cell>
          <cell r="I1197" t="str">
            <v>AWC82 in Light Grey. All-Weather Compact 2-Way Coaxial Loudspeaker with Consistent 120° x 120° coverage, 8" (200mm) Kevlar-reinforced cone woofer and 1" (25mm) Compression driver, 250W Cont. Pink Noise (1000W Peak) Power Handling (2hr), 80Hz - 20kHz Frequency Range, 200W 70V/100V multi-tap Transformer with 8Ω direct, 94dB Sensitivity, Overload Protection, IP-56 rated, U-Bracket included (Priced &amp; sold as each)</v>
          </cell>
          <cell r="J1197">
            <v>587</v>
          </cell>
          <cell r="K1197">
            <v>587</v>
          </cell>
          <cell r="L1197">
            <v>438.99</v>
          </cell>
          <cell r="P1197">
            <v>50036904179</v>
          </cell>
          <cell r="R1197">
            <v>29.9</v>
          </cell>
          <cell r="S1197">
            <v>16.5</v>
          </cell>
          <cell r="T1197">
            <v>15.5</v>
          </cell>
          <cell r="U1197">
            <v>16</v>
          </cell>
          <cell r="V1197" t="str">
            <v>CN</v>
          </cell>
          <cell r="W1197" t="str">
            <v>Non Compliant</v>
          </cell>
          <cell r="X1197" t="str">
            <v xml:space="preserve">http://www.jblpro.com/www/products/installed-sound/aw-awc-all-weather/awc82 </v>
          </cell>
          <cell r="Y1197">
            <v>332</v>
          </cell>
        </row>
        <row r="1198">
          <cell r="A1198" t="str">
            <v>AWC82-BK</v>
          </cell>
          <cell r="B1198" t="str">
            <v>JBL</v>
          </cell>
          <cell r="C1198" t="str">
            <v>Surface-Mount Speaker</v>
          </cell>
          <cell r="D1198" t="str">
            <v>AWC82-BK</v>
          </cell>
          <cell r="E1198" t="str">
            <v>JBL018</v>
          </cell>
          <cell r="H1198" t="str">
            <v>8" COMPACT ALL-WEATHER LOUDSPEAKER, BLK</v>
          </cell>
          <cell r="I1198" t="str">
            <v>AWC82 in Black. All-Weather Compact 2-Way Coaxial Loudspeaker with Consistent 120° x 120° coverage, 8" (200mm) Kevlar-reinforced cone woofer and 1" (25mm) Compression driver, 250W Cont. Pink Noise (1000W Peak) Power Handling (2hr), 80Hz - 20kHz Frequency Range, 200W 70V/100V multi-tap Transformer with 8Ω direct, 94dB Sensitivity, Overload Protection, IP-56 rated, U-Bracket included (Priced &amp; sold as each)</v>
          </cell>
          <cell r="J1198">
            <v>705</v>
          </cell>
          <cell r="K1198">
            <v>590</v>
          </cell>
          <cell r="L1198">
            <v>438.31</v>
          </cell>
          <cell r="P1198">
            <v>50036904186</v>
          </cell>
          <cell r="R1198">
            <v>29.85</v>
          </cell>
          <cell r="S1198">
            <v>15.5</v>
          </cell>
          <cell r="T1198">
            <v>16.5</v>
          </cell>
          <cell r="U1198">
            <v>16</v>
          </cell>
          <cell r="V1198" t="str">
            <v>CN</v>
          </cell>
          <cell r="W1198" t="str">
            <v>Non Compliant</v>
          </cell>
          <cell r="X1198" t="str">
            <v xml:space="preserve">http://www.jblpro.com/www/products/installed-sound/aw-awc-all-weather/awc82 </v>
          </cell>
          <cell r="Y1198">
            <v>333</v>
          </cell>
        </row>
        <row r="1199">
          <cell r="A1199" t="str">
            <v>AWC129</v>
          </cell>
          <cell r="B1199" t="str">
            <v>JBL</v>
          </cell>
          <cell r="C1199" t="str">
            <v>Surface-Mount Speaker</v>
          </cell>
          <cell r="D1199" t="str">
            <v>AWC129</v>
          </cell>
          <cell r="E1199" t="str">
            <v>JBL052</v>
          </cell>
          <cell r="H1199" t="str">
            <v>12" COMPACT ALL-WEATHER LOUDSPEAKER, LT GREY</v>
          </cell>
          <cell r="I1199" t="str">
            <v>AWC129 in Light Grey. All-Weather Compact 2-Way Coaxial Loudspeaker with Consistent 90° x 90° coverage, 12" (300mm) Kevlar-reinforced cone woofer and 1" (25mm) Compression driver, 400W Cont. Pink Noise (1600W Peak) Power Handling (2hr), 55Hz - 20kHz Frequency Range, 200W 70V/100V multi-tap Transformer with 8Ω direct, 96dB Sensitivity, Overload Protection, IP-56 rated, U-Bracket included (Priced &amp; sold as each)</v>
          </cell>
          <cell r="J1199">
            <v>1085</v>
          </cell>
          <cell r="K1199">
            <v>1085</v>
          </cell>
          <cell r="L1199">
            <v>806.05</v>
          </cell>
          <cell r="P1199">
            <v>50036904193</v>
          </cell>
          <cell r="R1199">
            <v>41</v>
          </cell>
          <cell r="S1199">
            <v>21</v>
          </cell>
          <cell r="T1199">
            <v>22</v>
          </cell>
          <cell r="U1199">
            <v>21</v>
          </cell>
          <cell r="V1199" t="str">
            <v>CN</v>
          </cell>
          <cell r="W1199" t="str">
            <v>Non Compliant</v>
          </cell>
          <cell r="X1199" t="str">
            <v>http://www.jblpro.com/www/products/installed-sound/aw-awc-all-weather/awc129</v>
          </cell>
          <cell r="Y1199">
            <v>334</v>
          </cell>
        </row>
        <row r="1200">
          <cell r="A1200" t="str">
            <v>AWC129-BK</v>
          </cell>
          <cell r="B1200" t="str">
            <v>JBL</v>
          </cell>
          <cell r="C1200" t="str">
            <v>Surface-Mount Speaker</v>
          </cell>
          <cell r="D1200" t="str">
            <v>AWC129-BK</v>
          </cell>
          <cell r="E1200" t="str">
            <v>JBL018</v>
          </cell>
          <cell r="H1200" t="str">
            <v>12" COMPACT ALL-WEATHER LOUDSPEAKER, BLK</v>
          </cell>
          <cell r="I1200" t="str">
            <v>AWC129 in Black. All-Weather Compact 2-Way Coaxial Loudspeaker with Consistent 90° x 90° coverage, 12" (300mm) Kevlar-reinforced cone woofer and 1" (25mm) Compression driver, 400W Cont. Pink Noise (1600W Peak) Power Handling (2hr), 55Hz - 20kHz Frequency Range, 200W 70V/100V multi-tap Transformer with 8Ω direct, 96dB Sensitivity, Overload Protection, IP-56 rated, U-Bracket included (Priced &amp; sold as each)</v>
          </cell>
          <cell r="J1200">
            <v>1085</v>
          </cell>
          <cell r="K1200">
            <v>1085</v>
          </cell>
          <cell r="L1200">
            <v>806.05</v>
          </cell>
          <cell r="P1200">
            <v>50036904209</v>
          </cell>
          <cell r="R1200">
            <v>46.75</v>
          </cell>
          <cell r="S1200">
            <v>23</v>
          </cell>
          <cell r="T1200">
            <v>21</v>
          </cell>
          <cell r="U1200">
            <v>21</v>
          </cell>
          <cell r="V1200" t="str">
            <v>CN</v>
          </cell>
          <cell r="W1200" t="str">
            <v>Non Compliant</v>
          </cell>
          <cell r="X1200" t="str">
            <v>http://www.jblpro.com/www/products/installed-sound/aw-awc-all-weather/awc129</v>
          </cell>
          <cell r="Y1200">
            <v>335</v>
          </cell>
        </row>
        <row r="1201">
          <cell r="A1201" t="str">
            <v>AWC159</v>
          </cell>
          <cell r="B1201" t="str">
            <v>JBL</v>
          </cell>
          <cell r="C1201" t="str">
            <v>Surface-Mount Speaker</v>
          </cell>
          <cell r="D1201" t="str">
            <v>AWC159</v>
          </cell>
          <cell r="E1201" t="str">
            <v>JBL018</v>
          </cell>
          <cell r="H1201" t="str">
            <v>15" COMPACT ALL-WEATHER LOUDSPEAKER, LT GREY</v>
          </cell>
          <cell r="I1201" t="str">
            <v>AWC159 in Light Grey. All-Weather Compact 2-Way Coaxial Loudspeaker with Consistent 90° x 90° coverage, 15" (380mm) Kevlar-reinforced cone woofer and 1.5" (38mm) Compression driver, 500W Cont. Pink Noise (2000W Peak) Power Handling (2hr), 52Hz - 20kHz Frequency Range, 300W 70V/100V multi-tap Transformer with 8Ω direct, 98dB Sensitivity, IP-56 rated, U-Bracket included (Priced &amp; sold as each)</v>
          </cell>
          <cell r="J1201">
            <v>1655</v>
          </cell>
          <cell r="K1201">
            <v>1655</v>
          </cell>
          <cell r="L1201">
            <v>1239.98</v>
          </cell>
          <cell r="P1201">
            <v>50036905299</v>
          </cell>
          <cell r="R1201">
            <v>58.2</v>
          </cell>
          <cell r="S1201">
            <v>16</v>
          </cell>
          <cell r="T1201">
            <v>15</v>
          </cell>
          <cell r="U1201">
            <v>15</v>
          </cell>
          <cell r="V1201" t="str">
            <v>CN</v>
          </cell>
          <cell r="W1201" t="str">
            <v>Non Compliant</v>
          </cell>
          <cell r="X1201" t="str">
            <v xml:space="preserve">http://www.jblpro.com/www/products/installed-sound/aw-awc-all-weather/awc159 </v>
          </cell>
          <cell r="Y1201">
            <v>336</v>
          </cell>
        </row>
        <row r="1202">
          <cell r="A1202" t="str">
            <v>AWC159-BK</v>
          </cell>
          <cell r="B1202" t="str">
            <v>JBL</v>
          </cell>
          <cell r="C1202" t="str">
            <v>Surface-Mount Speaker</v>
          </cell>
          <cell r="D1202" t="str">
            <v>AWC159-BK</v>
          </cell>
          <cell r="E1202" t="str">
            <v>JBL018</v>
          </cell>
          <cell r="H1202" t="str">
            <v>15" COMPACT ALL-WEATHER LOUDSPEAKER, BLK</v>
          </cell>
          <cell r="I1202" t="str">
            <v>AWC159 in Black. All-Weather Compact 2-Way Coaxial Loudspeaker with Consistent 90° x 90° coverage, 15" (380mm) Kevlar-reinforced cone woofer and 1.5" (38mm) Compression driver, 500W Cont. Pink Noise (2000W Peak) Power Handling (2hr), 52Hz - 20kHz Frequency Range, 300W 70V/100V multi-tap Transformer with 8Ω direct, 98dB Sensitivity, IP-56 rated, U-Bracket included (Priced &amp; sold as each)</v>
          </cell>
          <cell r="J1202">
            <v>1985</v>
          </cell>
          <cell r="K1202">
            <v>1655</v>
          </cell>
          <cell r="L1202">
            <v>1239.98</v>
          </cell>
          <cell r="P1202">
            <v>50036905312</v>
          </cell>
          <cell r="R1202">
            <v>58.2</v>
          </cell>
          <cell r="S1202">
            <v>16</v>
          </cell>
          <cell r="T1202">
            <v>15</v>
          </cell>
          <cell r="U1202">
            <v>15</v>
          </cell>
          <cell r="V1202" t="str">
            <v>CN</v>
          </cell>
          <cell r="W1202" t="str">
            <v>Non Compliant</v>
          </cell>
          <cell r="X1202" t="str">
            <v xml:space="preserve">http://www.jblpro.com/www/products/installed-sound/aw-awc-all-weather/awc159 </v>
          </cell>
          <cell r="Y1202">
            <v>337</v>
          </cell>
        </row>
        <row r="1203">
          <cell r="A1203" t="str">
            <v>AWC15LF</v>
          </cell>
          <cell r="B1203" t="str">
            <v>JBL</v>
          </cell>
          <cell r="C1203" t="str">
            <v>Surface-Mount Speaker (Light Gray)</v>
          </cell>
          <cell r="D1203" t="str">
            <v>AWC15LF</v>
          </cell>
          <cell r="E1203" t="str">
            <v>JBL018</v>
          </cell>
          <cell r="H1203" t="str">
            <v>15" COMPACT ALL-WEATHER SUBWOOFER, LT GREY</v>
          </cell>
          <cell r="I1203" t="str">
            <v>AWC15LF in Light Grey. All-Weather Compact Low Frequency Speaker designed to extend Low Frequency Response of a Outdoor Sound System, 15" (380mm) Kevlar-reinforced cone woofer, 500W Cont. Pink Noise (2000W Peak) Power Handling (2hr), 45Hz - 2.2kHz Frequency Range, 300W 70V/100V multi-tap Transformer with 8Ω direct, 94dB Sensitivity, IP-56 rated, U-Bracket included (Priced &amp; sold as each)</v>
          </cell>
          <cell r="J1203">
            <v>1265</v>
          </cell>
          <cell r="K1203">
            <v>1265</v>
          </cell>
          <cell r="L1203">
            <v>942.04</v>
          </cell>
          <cell r="P1203">
            <v>50036905329</v>
          </cell>
          <cell r="R1203">
            <v>50</v>
          </cell>
          <cell r="S1203">
            <v>24</v>
          </cell>
          <cell r="T1203">
            <v>24</v>
          </cell>
          <cell r="U1203">
            <v>24</v>
          </cell>
          <cell r="V1203" t="str">
            <v>CN</v>
          </cell>
          <cell r="W1203" t="str">
            <v>Non Compliant</v>
          </cell>
          <cell r="X1203" t="str">
            <v xml:space="preserve">http://www.jblpro.com/www/products/installed-sound/aw-awc-all-weather/awc15lf </v>
          </cell>
          <cell r="Y1203">
            <v>338</v>
          </cell>
        </row>
        <row r="1204">
          <cell r="A1204" t="str">
            <v>AWC15LF-BK</v>
          </cell>
          <cell r="B1204" t="str">
            <v>JBL</v>
          </cell>
          <cell r="C1204" t="str">
            <v>Surface-Mount Speaker (Black)</v>
          </cell>
          <cell r="D1204" t="str">
            <v>AWC15LF-BK</v>
          </cell>
          <cell r="E1204" t="str">
            <v>JBL018</v>
          </cell>
          <cell r="H1204" t="str">
            <v>15" COMPACT ALL-WEATHER SUBWOOFER, BLK</v>
          </cell>
          <cell r="I1204" t="str">
            <v>AWC15LF in Black. All-Weather Compact Low Frequency Speaker designed to extend Low Frequency Response of a Outdoor Sound System, 15" (380mm) Kevlar-reinforced cone woofer, 500W Cont. Pink Noise (2000W Peak) Power Handling (2hr), 45Hz - 2.2kHz Frequency Range, 300W 70V/100V multi-tap Transformer with 8Ω direct, 94dB Sensitivity, IP-56 rated, U-Bracket included (Priced &amp; sold as each)</v>
          </cell>
          <cell r="J1204">
            <v>1515</v>
          </cell>
          <cell r="K1204">
            <v>1265</v>
          </cell>
          <cell r="L1204">
            <v>942.04</v>
          </cell>
          <cell r="P1204">
            <v>50036905343</v>
          </cell>
          <cell r="R1204">
            <v>50</v>
          </cell>
          <cell r="S1204">
            <v>24</v>
          </cell>
          <cell r="T1204">
            <v>24</v>
          </cell>
          <cell r="U1204">
            <v>24</v>
          </cell>
          <cell r="V1204" t="str">
            <v>CN</v>
          </cell>
          <cell r="W1204" t="str">
            <v>Non Compliant</v>
          </cell>
          <cell r="X1204" t="str">
            <v xml:space="preserve">http://www.jblpro.com/www/products/installed-sound/aw-awc-all-weather/awc15lf </v>
          </cell>
          <cell r="Y1204">
            <v>339</v>
          </cell>
        </row>
        <row r="1205">
          <cell r="A1205" t="str">
            <v>POINT SOURCE:
AW All-Weather (full size)</v>
          </cell>
          <cell r="B1205" t="str">
            <v>JBL</v>
          </cell>
          <cell r="V1205" t="str">
            <v>MX</v>
          </cell>
          <cell r="W1205" t="str">
            <v>Compliant</v>
          </cell>
          <cell r="Y1205">
            <v>340</v>
          </cell>
        </row>
        <row r="1206">
          <cell r="A1206" t="str">
            <v>AW266</v>
          </cell>
          <cell r="B1206" t="str">
            <v>JBL</v>
          </cell>
          <cell r="C1206" t="str">
            <v>AE Series</v>
          </cell>
          <cell r="D1206" t="str">
            <v>AW266</v>
          </cell>
          <cell r="E1206" t="str">
            <v>JBL050</v>
          </cell>
          <cell r="H1206" t="str">
            <v>12" HI-PWR ALL-WEATHER LOUDSPEAKER, 60x60, GREY</v>
          </cell>
          <cell r="I1206" t="str">
            <v>AW266 in Light Grey. High Power 2-way All Weather Loudspeaker with all Fiberglass Enclosure and 60° x 60° coverage, 12" (300mm) Differential Drive® LF and 1.5" (38mm) Compression Driver HF, 500W Cont. Pink Noise (2000W Peak) Long-Term System Power (100hr), 40Hz - 20kHz Frequency Range,  400W 70V/100V multi-tap Transformer with 8Ω direct, 98dB Sensitivity, IP-55C rated, U-Bracket included (Priced &amp; sold as each)</v>
          </cell>
          <cell r="J1206">
            <v>5150</v>
          </cell>
          <cell r="K1206">
            <v>5150</v>
          </cell>
          <cell r="L1206">
            <v>2574.4899999999998</v>
          </cell>
          <cell r="P1206">
            <v>691991014185</v>
          </cell>
          <cell r="R1206">
            <v>72</v>
          </cell>
          <cell r="S1206">
            <v>20</v>
          </cell>
          <cell r="T1206">
            <v>32</v>
          </cell>
          <cell r="U1206">
            <v>20</v>
          </cell>
          <cell r="V1206" t="str">
            <v>MX</v>
          </cell>
          <cell r="W1206" t="str">
            <v>Compliant</v>
          </cell>
          <cell r="Y1206">
            <v>341</v>
          </cell>
        </row>
        <row r="1207">
          <cell r="A1207" t="str">
            <v>AW266-BK</v>
          </cell>
          <cell r="B1207" t="str">
            <v>JBL</v>
          </cell>
          <cell r="C1207" t="str">
            <v>AE Series</v>
          </cell>
          <cell r="D1207" t="str">
            <v>AW266-BK</v>
          </cell>
          <cell r="E1207" t="str">
            <v>JBL052</v>
          </cell>
          <cell r="H1207" t="str">
            <v>12" HI-PWR ALL-WEATHER LOUDSPEAKER, 60x60, BLK</v>
          </cell>
          <cell r="I1207" t="str">
            <v>AW266 in Black. High Power 2-way All Weather Loudspeaker with all Fiberglass Enclosure and 60° x 60° coverage, 12" (300mm) Differential Drive® LF and 1.5" (38mm) Compression Driver HF, 500W Cont. Pink Noise (2000W Peak) Long-Term System Power (100hr), 40Hz - 20kHz Frequency Range,  400W 70V/100V multi-tap Transformer with 8Ω direct, 98dB Sensitivity, IP-55C rated, U-Bracket included (Priced &amp; sold as each)</v>
          </cell>
          <cell r="J1207">
            <v>5150</v>
          </cell>
          <cell r="K1207">
            <v>5150</v>
          </cell>
          <cell r="L1207">
            <v>2574.4899999999998</v>
          </cell>
          <cell r="P1207">
            <v>691991014192</v>
          </cell>
          <cell r="R1207">
            <v>79.7</v>
          </cell>
          <cell r="S1207">
            <v>35</v>
          </cell>
          <cell r="T1207">
            <v>23</v>
          </cell>
          <cell r="U1207">
            <v>20.5</v>
          </cell>
          <cell r="V1207" t="str">
            <v>MX</v>
          </cell>
          <cell r="W1207" t="str">
            <v>Compliant</v>
          </cell>
          <cell r="Y1207">
            <v>342</v>
          </cell>
        </row>
        <row r="1208">
          <cell r="A1208" t="str">
            <v>AW266-LS</v>
          </cell>
          <cell r="B1208" t="str">
            <v>JBL</v>
          </cell>
          <cell r="C1208" t="str">
            <v>AE Series</v>
          </cell>
          <cell r="D1208" t="str">
            <v>AW266-LS</v>
          </cell>
          <cell r="E1208" t="str">
            <v>JBL052</v>
          </cell>
          <cell r="H1208" t="str">
            <v>12" HI-PWR ALL-WEATHER SPK W EN54-24, 60x60, GREY</v>
          </cell>
          <cell r="I1208" t="str">
            <v>AW266-LS in Light Grey with EN54-24 Certification. High Power 2-way All Weather Loudspeaker with all Fiberglass Enclosure and 60° x 60° coverage, 12" (300mm) Differential Drive® LF and 1.5" (38mm) Compression Driver HF, 400W Cont. Pink Noise (1600W Peak) Long-Term System Power (100hr), 54Hz - 20kHz Frequency Range,  400W 70V/100V multi-tap Transformer with 8Ω direct, 98dB Sensitivity, IP-55C rated, U-Bracket included (Priced &amp; sold as each)</v>
          </cell>
          <cell r="J1208">
            <v>5150</v>
          </cell>
          <cell r="K1208">
            <v>5150</v>
          </cell>
          <cell r="L1208">
            <v>2574.4899999999998</v>
          </cell>
          <cell r="P1208">
            <v>691991014208</v>
          </cell>
          <cell r="R1208">
            <v>72</v>
          </cell>
          <cell r="S1208">
            <v>32</v>
          </cell>
          <cell r="T1208">
            <v>20</v>
          </cell>
          <cell r="U1208">
            <v>19.5</v>
          </cell>
          <cell r="V1208" t="str">
            <v>MX</v>
          </cell>
          <cell r="W1208" t="str">
            <v>Compliant</v>
          </cell>
          <cell r="Y1208">
            <v>343</v>
          </cell>
        </row>
        <row r="1209">
          <cell r="A1209" t="str">
            <v>AW266-LS-BK</v>
          </cell>
          <cell r="B1209" t="str">
            <v>JBL</v>
          </cell>
          <cell r="C1209" t="str">
            <v>AE Series</v>
          </cell>
          <cell r="D1209" t="str">
            <v>AW266-LS-BK</v>
          </cell>
          <cell r="E1209" t="str">
            <v>JBL052</v>
          </cell>
          <cell r="H1209" t="str">
            <v>12" HI-PWR ALL-WEATHER SPK W EN54-24, 60x60, BLK</v>
          </cell>
          <cell r="I1209" t="str">
            <v>AW266-LS in Black with EN54-24 Certification. High Power 2-way All Weather Loudspeaker with all Fiberglass Enclosure and 60° x 60° coverage, 12" (300mm) Differential Drive® LF and 1.5" (38mm) Compression Driver HF, 400W Cont. Pink Noise (1600W Peak) Long-Term System Power (100hr), 54Hz - 20kHz Frequency Range,  400W 70V/100V multi-tap Transformer with 8Ω direct, 98dB Sensitivity, IP-55C rated, U-Bracket included (Priced &amp; sold as each)</v>
          </cell>
          <cell r="J1209">
            <v>5150</v>
          </cell>
          <cell r="K1209">
            <v>5150</v>
          </cell>
          <cell r="L1209">
            <v>2574.4899999999998</v>
          </cell>
          <cell r="P1209">
            <v>691991014215</v>
          </cell>
          <cell r="V1209" t="str">
            <v>MX</v>
          </cell>
          <cell r="W1209" t="str">
            <v>Compliant</v>
          </cell>
          <cell r="Y1209">
            <v>344</v>
          </cell>
        </row>
        <row r="1210">
          <cell r="A1210" t="str">
            <v>AW295</v>
          </cell>
          <cell r="B1210" t="str">
            <v>JBL</v>
          </cell>
          <cell r="C1210" t="str">
            <v>AE Series</v>
          </cell>
          <cell r="D1210" t="str">
            <v>AW295</v>
          </cell>
          <cell r="E1210" t="str">
            <v>JBL050</v>
          </cell>
          <cell r="H1210" t="str">
            <v>12" HI-PWR ALL-WEATHER LOUDSPEAKER, 90x50, GREY</v>
          </cell>
          <cell r="I1210" t="str">
            <v>AW295 in Light Grey. High Power 2-way All Weather Loudspeaker with all Fiberglass Enclosure and 90° x 50° coverage, 12" (300mm) Differential Drive® LF and 1.5" (38mm) Compression Driver HF, 500W Cont. Pink Noise (2000W Peak) Long-Term System Power (100hr), 43Hz - 20kHz Frequency Range, 400W 70V/100V multi-tap Transformer with 8Ω direct, 98dB Sensitivity, Rotatable Waveguide, IP-55C rated, U-Bracket included (Priced &amp; sold as each)</v>
          </cell>
          <cell r="J1210">
            <v>5150</v>
          </cell>
          <cell r="K1210">
            <v>5150</v>
          </cell>
          <cell r="L1210">
            <v>2574.4899999999998</v>
          </cell>
          <cell r="P1210">
            <v>691991014222</v>
          </cell>
          <cell r="R1210">
            <v>72</v>
          </cell>
          <cell r="S1210">
            <v>32</v>
          </cell>
          <cell r="T1210">
            <v>20</v>
          </cell>
          <cell r="U1210">
            <v>20</v>
          </cell>
          <cell r="V1210" t="str">
            <v>MX</v>
          </cell>
          <cell r="W1210" t="str">
            <v>Compliant</v>
          </cell>
          <cell r="Y1210">
            <v>345</v>
          </cell>
        </row>
        <row r="1211">
          <cell r="A1211" t="str">
            <v>AW295-BK</v>
          </cell>
          <cell r="B1211" t="str">
            <v>JBL</v>
          </cell>
          <cell r="C1211" t="str">
            <v>AE Series</v>
          </cell>
          <cell r="D1211" t="str">
            <v>AW295-BK</v>
          </cell>
          <cell r="E1211" t="str">
            <v>JBL052</v>
          </cell>
          <cell r="H1211" t="str">
            <v>12" HI-PWR ALL-WEATHER LOUDSPEAKER, 90x50, BLK</v>
          </cell>
          <cell r="I1211" t="str">
            <v>AW295 in Black. High Power 2-way All Weather Loudspeaker with all Fiberglass Enclosure and 90° x 50° coverage, 12" (300mm) Differential Drive® LF and 1.5" (38mm) Compression Driver HF, 500W Cont. Pink Noise (2000W Peak) Long-Term System Power (100hr), 43Hz - 20kHz Frequency Range,  400W 70V/100V multi-tap Transformer with 8Ω direct, 98dB Sensitivity, Rotatable Waveguide, IP-55C rated, U-Bracket included (Priced &amp; sold as each)</v>
          </cell>
          <cell r="J1211">
            <v>5150</v>
          </cell>
          <cell r="K1211">
            <v>5150</v>
          </cell>
          <cell r="L1211">
            <v>2574.4899999999998</v>
          </cell>
          <cell r="P1211">
            <v>691991014239</v>
          </cell>
          <cell r="R1211">
            <v>71</v>
          </cell>
          <cell r="S1211">
            <v>33</v>
          </cell>
          <cell r="T1211">
            <v>20</v>
          </cell>
          <cell r="U1211">
            <v>20</v>
          </cell>
          <cell r="V1211" t="str">
            <v>MX</v>
          </cell>
          <cell r="W1211" t="str">
            <v>Compliant</v>
          </cell>
          <cell r="Y1211">
            <v>346</v>
          </cell>
        </row>
        <row r="1212">
          <cell r="A1212" t="str">
            <v>AW295-LS</v>
          </cell>
          <cell r="B1212" t="str">
            <v>JBL</v>
          </cell>
          <cell r="C1212" t="str">
            <v>AE Series</v>
          </cell>
          <cell r="D1212" t="str">
            <v>AW295-LS</v>
          </cell>
          <cell r="E1212" t="str">
            <v>JBL052</v>
          </cell>
          <cell r="H1212" t="str">
            <v>12" HI-PWR ALL-WEATHER SPK W EN54-24, 90x50, GREY</v>
          </cell>
          <cell r="I1212" t="str">
            <v>AW295-LS in Light Grey with EN54-24 Certification. High Power 2-way All Weather Loudspeaker with all Fiberglass Enclosure and 90° x 50° coverage, 12" (300mm) Differential Drive® LF and 1.5" (38mm) Compression Driver HF, 400W Cont. Pink Noise (1600W Peak) Long-Term System Power (100hr), 74Hz - 20kHz Frequency Range, 400W 70V/100V multi-tap Transformer with 8Ω direct, 98dB Sensitivity, Rotatable Waveguide, IP-55C rated, U-Bracket included (Priced &amp; sold as each)</v>
          </cell>
          <cell r="J1212">
            <v>5150</v>
          </cell>
          <cell r="K1212">
            <v>5150</v>
          </cell>
          <cell r="L1212">
            <v>2574.4899999999998</v>
          </cell>
          <cell r="P1212">
            <v>691991014246</v>
          </cell>
          <cell r="R1212">
            <v>55</v>
          </cell>
          <cell r="S1212">
            <v>20</v>
          </cell>
          <cell r="T1212">
            <v>32</v>
          </cell>
          <cell r="U1212">
            <v>19</v>
          </cell>
          <cell r="V1212" t="str">
            <v>MX</v>
          </cell>
          <cell r="W1212" t="str">
            <v>Compliant</v>
          </cell>
          <cell r="Y1212">
            <v>347</v>
          </cell>
        </row>
        <row r="1213">
          <cell r="A1213" t="str">
            <v>AW526</v>
          </cell>
          <cell r="B1213" t="str">
            <v>JBL</v>
          </cell>
          <cell r="C1213" t="str">
            <v>AE Series</v>
          </cell>
          <cell r="D1213" t="str">
            <v>AW526</v>
          </cell>
          <cell r="E1213" t="str">
            <v>JBL052</v>
          </cell>
          <cell r="H1213" t="str">
            <v>15" HI-PWR ALL-WEATHER LOUDSPEAKER, 120x60, GREY</v>
          </cell>
          <cell r="I1213" t="str">
            <v>AW526 in Light Grey. High Power 2-way All Weather Loudspeaker with all Fiberglass Enclosure and 120° x 60° coverage, 15" (380mm) Differential Drive® LF and 1.5" (38mm) Compression Driver HF, 600W Cont. Pink Noise (2400W Peak) Long-Term System Power (100hr), 35Hz - 20kHz Frequency Range, 400W 70V/100V multi-tap Transformer with 8Ω direct, 100dB Sensitivity, Rotatable Waveguide, IP-55C rated, U-Bracket included (Priced &amp; sold as each)</v>
          </cell>
          <cell r="J1213">
            <v>5575</v>
          </cell>
          <cell r="K1213">
            <v>5575</v>
          </cell>
          <cell r="L1213">
            <v>2786.15</v>
          </cell>
          <cell r="P1213">
            <v>691991014260</v>
          </cell>
          <cell r="R1213">
            <v>84</v>
          </cell>
          <cell r="S1213">
            <v>25</v>
          </cell>
          <cell r="T1213">
            <v>23</v>
          </cell>
          <cell r="U1213">
            <v>20</v>
          </cell>
          <cell r="V1213" t="str">
            <v>MX</v>
          </cell>
          <cell r="W1213" t="str">
            <v>Compliant</v>
          </cell>
          <cell r="Y1213">
            <v>348</v>
          </cell>
        </row>
        <row r="1214">
          <cell r="A1214" t="str">
            <v>AW526-BK</v>
          </cell>
          <cell r="B1214" t="str">
            <v>JBL</v>
          </cell>
          <cell r="C1214" t="str">
            <v>AE Series</v>
          </cell>
          <cell r="D1214" t="str">
            <v>AW526-BK</v>
          </cell>
          <cell r="E1214" t="str">
            <v>JBL052</v>
          </cell>
          <cell r="H1214" t="str">
            <v>15" HI-PWR ALL-WEATHER LOUDSPEAKER, 120x60, BLK</v>
          </cell>
          <cell r="I1214" t="str">
            <v>AW526 in Black. High Power 2-way All Weather Loudspeaker with all Fiberglass Enclosure and 120° x 60° coverage, 15" (380mm) Differential Drive® LF and 1.5" (38mm) Compression Driver HF, 600W Cont. Pink Noise (2400W Peak) Long-Term System Power (100hr), 35Hz - 20kHz Frequency Range, 400W 70V/100V multi-tap Transformer with 8Ω direct, 100dB Sensitivity, Rotatable Waveguide, IP-55C rated, U-Bracket included (Priced &amp; sold as each)</v>
          </cell>
          <cell r="J1214">
            <v>5575</v>
          </cell>
          <cell r="K1214">
            <v>5575</v>
          </cell>
          <cell r="L1214">
            <v>2786.15</v>
          </cell>
          <cell r="P1214">
            <v>691991014277</v>
          </cell>
          <cell r="R1214">
            <v>64</v>
          </cell>
          <cell r="S1214">
            <v>23</v>
          </cell>
          <cell r="T1214">
            <v>35</v>
          </cell>
          <cell r="U1214">
            <v>21</v>
          </cell>
          <cell r="V1214" t="str">
            <v>MX</v>
          </cell>
          <cell r="W1214" t="str">
            <v>Compliant</v>
          </cell>
          <cell r="Y1214">
            <v>349</v>
          </cell>
        </row>
        <row r="1215">
          <cell r="A1215" t="str">
            <v>AW526-LS</v>
          </cell>
          <cell r="B1215" t="str">
            <v>JBL</v>
          </cell>
          <cell r="C1215" t="str">
            <v>AE Series</v>
          </cell>
          <cell r="D1215" t="str">
            <v>AW526-LS</v>
          </cell>
          <cell r="E1215" t="str">
            <v>JBL052</v>
          </cell>
          <cell r="H1215" t="str">
            <v>15" HI-PWR ALL-WEATHER SPK W EN54-24, 120x60, GREY</v>
          </cell>
          <cell r="I1215" t="str">
            <v>AW526-LS in Light Grey with EN54-24 Certification. High Power 2-way All Weather Loudspeaker with all Fiberglass Enclosure and 120° x 60° coverage, 15" (380mm) Differential Drive® LF and 1.5" (38mm) Compression Driver HF, 400W Cont. Pink Noise (1600W Peak) Long-Term System Power (100hr), 39Hz - 20kHz Frequency Range, 400W 70V/100V multi-tap Transformer with 8Ω direct, 100dB Sensitivity, Rotatable Waveguide, IP-55C rated, U-Bracket included (Priced &amp; sold as each)</v>
          </cell>
          <cell r="J1215">
            <v>5575</v>
          </cell>
          <cell r="K1215">
            <v>5575</v>
          </cell>
          <cell r="L1215">
            <v>2786.15</v>
          </cell>
          <cell r="P1215">
            <v>691991014284</v>
          </cell>
          <cell r="V1215" t="str">
            <v>MX</v>
          </cell>
          <cell r="W1215" t="str">
            <v>Compliant</v>
          </cell>
          <cell r="Y1215">
            <v>350</v>
          </cell>
        </row>
        <row r="1216">
          <cell r="A1216" t="str">
            <v>AW526-LS-BK</v>
          </cell>
          <cell r="B1216" t="str">
            <v>JBL</v>
          </cell>
          <cell r="C1216" t="str">
            <v>AE Series</v>
          </cell>
          <cell r="D1216" t="str">
            <v>AW526-LS-BK</v>
          </cell>
          <cell r="E1216" t="str">
            <v>JBL052</v>
          </cell>
          <cell r="H1216" t="str">
            <v>15" HI-PWR ALL-WEATHER SPK W EN54-24, 120x60, BLK</v>
          </cell>
          <cell r="I1216" t="str">
            <v>AW526-LS in Black with EN54-24 Certification. High Power 2-way All Weather Loudspeaker with all Fiberglass Enclosure and 120° x 60° coverage, 15" (380mm) Differential Drive® LF and 1.5" (38mm) Compression Driver HF, 400W Cont. Pink Noise (1600W Peak) Long-Term System Power (100hr), 39Hz - 20kHz Frequency Range, 400W 70V/100V multi-tap Transformer with 8Ω direct, 100dB Sensitivity, Rotatable Waveguide, IP-55C rated, U-Bracket included (Priced &amp; sold as each)</v>
          </cell>
          <cell r="J1216">
            <v>5575</v>
          </cell>
          <cell r="K1216">
            <v>5575</v>
          </cell>
          <cell r="L1216">
            <v>2786.15</v>
          </cell>
          <cell r="P1216">
            <v>691991014291</v>
          </cell>
          <cell r="V1216" t="str">
            <v>MX</v>
          </cell>
          <cell r="W1216" t="str">
            <v>Compliant</v>
          </cell>
          <cell r="Y1216">
            <v>351</v>
          </cell>
        </row>
        <row r="1217">
          <cell r="A1217" t="str">
            <v>AW566</v>
          </cell>
          <cell r="B1217" t="str">
            <v>JBL</v>
          </cell>
          <cell r="C1217" t="str">
            <v>AE Series</v>
          </cell>
          <cell r="D1217" t="str">
            <v>AW566</v>
          </cell>
          <cell r="E1217" t="str">
            <v>JBL052</v>
          </cell>
          <cell r="H1217" t="str">
            <v>15" HI-PWR ALL-WEATHER LOUDSPEAKER, 60x60, GREY</v>
          </cell>
          <cell r="I1217" t="str">
            <v>AW566 in Light Grey. High Power 2-way All Weather Loudspeaker with all Fiberglass Enclosure and 60° x 60° coverage, 15" (380mm) Differential Drive® LF and 1.5" (38mm) Compression Driver HF, 600W Cont. Pink Noise (2400W Peak) Long-Term System Power (100hr), 35Hz - 20kHz Frequency Range, 400W 70V/100V multi-tap Transformer with 8Ω direct, 100dB Sensitivity, Rotatable Waveguide, IP-55C rated, U-Bracket included (Priced &amp; sold as each)</v>
          </cell>
          <cell r="J1217">
            <v>5575</v>
          </cell>
          <cell r="K1217">
            <v>5575</v>
          </cell>
          <cell r="L1217">
            <v>2786.15</v>
          </cell>
          <cell r="P1217">
            <v>691991014307</v>
          </cell>
          <cell r="R1217">
            <v>80</v>
          </cell>
          <cell r="S1217">
            <v>35</v>
          </cell>
          <cell r="T1217">
            <v>22</v>
          </cell>
          <cell r="U1217">
            <v>21</v>
          </cell>
          <cell r="V1217" t="str">
            <v>MX</v>
          </cell>
          <cell r="W1217" t="str">
            <v>Compliant</v>
          </cell>
          <cell r="Y1217">
            <v>352</v>
          </cell>
        </row>
        <row r="1218">
          <cell r="A1218" t="str">
            <v>AW566-BK</v>
          </cell>
          <cell r="B1218" t="str">
            <v>JBL</v>
          </cell>
          <cell r="C1218" t="str">
            <v>AE Series</v>
          </cell>
          <cell r="D1218" t="str">
            <v>AW566-BK</v>
          </cell>
          <cell r="E1218" t="str">
            <v>JBL052</v>
          </cell>
          <cell r="H1218" t="str">
            <v>15" HI-PWR ALL-WEATHER LOUDSPEAKER, 60x60, BLK</v>
          </cell>
          <cell r="I1218" t="str">
            <v>AW566 in Black. High Power 2-way All Weather Loudspeaker with all Fiberglass Enclosure and 60° x 60° coverage, 15" (380mm) Differential Drive® LF and 1.5" (38mm) Compression Driver HF, 600W Cont. Pink Noise (2400W Peak) Long-Term System Power (100hr), 35Hz - 20kHz Frequency Range, 400W 70V/100V multi-tap Transformer with 8Ω direct, 100dB Sensitivity, Rotatable Waveguide, IP-55C rated, U-Bracket included (Priced &amp; sold as each)</v>
          </cell>
          <cell r="J1218">
            <v>5575</v>
          </cell>
          <cell r="K1218">
            <v>5575</v>
          </cell>
          <cell r="L1218">
            <v>2786.15</v>
          </cell>
          <cell r="P1218">
            <v>691991014314</v>
          </cell>
          <cell r="R1218">
            <v>81.45</v>
          </cell>
          <cell r="S1218">
            <v>33</v>
          </cell>
          <cell r="T1218">
            <v>25</v>
          </cell>
          <cell r="U1218">
            <v>20</v>
          </cell>
          <cell r="V1218" t="str">
            <v>MX</v>
          </cell>
          <cell r="W1218" t="str">
            <v>Compliant</v>
          </cell>
          <cell r="Y1218">
            <v>353</v>
          </cell>
        </row>
        <row r="1219">
          <cell r="A1219" t="str">
            <v>AW566-LS</v>
          </cell>
          <cell r="B1219" t="str">
            <v>JBL</v>
          </cell>
          <cell r="C1219" t="str">
            <v>AE Series</v>
          </cell>
          <cell r="D1219" t="str">
            <v>AW566-LS</v>
          </cell>
          <cell r="E1219" t="str">
            <v>JBL052</v>
          </cell>
          <cell r="H1219" t="str">
            <v>15" HI-PWR ALL-WEATHER SPK W EN54-24, 60x60, GREY</v>
          </cell>
          <cell r="I1219" t="str">
            <v>AW566-LS in Light Grey with EN54-24 Certification. High Power 2-way All Weather Loudspeaker with all Fiberglass Enclosure and 60° x 60° coverage, 15" (380mm) Differential Drive® LF and 1.5" (38mm) Compression Driver HF, 400W Cont. Pink Noise (1600W Peak) Long-Term System Power (100hr), 42Hz - 20kHz Frequency Range, 400W 70V/100V multi-tap Transformer with 8Ω direct, 100dB Sensitivity, Rotatable Waveguide, IP-55C rated, U-Bracket included (Priced &amp; sold as each)</v>
          </cell>
          <cell r="J1219">
            <v>5575</v>
          </cell>
          <cell r="K1219">
            <v>5575</v>
          </cell>
          <cell r="L1219">
            <v>2786.15</v>
          </cell>
          <cell r="P1219">
            <v>691991014321</v>
          </cell>
          <cell r="R1219">
            <v>75</v>
          </cell>
          <cell r="S1219">
            <v>36</v>
          </cell>
          <cell r="T1219">
            <v>23</v>
          </cell>
          <cell r="U1219">
            <v>21</v>
          </cell>
          <cell r="V1219" t="str">
            <v>MX</v>
          </cell>
          <cell r="W1219" t="str">
            <v>Compliant</v>
          </cell>
          <cell r="Y1219">
            <v>354</v>
          </cell>
        </row>
        <row r="1220">
          <cell r="A1220" t="str">
            <v>AW566-LS-BK</v>
          </cell>
          <cell r="B1220" t="str">
            <v>JBL</v>
          </cell>
          <cell r="C1220" t="str">
            <v>AE Series</v>
          </cell>
          <cell r="D1220" t="str">
            <v>AW566-LS-BK</v>
          </cell>
          <cell r="E1220" t="str">
            <v>JBL052</v>
          </cell>
          <cell r="H1220" t="str">
            <v>15" HI-PWR ALL-WEATHER SPK W EN54-24, 60x60, BLK</v>
          </cell>
          <cell r="I1220" t="str">
            <v>AW566-LS in Black with EN54-24 Certification. High Power 2-way All Weather Loudspeaker with all Fiberglass Enclosure and 60° x 60° coverage, 15" (380mm) Differential Drive® LF and 1.5" (38mm) Compression Driver HF, 400W Cont. Pink Noise (1600W Peak) Long-Term System Power (100hr), 42Hz - 20kHz Frequency Range, 400W 70V/100V multi-tap Transformer with 8Ω direct, 100dB Sensitivity, Rotatable Waveguide, IP-55C rated, U-Bracket included (Priced &amp; sold as each)</v>
          </cell>
          <cell r="J1220">
            <v>5575</v>
          </cell>
          <cell r="K1220">
            <v>5575</v>
          </cell>
          <cell r="L1220">
            <v>2786.15</v>
          </cell>
          <cell r="P1220">
            <v>691991014338</v>
          </cell>
          <cell r="V1220" t="str">
            <v>MX</v>
          </cell>
          <cell r="W1220" t="str">
            <v>Compliant</v>
          </cell>
          <cell r="Y1220">
            <v>355</v>
          </cell>
        </row>
        <row r="1221">
          <cell r="A1221" t="str">
            <v>AW595</v>
          </cell>
          <cell r="B1221" t="str">
            <v>JBL</v>
          </cell>
          <cell r="C1221" t="str">
            <v>AE Series</v>
          </cell>
          <cell r="D1221" t="str">
            <v>AW595</v>
          </cell>
          <cell r="E1221" t="str">
            <v>JBL052</v>
          </cell>
          <cell r="H1221" t="str">
            <v>15" HI-PWR ALL-WEATHER LOUDSPEAKER, 90x50, GREY</v>
          </cell>
          <cell r="I1221" t="str">
            <v>AW595 in Light Grey. High Power 2-way All Weather Loudspeaker with all Fiberglass Enclosure and 90° x 50° coverage, 15" (380mm) Differential Drive® LF and 1.5" (38mm) Compression Driver HF, 600W Cont. Pink Noise (2400W Peak) Long-Term System Power (100hr), 35Hz - 20kHz Frequency Range, 400W 70V/100V multi-tap Transformer with 8Ω direct, 100dB Sensitivity, Rotatable Waveguide, IP-55C rated, U-Bracket included (Priced &amp; sold as each)</v>
          </cell>
          <cell r="J1221">
            <v>5575</v>
          </cell>
          <cell r="K1221">
            <v>5575</v>
          </cell>
          <cell r="L1221">
            <v>2786.15</v>
          </cell>
          <cell r="P1221">
            <v>691991014345</v>
          </cell>
          <cell r="R1221">
            <v>82</v>
          </cell>
          <cell r="S1221">
            <v>23</v>
          </cell>
          <cell r="T1221">
            <v>26</v>
          </cell>
          <cell r="U1221">
            <v>21</v>
          </cell>
          <cell r="V1221" t="str">
            <v>MX</v>
          </cell>
          <cell r="W1221" t="str">
            <v>Compliant</v>
          </cell>
          <cell r="Y1221">
            <v>356</v>
          </cell>
        </row>
        <row r="1222">
          <cell r="A1222" t="str">
            <v>AW595-BK</v>
          </cell>
          <cell r="B1222" t="str">
            <v>JBL</v>
          </cell>
          <cell r="C1222" t="str">
            <v>AE Series</v>
          </cell>
          <cell r="D1222" t="str">
            <v>AW595-BK</v>
          </cell>
          <cell r="E1222" t="str">
            <v>JBL052</v>
          </cell>
          <cell r="H1222" t="str">
            <v>15" HI-PWR ALL-WEATHER LOUDSPEAKER, 90x50, BLK</v>
          </cell>
          <cell r="I1222" t="str">
            <v>AW595 in Black. High Power 2-way All Weather Loudspeaker with all Fiberglass Enclosure and 90° x 50° coverage, 15" (380mm) Differential Drive® LF and 1.5" (38mm) Compression Driver HF, 600W Cont. Pink Noise (2400W Peak) Long-Term System Power (100hr), 35Hz - 20kHz Frequency Range, 400W 70V/100V multi-tap Transformer with 8Ω direct, 100dB Sensitivity, Rotatable Waveguide, IP-55C rated, U-Bracket included (Priced &amp; sold as each)</v>
          </cell>
          <cell r="J1222">
            <v>5575</v>
          </cell>
          <cell r="K1222">
            <v>5575</v>
          </cell>
          <cell r="L1222">
            <v>2786.15</v>
          </cell>
          <cell r="P1222">
            <v>691991014352</v>
          </cell>
          <cell r="R1222">
            <v>71.2</v>
          </cell>
          <cell r="S1222">
            <v>32</v>
          </cell>
          <cell r="T1222">
            <v>20</v>
          </cell>
          <cell r="U1222">
            <v>19</v>
          </cell>
          <cell r="V1222" t="str">
            <v>MX</v>
          </cell>
          <cell r="W1222" t="str">
            <v>Compliant</v>
          </cell>
          <cell r="Y1222">
            <v>357</v>
          </cell>
        </row>
        <row r="1223">
          <cell r="A1223" t="str">
            <v>AW595-LS</v>
          </cell>
          <cell r="B1223" t="str">
            <v>JBL</v>
          </cell>
          <cell r="C1223" t="str">
            <v>AE Series</v>
          </cell>
          <cell r="D1223" t="str">
            <v>AW595-LS</v>
          </cell>
          <cell r="E1223" t="str">
            <v>JBL052</v>
          </cell>
          <cell r="H1223" t="str">
            <v>15" HI-PWR ALL-WEATHER SPK W EN54-24, 90x50, GREY</v>
          </cell>
          <cell r="I1223" t="str">
            <v>AW595-LS in Light Grey with EN54-24 Certification. High Power 2-way All Weather Loudspeaker with all Fiberglass Enclosure and 90° x 50° coverage, 15" (380mm) Differential Drive® LF and 1.5" (38mm) Compression Driver HF, 400W Cont. Pink Noise (1600W Peak) Long-Term System Power (100hr), 41Hz - 20kHz Frequency Range, 400W 70V/100V multi-tap Transformer with 8Ω direct, 100dB Sensitivity, Rotatable Waveguide, IP-55C rated, U-Bracket included (Priced &amp; sold as each)</v>
          </cell>
          <cell r="J1223">
            <v>5575</v>
          </cell>
          <cell r="K1223">
            <v>5575</v>
          </cell>
          <cell r="L1223">
            <v>2786.15</v>
          </cell>
          <cell r="P1223">
            <v>691991014369</v>
          </cell>
          <cell r="R1223">
            <v>81.25</v>
          </cell>
          <cell r="S1223">
            <v>35</v>
          </cell>
          <cell r="T1223">
            <v>23</v>
          </cell>
          <cell r="U1223">
            <v>20</v>
          </cell>
          <cell r="V1223" t="str">
            <v>MX</v>
          </cell>
          <cell r="W1223" t="str">
            <v>Compliant</v>
          </cell>
          <cell r="Y1223">
            <v>358</v>
          </cell>
        </row>
        <row r="1224">
          <cell r="A1224" t="str">
            <v>AW595-LS-BK</v>
          </cell>
          <cell r="B1224" t="str">
            <v>JBL</v>
          </cell>
          <cell r="C1224" t="str">
            <v>AE Series</v>
          </cell>
          <cell r="D1224" t="str">
            <v>AW595-LS-BK</v>
          </cell>
          <cell r="E1224" t="str">
            <v>JBL052</v>
          </cell>
          <cell r="H1224" t="str">
            <v>15" HI-PWR ALL-WEATHER SPK W EN54-24, 90x50, BLK</v>
          </cell>
          <cell r="I1224" t="str">
            <v>AW595-LS in Black with EN54-24 Certification. High Power 2-way All Weather Loudspeaker with all Fiberglass Enclosure and 90° x 50° coverage, 15" (380mm) Differential Drive® LF and 1.5" (38mm) Compression Driver HF, 400W Cont. Pink Noise (1600W Peak) Long-Term System Power (100hr), 41Hz - 20kHz Frequency Range, 400W 70V/100V multi-tap Transformer with 8Ω direct, 100dB Sensitivity, Rotatable Waveguide, IP-55C rated, U-Bracket included (Priced &amp; sold as each)</v>
          </cell>
          <cell r="J1224">
            <v>5575</v>
          </cell>
          <cell r="K1224">
            <v>5575</v>
          </cell>
          <cell r="L1224">
            <v>2786.15</v>
          </cell>
          <cell r="P1224">
            <v>691991014376</v>
          </cell>
          <cell r="R1224">
            <v>55</v>
          </cell>
          <cell r="S1224">
            <v>23</v>
          </cell>
          <cell r="T1224">
            <v>35</v>
          </cell>
          <cell r="U1224">
            <v>20</v>
          </cell>
          <cell r="V1224" t="str">
            <v>ZZ</v>
          </cell>
          <cell r="Y1224">
            <v>359</v>
          </cell>
        </row>
        <row r="1225">
          <cell r="A1225" t="str">
            <v>POINT-SOURCE:
AE Compact Series</v>
          </cell>
          <cell r="B1225" t="str">
            <v>JBL</v>
          </cell>
          <cell r="V1225" t="str">
            <v>MX</v>
          </cell>
          <cell r="W1225" t="str">
            <v>Compliant</v>
          </cell>
          <cell r="Y1225">
            <v>360</v>
          </cell>
        </row>
        <row r="1226">
          <cell r="A1226" t="str">
            <v>AC15</v>
          </cell>
          <cell r="B1226" t="str">
            <v>JBL</v>
          </cell>
          <cell r="C1226" t="str">
            <v>AE Series</v>
          </cell>
          <cell r="D1226" t="str">
            <v>AC15</v>
          </cell>
          <cell r="E1226" t="str">
            <v>JBL052</v>
          </cell>
          <cell r="H1226" t="str">
            <v>SM, AC15    5.25" 2way</v>
          </cell>
          <cell r="I1226" t="str">
            <v>Ultra-Compact 2-Way Loudspeaker with 1 x 5.25" LF.  90° x 90° Coverage, Passive.  Suspension Eyebolts Not Included.  Optional U-Bracket Model MTU-15.  Sold as 2 per carton.</v>
          </cell>
          <cell r="J1226">
            <v>590</v>
          </cell>
          <cell r="K1226">
            <v>590</v>
          </cell>
          <cell r="L1226">
            <v>295</v>
          </cell>
          <cell r="O1226">
            <v>2</v>
          </cell>
          <cell r="P1226">
            <v>691991010569</v>
          </cell>
          <cell r="R1226">
            <v>11.2</v>
          </cell>
          <cell r="S1226">
            <v>19</v>
          </cell>
          <cell r="T1226">
            <v>9</v>
          </cell>
          <cell r="U1226">
            <v>11</v>
          </cell>
          <cell r="V1226" t="str">
            <v>MX</v>
          </cell>
          <cell r="W1226" t="str">
            <v>Compliant</v>
          </cell>
          <cell r="Y1226">
            <v>361</v>
          </cell>
        </row>
        <row r="1227">
          <cell r="A1227" t="str">
            <v>AC15-WH</v>
          </cell>
          <cell r="B1227" t="str">
            <v>JBL</v>
          </cell>
          <cell r="C1227" t="str">
            <v>AE Series</v>
          </cell>
          <cell r="D1227" t="str">
            <v>AC15-WH</v>
          </cell>
          <cell r="E1227" t="str">
            <v>JBL052</v>
          </cell>
          <cell r="H1227" t="str">
            <v>AC15-WH (white)</v>
          </cell>
          <cell r="I1227" t="str">
            <v>AC15 in white.</v>
          </cell>
          <cell r="J1227">
            <v>590</v>
          </cell>
          <cell r="K1227">
            <v>590</v>
          </cell>
          <cell r="L1227">
            <v>295</v>
          </cell>
          <cell r="O1227">
            <v>2</v>
          </cell>
          <cell r="P1227">
            <v>691991010576</v>
          </cell>
          <cell r="R1227">
            <v>11.15</v>
          </cell>
          <cell r="S1227">
            <v>19</v>
          </cell>
          <cell r="T1227">
            <v>9.5</v>
          </cell>
          <cell r="U1227">
            <v>11</v>
          </cell>
          <cell r="V1227" t="str">
            <v>MX</v>
          </cell>
          <cell r="W1227" t="str">
            <v>Compliant</v>
          </cell>
          <cell r="Y1227">
            <v>362</v>
          </cell>
        </row>
        <row r="1228">
          <cell r="A1228" t="str">
            <v>AC16</v>
          </cell>
          <cell r="B1228" t="str">
            <v>JBL</v>
          </cell>
          <cell r="C1228" t="str">
            <v>AE Series</v>
          </cell>
          <cell r="D1228" t="str">
            <v>AC16</v>
          </cell>
          <cell r="E1228" t="str">
            <v>JBL052</v>
          </cell>
          <cell r="H1228" t="str">
            <v>AC16 - Single 6.5" 2-way</v>
          </cell>
          <cell r="I1228" t="str">
            <v>Ultra-Compact 2-Way Loudspeaker with 1 x 6.5" LF.  90° x 90° Coverage, Passive.  Compact  PT™ Progressive Transition™ Waveguide.  Suspension Eyebolts Not Included.  Optional U-Bracket Model MTU-16.</v>
          </cell>
          <cell r="J1228">
            <v>1200</v>
          </cell>
          <cell r="K1228">
            <v>1200</v>
          </cell>
          <cell r="L1228">
            <v>600</v>
          </cell>
          <cell r="P1228">
            <v>691991002403</v>
          </cell>
          <cell r="R1228">
            <v>19.45</v>
          </cell>
          <cell r="S1228">
            <v>13</v>
          </cell>
          <cell r="T1228">
            <v>12</v>
          </cell>
          <cell r="U1228">
            <v>17</v>
          </cell>
          <cell r="V1228" t="str">
            <v>MX</v>
          </cell>
          <cell r="W1228" t="str">
            <v>Compliant</v>
          </cell>
          <cell r="Y1228">
            <v>363</v>
          </cell>
        </row>
        <row r="1229">
          <cell r="A1229" t="str">
            <v>AC16-WH</v>
          </cell>
          <cell r="B1229" t="str">
            <v>JBL</v>
          </cell>
          <cell r="C1229" t="str">
            <v>AE Series</v>
          </cell>
          <cell r="D1229" t="str">
            <v>AC16-WH</v>
          </cell>
          <cell r="E1229" t="str">
            <v>JBL052</v>
          </cell>
          <cell r="H1229" t="str">
            <v>AC16 - Single 6.5" 2-way (white)</v>
          </cell>
          <cell r="I1229" t="str">
            <v>AC16 in white.</v>
          </cell>
          <cell r="J1229">
            <v>1200</v>
          </cell>
          <cell r="K1229">
            <v>1200</v>
          </cell>
          <cell r="L1229">
            <v>600</v>
          </cell>
          <cell r="P1229">
            <v>691991010583</v>
          </cell>
          <cell r="R1229">
            <v>20</v>
          </cell>
          <cell r="S1229">
            <v>13</v>
          </cell>
          <cell r="T1229">
            <v>11</v>
          </cell>
          <cell r="U1229">
            <v>17</v>
          </cell>
          <cell r="V1229" t="str">
            <v>MX</v>
          </cell>
          <cell r="W1229" t="str">
            <v>Compliant</v>
          </cell>
          <cell r="Y1229">
            <v>364</v>
          </cell>
        </row>
        <row r="1230">
          <cell r="A1230" t="str">
            <v>AC16-WRC</v>
          </cell>
          <cell r="B1230" t="str">
            <v>JBL</v>
          </cell>
          <cell r="C1230" t="str">
            <v>Custom Shop</v>
          </cell>
          <cell r="D1230" t="str">
            <v>AC16-WRC</v>
          </cell>
          <cell r="E1230" t="str">
            <v>JBL052</v>
          </cell>
          <cell r="F1230" t="str">
            <v>YES</v>
          </cell>
          <cell r="H1230" t="str">
            <v>AC16 - Single 6.5" 2-way (white)</v>
          </cell>
          <cell r="I1230" t="str">
            <v>Ultra-Compact 2-Way Loudspeaker with 1 x 5.25" LF.  90° x 90° Coverage, Passive.  Suspension Eyebolts Not Included.  Optional U-Bracket Model MTU-15.  Sold as 2 per carton.</v>
          </cell>
          <cell r="J1230" t="str">
            <v>Please email CustomAudio@harman.com for quote</v>
          </cell>
          <cell r="K1230" t="str">
            <v>Please email CustomAudio@harman.com for quote</v>
          </cell>
          <cell r="L1230" t="str">
            <v>Please email CustomAudio@harman.com for quote</v>
          </cell>
          <cell r="P1230">
            <v>691991028915</v>
          </cell>
          <cell r="V1230" t="str">
            <v>MX</v>
          </cell>
          <cell r="Y1230">
            <v>365</v>
          </cell>
        </row>
        <row r="1231">
          <cell r="A1231" t="str">
            <v>AC16-WRX</v>
          </cell>
          <cell r="B1231" t="str">
            <v>JBL</v>
          </cell>
          <cell r="C1231" t="str">
            <v>Custom Shop</v>
          </cell>
          <cell r="F1231" t="str">
            <v>YES</v>
          </cell>
          <cell r="H1231" t="str">
            <v>AC16 - Single 6.5" 2-way (white)</v>
          </cell>
          <cell r="I1231" t="str">
            <v>Ultra-Compact 2-Way Loudspeaker with 1 x 5.25" LF.  90° x 90° Coverage, Passive.  Suspension Eyebolts Not Included.  Optional U-Bracket Model MTU-15.  Sold as 2 per carton.</v>
          </cell>
          <cell r="J1231" t="str">
            <v>Please email CustomAudio@harman.com for quote</v>
          </cell>
          <cell r="K1231" t="str">
            <v>Please email CustomAudio@harman.com for quote</v>
          </cell>
          <cell r="L1231" t="str">
            <v>Please email CustomAudio@harman.com for quote</v>
          </cell>
          <cell r="P1231">
            <v>691991010606</v>
          </cell>
          <cell r="R1231">
            <v>23</v>
          </cell>
          <cell r="S1231">
            <v>17</v>
          </cell>
          <cell r="T1231">
            <v>13</v>
          </cell>
          <cell r="U1231">
            <v>12</v>
          </cell>
          <cell r="V1231" t="str">
            <v>ZZ</v>
          </cell>
          <cell r="Y1231">
            <v>366</v>
          </cell>
        </row>
        <row r="1232">
          <cell r="A1232" t="str">
            <v>AC18/26</v>
          </cell>
          <cell r="B1232" t="str">
            <v>JBL</v>
          </cell>
          <cell r="C1232" t="str">
            <v>AE Series</v>
          </cell>
          <cell r="D1232" t="str">
            <v>AC18/26</v>
          </cell>
          <cell r="E1232" t="str">
            <v>JBL050</v>
          </cell>
          <cell r="H1232" t="str">
            <v>AC18/26 - SINGLE 8"2-WAY</v>
          </cell>
          <cell r="I1232" t="str">
            <v>Compact 2-Way Loudspeaker with 1 x 8" LF.  120° x 60° Coverage, Passive.  Compact  PT™ Progressive Transition™ Waveguide, Rotatable.  Suspension Eyebolts Not Included.  Optional U-Bracket Model MTU-18.</v>
          </cell>
          <cell r="J1232">
            <v>1450</v>
          </cell>
          <cell r="K1232">
            <v>1450</v>
          </cell>
          <cell r="L1232">
            <v>725</v>
          </cell>
          <cell r="P1232">
            <v>691991010613</v>
          </cell>
          <cell r="R1232">
            <v>19.600000000000001</v>
          </cell>
          <cell r="S1232">
            <v>13</v>
          </cell>
          <cell r="T1232">
            <v>11.5</v>
          </cell>
          <cell r="U1232">
            <v>16.5</v>
          </cell>
          <cell r="V1232" t="str">
            <v>MX</v>
          </cell>
          <cell r="W1232" t="str">
            <v>Compliant</v>
          </cell>
          <cell r="Y1232">
            <v>367</v>
          </cell>
        </row>
        <row r="1233">
          <cell r="A1233" t="str">
            <v>AC18/26-WH</v>
          </cell>
          <cell r="B1233" t="str">
            <v>JBL</v>
          </cell>
          <cell r="C1233" t="str">
            <v>AE Series</v>
          </cell>
          <cell r="D1233" t="str">
            <v>AC18/26-WH</v>
          </cell>
          <cell r="E1233" t="str">
            <v>JBL052</v>
          </cell>
          <cell r="H1233" t="str">
            <v>AC18/26 - SINGLE 8"2-WAY (white)</v>
          </cell>
          <cell r="I1233" t="str">
            <v>AC18/26 in white.</v>
          </cell>
          <cell r="J1233">
            <v>1450</v>
          </cell>
          <cell r="K1233">
            <v>1450</v>
          </cell>
          <cell r="L1233">
            <v>725</v>
          </cell>
          <cell r="P1233">
            <v>691991010620</v>
          </cell>
          <cell r="R1233">
            <v>29</v>
          </cell>
          <cell r="S1233">
            <v>13</v>
          </cell>
          <cell r="T1233">
            <v>14</v>
          </cell>
          <cell r="U1233">
            <v>20</v>
          </cell>
          <cell r="V1233" t="str">
            <v>MX</v>
          </cell>
          <cell r="W1233" t="str">
            <v>Compliant</v>
          </cell>
          <cell r="Y1233">
            <v>368</v>
          </cell>
        </row>
        <row r="1234">
          <cell r="A1234" t="str">
            <v>AC18/26-WRC</v>
          </cell>
          <cell r="B1234" t="str">
            <v>JBL</v>
          </cell>
          <cell r="C1234" t="str">
            <v>Custom Shop</v>
          </cell>
          <cell r="D1234" t="str">
            <v>AC18/26-WRC</v>
          </cell>
          <cell r="F1234" t="str">
            <v>YES</v>
          </cell>
          <cell r="H1234" t="str">
            <v>AC18/26 - SINGLE 8"2-WAY (white)</v>
          </cell>
          <cell r="I1234" t="str">
            <v>Ultra-Compact 2-Way Loudspeaker with 1 x 5.25" LF.  90° x 90° Coverage, Passive.  Suspension Eyebolts Not Included.  Optional U-Bracket Model MTU-15.  Sold as 2 per carton.</v>
          </cell>
          <cell r="J1234" t="str">
            <v>Please email CustomAudio@harman.com for quote</v>
          </cell>
          <cell r="K1234" t="str">
            <v>Please email CustomAudio@harman.com for quote</v>
          </cell>
          <cell r="L1234" t="str">
            <v>Please email CustomAudio@harman.com for quote</v>
          </cell>
          <cell r="P1234">
            <v>691991010637</v>
          </cell>
          <cell r="R1234">
            <v>15</v>
          </cell>
          <cell r="S1234">
            <v>12</v>
          </cell>
          <cell r="T1234">
            <v>14</v>
          </cell>
          <cell r="U1234">
            <v>22</v>
          </cell>
          <cell r="V1234" t="str">
            <v>MX</v>
          </cell>
          <cell r="Y1234">
            <v>369</v>
          </cell>
        </row>
        <row r="1235">
          <cell r="A1235" t="str">
            <v>AC18/95</v>
          </cell>
          <cell r="B1235" t="str">
            <v>JBL</v>
          </cell>
          <cell r="C1235" t="str">
            <v>AE Series</v>
          </cell>
          <cell r="D1235" t="str">
            <v>AC18/95</v>
          </cell>
          <cell r="E1235" t="str">
            <v>JBL050</v>
          </cell>
          <cell r="H1235" t="str">
            <v>AC18/95 - SINGLE 8"2-WAY</v>
          </cell>
          <cell r="I1235" t="str">
            <v>Compact 2-Way Loudspeaker with 1 x 8" LF.  90° x 50° Coverage, Passive.  Compact  PT™ Progressive Transition™ Waveguide, Rotatable.  Suspension Eyebolts Not Included.  Optional U-Bracket Model MTU-18.</v>
          </cell>
          <cell r="J1235">
            <v>1450</v>
          </cell>
          <cell r="K1235">
            <v>1450</v>
          </cell>
          <cell r="L1235">
            <v>725</v>
          </cell>
          <cell r="P1235">
            <v>691991002113</v>
          </cell>
          <cell r="R1235">
            <v>28.35</v>
          </cell>
          <cell r="S1235">
            <v>13.5</v>
          </cell>
          <cell r="T1235">
            <v>14</v>
          </cell>
          <cell r="U1235">
            <v>20.5</v>
          </cell>
          <cell r="V1235" t="str">
            <v>MX</v>
          </cell>
          <cell r="W1235" t="str">
            <v>Compliant</v>
          </cell>
          <cell r="Y1235">
            <v>370</v>
          </cell>
        </row>
        <row r="1236">
          <cell r="A1236" t="str">
            <v>AC18/95-WH</v>
          </cell>
          <cell r="B1236" t="str">
            <v>JBL</v>
          </cell>
          <cell r="C1236" t="str">
            <v>AE Series</v>
          </cell>
          <cell r="D1236" t="str">
            <v>AC18/95-WH</v>
          </cell>
          <cell r="E1236" t="str">
            <v>JBL052</v>
          </cell>
          <cell r="H1236" t="str">
            <v>AC18/95 - SINGLE 8"2-WAY (white)</v>
          </cell>
          <cell r="I1236" t="str">
            <v>AC18/95 in white.</v>
          </cell>
          <cell r="J1236">
            <v>1450</v>
          </cell>
          <cell r="K1236">
            <v>1450</v>
          </cell>
          <cell r="L1236">
            <v>725</v>
          </cell>
          <cell r="P1236">
            <v>691991002106</v>
          </cell>
          <cell r="R1236">
            <v>29</v>
          </cell>
          <cell r="S1236">
            <v>14</v>
          </cell>
          <cell r="T1236">
            <v>13</v>
          </cell>
          <cell r="U1236">
            <v>20</v>
          </cell>
          <cell r="V1236" t="str">
            <v>MX</v>
          </cell>
          <cell r="W1236" t="str">
            <v>Compliant</v>
          </cell>
          <cell r="Y1236">
            <v>371</v>
          </cell>
        </row>
        <row r="1237">
          <cell r="A1237" t="str">
            <v>AC18/95-WRX</v>
          </cell>
          <cell r="B1237" t="str">
            <v>JBL</v>
          </cell>
          <cell r="C1237" t="str">
            <v>Custom Shop Item</v>
          </cell>
          <cell r="D1237" t="str">
            <v>AC18/95-WRX</v>
          </cell>
          <cell r="E1237" t="str">
            <v>JBL050</v>
          </cell>
          <cell r="F1237" t="str">
            <v>YES</v>
          </cell>
          <cell r="H1237" t="str">
            <v>AC18/95 - SINGLE 8"2-WAY (Extreme Weather Protection Treatment)</v>
          </cell>
          <cell r="I1237" t="str">
            <v xml:space="preserve">Compact 2-Way Loudspeaker with 1 x 8" LF.  90° x 50° Coverage, Passive.  Compact  PT™ Progressive Transition™ Waveguide, Rotatable. With Extreme Weather Protection Treatment. WRC &amp; WRX enclosures are larger than the standard enclosure.  Visit www.jblpro.com to download AE Series 2D WRC &amp; WRX drawings.  MTU brackets do not fit WRC &amp; WRX enclosures.  GRAY.   </v>
          </cell>
          <cell r="J1237" t="str">
            <v>Please email CustomAudio@harman.com for quote</v>
          </cell>
          <cell r="K1237" t="str">
            <v>Please email CustomAudio@harman.com for quote</v>
          </cell>
          <cell r="L1237" t="str">
            <v>Please email CustomAudio@harman.com for quote</v>
          </cell>
          <cell r="R1237">
            <v>35</v>
          </cell>
          <cell r="S1237">
            <v>16</v>
          </cell>
          <cell r="T1237">
            <v>15</v>
          </cell>
          <cell r="U1237">
            <v>21</v>
          </cell>
          <cell r="V1237" t="str">
            <v>MX</v>
          </cell>
          <cell r="W1237" t="str">
            <v>Compliant</v>
          </cell>
          <cell r="Y1237">
            <v>372</v>
          </cell>
        </row>
        <row r="1238">
          <cell r="A1238" t="str">
            <v>AC18/95-WRC</v>
          </cell>
          <cell r="B1238" t="str">
            <v>JBL</v>
          </cell>
          <cell r="C1238" t="str">
            <v>Custom Shop Item</v>
          </cell>
          <cell r="D1238" t="str">
            <v>AC18/95-WRC</v>
          </cell>
          <cell r="E1238" t="str">
            <v>JBL052</v>
          </cell>
          <cell r="F1238" t="str">
            <v>YES</v>
          </cell>
          <cell r="H1238" t="str">
            <v>AC18/95 - SINGLE 8"2-WAY (Extreme Weather Protection Treatment)</v>
          </cell>
          <cell r="I1238" t="str">
            <v>Ultra-Compact 2-Way Loudspeaker with 1 x 5.25" LF.  90° x 90° Coverage, Passive.  Suspension Eyebolts Not Included.  Optional U-Bracket Model MTU-15.  Sold as 2 per carton.</v>
          </cell>
          <cell r="J1238" t="str">
            <v>Please email CustomAudio@harman.com for quote</v>
          </cell>
          <cell r="K1238" t="str">
            <v>Please email CustomAudio@harman.com for quote</v>
          </cell>
          <cell r="L1238" t="str">
            <v>Please email CustomAudio@harman.com for quote</v>
          </cell>
          <cell r="P1238">
            <v>691991028984</v>
          </cell>
          <cell r="V1238" t="str">
            <v>MX</v>
          </cell>
          <cell r="W1238" t="str">
            <v>Compliant</v>
          </cell>
          <cell r="Y1238">
            <v>373</v>
          </cell>
        </row>
        <row r="1239">
          <cell r="A1239" t="str">
            <v>AC25</v>
          </cell>
          <cell r="B1239" t="str">
            <v>JBL</v>
          </cell>
          <cell r="C1239" t="str">
            <v>AE Series</v>
          </cell>
          <cell r="D1239" t="str">
            <v>AC25</v>
          </cell>
          <cell r="E1239" t="str">
            <v>JBL050</v>
          </cell>
          <cell r="H1239" t="str">
            <v>AC25 - Dual   5.25" 2way</v>
          </cell>
          <cell r="I1239" t="str">
            <v>Ultra-Compact 2-Way Loudspeaker with 2 x 5.25" LF.  90° x 90° Coverage, Passive.  Suspension Eyebolts Not Included.  Optional U-Bracket Model MTU-25.</v>
          </cell>
          <cell r="J1239">
            <v>1100</v>
          </cell>
          <cell r="K1239">
            <v>1100</v>
          </cell>
          <cell r="L1239">
            <v>550</v>
          </cell>
          <cell r="P1239">
            <v>691991010842</v>
          </cell>
          <cell r="R1239">
            <v>18</v>
          </cell>
          <cell r="S1239">
            <v>10</v>
          </cell>
          <cell r="T1239">
            <v>10</v>
          </cell>
          <cell r="U1239">
            <v>16</v>
          </cell>
          <cell r="V1239" t="str">
            <v>MX</v>
          </cell>
          <cell r="W1239" t="str">
            <v>Compliant</v>
          </cell>
          <cell r="Y1239">
            <v>374</v>
          </cell>
        </row>
        <row r="1240">
          <cell r="A1240" t="str">
            <v>AC25-WH</v>
          </cell>
          <cell r="B1240" t="str">
            <v>JBL</v>
          </cell>
          <cell r="C1240" t="str">
            <v>AE Series</v>
          </cell>
          <cell r="D1240" t="str">
            <v>AC25-WH</v>
          </cell>
          <cell r="E1240" t="str">
            <v>JBL052</v>
          </cell>
          <cell r="H1240" t="str">
            <v>AC25 - Dual   5.25" 2way (white)</v>
          </cell>
          <cell r="I1240" t="str">
            <v>AC25 in white.</v>
          </cell>
          <cell r="J1240">
            <v>1100</v>
          </cell>
          <cell r="K1240">
            <v>1100</v>
          </cell>
          <cell r="L1240">
            <v>550</v>
          </cell>
          <cell r="P1240">
            <v>691991010859</v>
          </cell>
          <cell r="R1240">
            <v>17.55</v>
          </cell>
          <cell r="S1240">
            <v>11</v>
          </cell>
          <cell r="T1240">
            <v>10</v>
          </cell>
          <cell r="U1240">
            <v>17</v>
          </cell>
          <cell r="V1240" t="str">
            <v>MX</v>
          </cell>
          <cell r="W1240" t="str">
            <v>Compliant</v>
          </cell>
          <cell r="Y1240">
            <v>375</v>
          </cell>
        </row>
        <row r="1241">
          <cell r="A1241" t="str">
            <v>AC25-WRX</v>
          </cell>
          <cell r="B1241" t="str">
            <v>JBL</v>
          </cell>
          <cell r="C1241" t="str">
            <v>AE Series</v>
          </cell>
          <cell r="D1241" t="str">
            <v>AC25-WRX</v>
          </cell>
          <cell r="F1241" t="str">
            <v>YES</v>
          </cell>
          <cell r="H1241" t="str">
            <v>AC25 - Dual   5.25" 2way (white)</v>
          </cell>
          <cell r="I1241" t="str">
            <v>Ultra-Compact 2-Way Loudspeaker with 1 x 5.25" LF.  90° x 90° Coverage, Passive.  Suspension Eyebolts Not Included.  Optional U-Bracket Model MTU-15.  Sold as 2 per carton.</v>
          </cell>
          <cell r="J1241">
            <v>1283.3800000000001</v>
          </cell>
          <cell r="K1241">
            <v>1283.3800000000001</v>
          </cell>
          <cell r="L1241">
            <v>641.69000000000005</v>
          </cell>
          <cell r="V1241" t="str">
            <v>MX</v>
          </cell>
          <cell r="W1241" t="str">
            <v>Compliant</v>
          </cell>
          <cell r="Y1241">
            <v>376</v>
          </cell>
        </row>
        <row r="1242">
          <cell r="A1242" t="str">
            <v>AC26</v>
          </cell>
          <cell r="B1242" t="str">
            <v>JBL</v>
          </cell>
          <cell r="C1242" t="str">
            <v>AE Series</v>
          </cell>
          <cell r="D1242" t="str">
            <v>AC26</v>
          </cell>
          <cell r="E1242" t="str">
            <v>JBL052</v>
          </cell>
          <cell r="H1242" t="str">
            <v>AC26 - Dual   6.5" 2way</v>
          </cell>
          <cell r="I1242" t="str">
            <v>Compact 2-Way Loudspeaker with 2 x 6.5" LF.  90° x 90° Coverage, Passive.  Compact  PT™ Progressive Transition™ Waveguide.  Suspension Eyebolts Not Included.  Optional U-Bracket Model MTU-26.</v>
          </cell>
          <cell r="J1242">
            <v>1700</v>
          </cell>
          <cell r="K1242">
            <v>1700</v>
          </cell>
          <cell r="L1242">
            <v>850</v>
          </cell>
          <cell r="P1242">
            <v>50036904094</v>
          </cell>
          <cell r="R1242">
            <v>24</v>
          </cell>
          <cell r="S1242">
            <v>8</v>
          </cell>
          <cell r="T1242">
            <v>9</v>
          </cell>
          <cell r="U1242">
            <v>22</v>
          </cell>
          <cell r="V1242" t="str">
            <v>MX</v>
          </cell>
          <cell r="W1242" t="str">
            <v>Compliant</v>
          </cell>
          <cell r="Y1242">
            <v>377</v>
          </cell>
        </row>
        <row r="1243">
          <cell r="A1243" t="str">
            <v>AC26-WH</v>
          </cell>
          <cell r="B1243" t="str">
            <v>JBL</v>
          </cell>
          <cell r="C1243" t="str">
            <v>AE Series</v>
          </cell>
          <cell r="D1243" t="str">
            <v>AC26-WH</v>
          </cell>
          <cell r="E1243" t="str">
            <v>JBL052</v>
          </cell>
          <cell r="H1243" t="str">
            <v>AC26 - Dual   6.5" 2way (white)</v>
          </cell>
          <cell r="I1243" t="str">
            <v>AC26 in white.</v>
          </cell>
          <cell r="J1243">
            <v>1700</v>
          </cell>
          <cell r="K1243">
            <v>1700</v>
          </cell>
          <cell r="L1243">
            <v>850</v>
          </cell>
          <cell r="P1243">
            <v>691991000171</v>
          </cell>
          <cell r="R1243">
            <v>29</v>
          </cell>
          <cell r="S1243">
            <v>13</v>
          </cell>
          <cell r="T1243">
            <v>12</v>
          </cell>
          <cell r="U1243">
            <v>23</v>
          </cell>
          <cell r="V1243" t="str">
            <v>MX</v>
          </cell>
          <cell r="W1243" t="str">
            <v>Compliant</v>
          </cell>
          <cell r="Y1243">
            <v>378</v>
          </cell>
        </row>
        <row r="1244">
          <cell r="A1244" t="str">
            <v>AC26-WRC</v>
          </cell>
          <cell r="B1244" t="str">
            <v>JBL</v>
          </cell>
          <cell r="C1244" t="str">
            <v>Custom Shop</v>
          </cell>
          <cell r="D1244" t="str">
            <v>AC26-WRC</v>
          </cell>
          <cell r="E1244" t="str">
            <v>JBL052</v>
          </cell>
          <cell r="F1244" t="str">
            <v>YES</v>
          </cell>
          <cell r="H1244" t="str">
            <v>AC26 - Dual   6.5" 2way (white)</v>
          </cell>
          <cell r="I1244" t="str">
            <v>Ultra-Compact 2-Way Loudspeaker with 1 x 5.25" LF.  90° x 90° Coverage, Passive.  Suspension Eyebolts Not Included.  Optional U-Bracket Model MTU-15.  Sold as 2 per carton.</v>
          </cell>
          <cell r="J1244" t="str">
            <v>Please email CustomAudio@harman.com for quote</v>
          </cell>
          <cell r="K1244" t="str">
            <v>Please email CustomAudio@harman.com for quote</v>
          </cell>
          <cell r="L1244" t="str">
            <v>Please email CustomAudio@harman.com for quote</v>
          </cell>
          <cell r="P1244">
            <v>691991010866</v>
          </cell>
          <cell r="R1244">
            <v>32</v>
          </cell>
          <cell r="S1244">
            <v>14</v>
          </cell>
          <cell r="T1244">
            <v>12</v>
          </cell>
          <cell r="U1244">
            <v>24</v>
          </cell>
          <cell r="V1244" t="str">
            <v>CN</v>
          </cell>
          <cell r="W1244" t="str">
            <v>Non Compliant</v>
          </cell>
          <cell r="Y1244">
            <v>379</v>
          </cell>
        </row>
        <row r="1245">
          <cell r="A1245" t="str">
            <v>AC28/26</v>
          </cell>
          <cell r="B1245" t="str">
            <v>JBL</v>
          </cell>
          <cell r="C1245" t="str">
            <v>AE Series</v>
          </cell>
          <cell r="D1245" t="str">
            <v>AC28/26</v>
          </cell>
          <cell r="E1245" t="str">
            <v>JBL052</v>
          </cell>
          <cell r="H1245" t="str">
            <v>AC28/26 - Dual   8" 2way</v>
          </cell>
          <cell r="I1245" t="str">
            <v>Compact 2-Way Loudspeaker with 2 x 8" LF.  120° x 60° Coverage, Passive.  Compact  PT™ Progressive Transition™ Waveguide, Rotatable.  Suspension Eyebolts Not Included.  Optional U-Bracket Model MTU-28.</v>
          </cell>
          <cell r="J1245">
            <v>1990</v>
          </cell>
          <cell r="K1245">
            <v>1990</v>
          </cell>
          <cell r="L1245">
            <v>995</v>
          </cell>
          <cell r="P1245">
            <v>691991010873</v>
          </cell>
          <cell r="R1245">
            <v>46.35</v>
          </cell>
          <cell r="S1245">
            <v>13</v>
          </cell>
          <cell r="T1245">
            <v>14</v>
          </cell>
          <cell r="U1245">
            <v>29</v>
          </cell>
          <cell r="V1245" t="str">
            <v>MX</v>
          </cell>
          <cell r="W1245" t="str">
            <v>Compliant</v>
          </cell>
          <cell r="Y1245">
            <v>380</v>
          </cell>
        </row>
        <row r="1246">
          <cell r="A1246" t="str">
            <v>AC28/26-WH</v>
          </cell>
          <cell r="B1246" t="str">
            <v>JBL</v>
          </cell>
          <cell r="C1246" t="str">
            <v>AE Series</v>
          </cell>
          <cell r="D1246" t="str">
            <v>AC28/26-WH</v>
          </cell>
          <cell r="E1246" t="str">
            <v>JBL052</v>
          </cell>
          <cell r="H1246" t="str">
            <v>AC28/26 - Dual   8" 2way (white)</v>
          </cell>
          <cell r="I1246" t="str">
            <v>AC28/26 in white.</v>
          </cell>
          <cell r="J1246">
            <v>1990</v>
          </cell>
          <cell r="K1246">
            <v>1990</v>
          </cell>
          <cell r="L1246">
            <v>995</v>
          </cell>
          <cell r="P1246">
            <v>691991010880</v>
          </cell>
          <cell r="R1246">
            <v>46</v>
          </cell>
          <cell r="S1246">
            <v>14</v>
          </cell>
          <cell r="T1246">
            <v>13</v>
          </cell>
          <cell r="U1246">
            <v>29</v>
          </cell>
          <cell r="V1246" t="str">
            <v>MX</v>
          </cell>
          <cell r="W1246" t="str">
            <v>Compliant</v>
          </cell>
          <cell r="Y1246">
            <v>381</v>
          </cell>
        </row>
        <row r="1247">
          <cell r="A1247" t="str">
            <v>AC28/26-WRC</v>
          </cell>
          <cell r="B1247" t="str">
            <v>JBL</v>
          </cell>
          <cell r="C1247" t="str">
            <v>Custom Shop</v>
          </cell>
          <cell r="D1247" t="str">
            <v>AC28/26-WRC</v>
          </cell>
          <cell r="F1247" t="str">
            <v>YES</v>
          </cell>
          <cell r="H1247" t="str">
            <v>AC28/26 - Dual   8" 2way (white)</v>
          </cell>
          <cell r="I1247" t="str">
            <v>Ultra-Compact 2-Way Loudspeaker with 1 x 5.25" LF.  90° x 90° Coverage, Passive.  Suspension Eyebolts Not Included.  Optional U-Bracket Model MTU-15.  Sold as 2 per carton.</v>
          </cell>
          <cell r="J1247" t="str">
            <v>Please email CustomAudio@harman.com for quote</v>
          </cell>
          <cell r="K1247" t="str">
            <v>Please email CustomAudio@harman.com for quote</v>
          </cell>
          <cell r="L1247" t="str">
            <v>Please email CustomAudio@harman.com for quote</v>
          </cell>
          <cell r="R1247">
            <v>56</v>
          </cell>
          <cell r="S1247">
            <v>14</v>
          </cell>
          <cell r="T1247">
            <v>14</v>
          </cell>
          <cell r="U1247">
            <v>30</v>
          </cell>
          <cell r="V1247" t="str">
            <v>MX</v>
          </cell>
          <cell r="W1247" t="str">
            <v>Compliant</v>
          </cell>
          <cell r="Y1247">
            <v>382</v>
          </cell>
        </row>
        <row r="1248">
          <cell r="A1248" t="str">
            <v>AC28/26-WRX</v>
          </cell>
          <cell r="B1248" t="str">
            <v>JBL</v>
          </cell>
          <cell r="C1248" t="str">
            <v>Custom Shop</v>
          </cell>
          <cell r="D1248" t="str">
            <v>AC28/26-WRX</v>
          </cell>
          <cell r="E1248" t="str">
            <v>JBL050</v>
          </cell>
          <cell r="F1248" t="str">
            <v>YES</v>
          </cell>
          <cell r="H1248" t="str">
            <v>AC28/26 - Dual   8" 2way (white)</v>
          </cell>
          <cell r="I1248" t="str">
            <v>Ultra-Compact 2-Way Loudspeaker with 1 x 5.25" LF.  90° x 90° Coverage, Passive.  Suspension Eyebolts Not Included.  Optional U-Bracket Model MTU-15.  Sold as 2 per carton.</v>
          </cell>
          <cell r="J1248" t="str">
            <v>Please email CustomAudio@harman.com for quote</v>
          </cell>
          <cell r="K1248" t="str">
            <v>Please email CustomAudio@harman.com for quote</v>
          </cell>
          <cell r="L1248" t="str">
            <v>Please email CustomAudio@harman.com for quote</v>
          </cell>
          <cell r="V1248" t="str">
            <v>MX</v>
          </cell>
          <cell r="W1248" t="str">
            <v>Compliant</v>
          </cell>
          <cell r="Y1248">
            <v>383</v>
          </cell>
        </row>
        <row r="1249">
          <cell r="A1249" t="str">
            <v>AC28/95</v>
          </cell>
          <cell r="B1249" t="str">
            <v>JBL</v>
          </cell>
          <cell r="C1249" t="str">
            <v>AE Series</v>
          </cell>
          <cell r="D1249" t="str">
            <v>AC28/95</v>
          </cell>
          <cell r="E1249" t="str">
            <v>JBL050</v>
          </cell>
          <cell r="H1249" t="str">
            <v>AC28/95 - Dual   8" 2way</v>
          </cell>
          <cell r="I1249" t="str">
            <v>Compact 2-Way Loudspeaker with 2 x 8" LF.  90° x 50° Coverage, Passive.  Compact  PT™ Progressive Transition™ Waveguide, Rotatable.  Suspension Eyebolts Not Included.  Optional U-Bracket Model MTU-28.</v>
          </cell>
          <cell r="J1249">
            <v>1990</v>
          </cell>
          <cell r="K1249">
            <v>1990</v>
          </cell>
          <cell r="L1249">
            <v>995</v>
          </cell>
          <cell r="P1249">
            <v>691991010897</v>
          </cell>
          <cell r="R1249">
            <v>47</v>
          </cell>
          <cell r="S1249">
            <v>13</v>
          </cell>
          <cell r="T1249">
            <v>14</v>
          </cell>
          <cell r="U1249">
            <v>28</v>
          </cell>
          <cell r="V1249" t="str">
            <v>MX</v>
          </cell>
          <cell r="W1249" t="str">
            <v>Compliant</v>
          </cell>
          <cell r="Y1249">
            <v>384</v>
          </cell>
        </row>
        <row r="1250">
          <cell r="A1250" t="str">
            <v>AC28/95-WH</v>
          </cell>
          <cell r="B1250" t="str">
            <v>JBL</v>
          </cell>
          <cell r="C1250" t="str">
            <v>AE Series</v>
          </cell>
          <cell r="D1250" t="str">
            <v>AC28/95-WH</v>
          </cell>
          <cell r="E1250" t="str">
            <v>JBL052</v>
          </cell>
          <cell r="H1250" t="str">
            <v>AC28/95 - Dual   8" 2way (white)</v>
          </cell>
          <cell r="I1250" t="str">
            <v>AC28/95 in white.</v>
          </cell>
          <cell r="J1250">
            <v>1990</v>
          </cell>
          <cell r="K1250">
            <v>1990</v>
          </cell>
          <cell r="L1250">
            <v>995</v>
          </cell>
          <cell r="P1250">
            <v>691991010903</v>
          </cell>
          <cell r="R1250">
            <v>47</v>
          </cell>
          <cell r="S1250">
            <v>13</v>
          </cell>
          <cell r="T1250">
            <v>13.5</v>
          </cell>
          <cell r="U1250">
            <v>28.5</v>
          </cell>
          <cell r="V1250" t="str">
            <v>MX</v>
          </cell>
          <cell r="W1250" t="str">
            <v>Compliant</v>
          </cell>
          <cell r="Y1250">
            <v>385</v>
          </cell>
        </row>
        <row r="1251">
          <cell r="A1251" t="str">
            <v>AC28/95-WRC</v>
          </cell>
          <cell r="B1251" t="str">
            <v>JBL</v>
          </cell>
          <cell r="C1251" t="str">
            <v>Custom Shop Item</v>
          </cell>
          <cell r="D1251" t="str">
            <v>AC28/95-WRC</v>
          </cell>
          <cell r="E1251" t="str">
            <v>JBL052</v>
          </cell>
          <cell r="F1251" t="str">
            <v>YES</v>
          </cell>
          <cell r="H1251" t="str">
            <v>AC28/95 - Dual   8" 2way (Extreme Weather Protection Treatment)</v>
          </cell>
          <cell r="I1251" t="str">
            <v>Ultra-Compact 2-Way Loudspeaker with 1 x 5.25" LF.  90° x 90° Coverage, Passive.  Suspension Eyebolts Not Included.  Optional U-Bracket Model MTU-15.  Sold as 2 per carton.</v>
          </cell>
          <cell r="J1251" t="str">
            <v>Please email CustomAudio@harman.com for quote</v>
          </cell>
          <cell r="K1251" t="str">
            <v>Please email CustomAudio@harman.com for quote</v>
          </cell>
          <cell r="L1251" t="str">
            <v>Please email CustomAudio@harman.com for quote</v>
          </cell>
          <cell r="P1251">
            <v>691991029035</v>
          </cell>
          <cell r="R1251">
            <v>51</v>
          </cell>
          <cell r="S1251">
            <v>15</v>
          </cell>
          <cell r="T1251">
            <v>15.5</v>
          </cell>
          <cell r="U1251">
            <v>28.5</v>
          </cell>
          <cell r="V1251" t="str">
            <v>CN</v>
          </cell>
          <cell r="W1251" t="str">
            <v>Non Compliant</v>
          </cell>
          <cell r="Y1251">
            <v>386</v>
          </cell>
        </row>
        <row r="1252">
          <cell r="A1252" t="str">
            <v>AC28/95-WRX</v>
          </cell>
          <cell r="B1252" t="str">
            <v>JBL</v>
          </cell>
          <cell r="C1252" t="str">
            <v>Custom Shop Item</v>
          </cell>
          <cell r="D1252" t="str">
            <v>AC28/95-WRX</v>
          </cell>
          <cell r="E1252" t="str">
            <v>JBL050</v>
          </cell>
          <cell r="F1252" t="str">
            <v>YES</v>
          </cell>
          <cell r="H1252" t="str">
            <v>AC28/95 - Dual   8" 2way (Extreme Weather Protection Treatment)</v>
          </cell>
          <cell r="I1252" t="str">
            <v xml:space="preserve">Compact 2-Way Loudspeaker with 2 x 8" LF.  90° x 50° Coverage, Passive.  Compact  PT™ Progressive Transition™ Waveguide, Rotatable. With Extreme Weather Protection Treatment. WRC &amp; WRX enclosures are larger than the standard enclosure.  Visit www.jblpro.com to download AE Series 2D WRC &amp; WRX drawings.  MTU brackets do not fit WRC &amp; WRX enclosures.  GRAY. </v>
          </cell>
          <cell r="J1252" t="str">
            <v>Please email CustomAudio@harman.com for quote</v>
          </cell>
          <cell r="K1252" t="str">
            <v>Please email CustomAudio@harman.com for quote</v>
          </cell>
          <cell r="L1252" t="str">
            <v>Please email CustomAudio@harman.com for quote</v>
          </cell>
          <cell r="P1252">
            <v>691991010910</v>
          </cell>
          <cell r="R1252">
            <v>75</v>
          </cell>
          <cell r="S1252">
            <v>17</v>
          </cell>
          <cell r="T1252">
            <v>15</v>
          </cell>
          <cell r="U1252">
            <v>30</v>
          </cell>
          <cell r="V1252" t="str">
            <v>CN</v>
          </cell>
          <cell r="W1252" t="str">
            <v>Non Compliant</v>
          </cell>
          <cell r="Y1252">
            <v>387</v>
          </cell>
        </row>
        <row r="1253">
          <cell r="A1253" t="str">
            <v>AC115S</v>
          </cell>
          <cell r="B1253" t="str">
            <v>JBL</v>
          </cell>
          <cell r="C1253" t="str">
            <v>AE Series</v>
          </cell>
          <cell r="D1253" t="str">
            <v>AC115S</v>
          </cell>
          <cell r="E1253">
            <v>82300300</v>
          </cell>
          <cell r="H1253" t="str">
            <v xml:space="preserve">15" Subwoofer </v>
          </cell>
          <cell r="I1253" t="str">
            <v>15" Subwoofer with 75mm (3 in) voice coil.</v>
          </cell>
          <cell r="J1253">
            <v>1550</v>
          </cell>
          <cell r="K1253">
            <v>1550</v>
          </cell>
          <cell r="L1253">
            <v>775</v>
          </cell>
          <cell r="P1253">
            <v>691991001314</v>
          </cell>
          <cell r="R1253">
            <v>61.1</v>
          </cell>
          <cell r="S1253">
            <v>25</v>
          </cell>
          <cell r="T1253">
            <v>18</v>
          </cell>
          <cell r="U1253">
            <v>21</v>
          </cell>
          <cell r="V1253" t="str">
            <v>CN</v>
          </cell>
          <cell r="W1253" t="str">
            <v>Non Compliant</v>
          </cell>
          <cell r="Y1253">
            <v>388</v>
          </cell>
        </row>
        <row r="1254">
          <cell r="A1254" t="str">
            <v>AC115S-WH</v>
          </cell>
          <cell r="B1254" t="str">
            <v>JBL</v>
          </cell>
          <cell r="C1254" t="str">
            <v>AE Series</v>
          </cell>
          <cell r="D1254" t="str">
            <v>AC115S-WH</v>
          </cell>
          <cell r="E1254" t="str">
            <v>JBL052</v>
          </cell>
          <cell r="H1254" t="str">
            <v>15" Subwoofer, white</v>
          </cell>
          <cell r="I1254" t="str">
            <v>AC115S in White</v>
          </cell>
          <cell r="J1254">
            <v>1550</v>
          </cell>
          <cell r="K1254">
            <v>1550</v>
          </cell>
          <cell r="L1254">
            <v>775</v>
          </cell>
          <cell r="P1254">
            <v>691991005022</v>
          </cell>
          <cell r="R1254">
            <v>62</v>
          </cell>
          <cell r="S1254">
            <v>19</v>
          </cell>
          <cell r="T1254">
            <v>26</v>
          </cell>
          <cell r="U1254">
            <v>22</v>
          </cell>
          <cell r="V1254" t="str">
            <v>CN</v>
          </cell>
          <cell r="W1254" t="str">
            <v>Non Compliant</v>
          </cell>
          <cell r="Y1254">
            <v>389</v>
          </cell>
        </row>
        <row r="1255">
          <cell r="A1255" t="str">
            <v>AC118S</v>
          </cell>
          <cell r="B1255" t="str">
            <v>JBL</v>
          </cell>
          <cell r="C1255" t="str">
            <v>AE Series</v>
          </cell>
          <cell r="D1255" t="str">
            <v>AC118S</v>
          </cell>
          <cell r="E1255" t="str">
            <v>JBL052</v>
          </cell>
          <cell r="H1255" t="str">
            <v xml:space="preserve">18" Subwoofer </v>
          </cell>
          <cell r="I1255" t="str">
            <v>18" Subwoofer with 75mm (3 in) voice coil.</v>
          </cell>
          <cell r="J1255">
            <v>1800</v>
          </cell>
          <cell r="K1255">
            <v>1800</v>
          </cell>
          <cell r="L1255">
            <v>900</v>
          </cell>
          <cell r="P1255">
            <v>691991001321</v>
          </cell>
          <cell r="R1255">
            <v>80</v>
          </cell>
          <cell r="S1255">
            <v>30</v>
          </cell>
          <cell r="T1255">
            <v>30</v>
          </cell>
          <cell r="U1255">
            <v>24</v>
          </cell>
          <cell r="V1255" t="str">
            <v>CN</v>
          </cell>
          <cell r="W1255" t="str">
            <v>Non Compliant</v>
          </cell>
          <cell r="Y1255">
            <v>390</v>
          </cell>
        </row>
        <row r="1256">
          <cell r="A1256" t="str">
            <v>AC118S-WH</v>
          </cell>
          <cell r="B1256" t="str">
            <v>JBL</v>
          </cell>
          <cell r="C1256" t="str">
            <v>AE Series</v>
          </cell>
          <cell r="D1256" t="str">
            <v>AC118S-WH</v>
          </cell>
          <cell r="E1256" t="str">
            <v>JBL052</v>
          </cell>
          <cell r="H1256" t="str">
            <v>18" Subwoofer, white</v>
          </cell>
          <cell r="I1256" t="str">
            <v>AC118S in White</v>
          </cell>
          <cell r="J1256">
            <v>1800</v>
          </cell>
          <cell r="K1256">
            <v>1800</v>
          </cell>
          <cell r="L1256">
            <v>900</v>
          </cell>
          <cell r="P1256">
            <v>691991005015</v>
          </cell>
          <cell r="R1256">
            <v>80</v>
          </cell>
          <cell r="S1256">
            <v>30</v>
          </cell>
          <cell r="T1256">
            <v>30</v>
          </cell>
          <cell r="U1256">
            <v>24</v>
          </cell>
          <cell r="V1256" t="str">
            <v>CN</v>
          </cell>
          <cell r="W1256" t="str">
            <v>Non Compliant</v>
          </cell>
          <cell r="Y1256">
            <v>391</v>
          </cell>
        </row>
        <row r="1257">
          <cell r="A1257" t="str">
            <v>AC195</v>
          </cell>
          <cell r="B1257" t="str">
            <v>JBL</v>
          </cell>
          <cell r="C1257" t="str">
            <v>AE Series</v>
          </cell>
          <cell r="D1257" t="str">
            <v>AC195</v>
          </cell>
          <cell r="E1257" t="str">
            <v>JBL050</v>
          </cell>
          <cell r="H1257" t="str">
            <v>10" 2-way full-range system</v>
          </cell>
          <cell r="I1257" t="str">
            <v>10" 2-way full-range system, rotatable 90⁰ x 50⁰ waveguide coverage pattern with 2408H-2 25mm (1 in) exit, 38mm (1.5 in) voice coil.</v>
          </cell>
          <cell r="J1257">
            <v>1350</v>
          </cell>
          <cell r="K1257">
            <v>1350</v>
          </cell>
          <cell r="L1257">
            <v>675</v>
          </cell>
          <cell r="P1257">
            <v>691991001260</v>
          </cell>
          <cell r="R1257">
            <v>33.5</v>
          </cell>
          <cell r="S1257">
            <v>15</v>
          </cell>
          <cell r="T1257">
            <v>14</v>
          </cell>
          <cell r="U1257">
            <v>23</v>
          </cell>
          <cell r="V1257" t="str">
            <v>CN</v>
          </cell>
          <cell r="W1257" t="str">
            <v>Non Compliant</v>
          </cell>
          <cell r="Y1257">
            <v>392</v>
          </cell>
        </row>
        <row r="1258">
          <cell r="A1258" t="str">
            <v>AC195-WH</v>
          </cell>
          <cell r="B1258" t="str">
            <v>JBL</v>
          </cell>
          <cell r="C1258" t="str">
            <v>AE Series</v>
          </cell>
          <cell r="D1258" t="str">
            <v>AC195-WH</v>
          </cell>
          <cell r="E1258" t="str">
            <v>JBL052</v>
          </cell>
          <cell r="H1258" t="str">
            <v>10" 2-way full-range system, white</v>
          </cell>
          <cell r="I1258" t="str">
            <v>AC195 in White</v>
          </cell>
          <cell r="J1258">
            <v>1350</v>
          </cell>
          <cell r="K1258">
            <v>1350</v>
          </cell>
          <cell r="L1258">
            <v>675</v>
          </cell>
          <cell r="P1258">
            <v>691991004315</v>
          </cell>
          <cell r="R1258">
            <v>39</v>
          </cell>
          <cell r="S1258">
            <v>15</v>
          </cell>
          <cell r="T1258">
            <v>15</v>
          </cell>
          <cell r="U1258">
            <v>24</v>
          </cell>
          <cell r="V1258" t="str">
            <v>CN</v>
          </cell>
          <cell r="W1258" t="str">
            <v>Non Compliant</v>
          </cell>
          <cell r="Y1258">
            <v>393</v>
          </cell>
        </row>
        <row r="1259">
          <cell r="A1259" t="str">
            <v>AC266</v>
          </cell>
          <cell r="B1259" t="str">
            <v>JBL</v>
          </cell>
          <cell r="C1259" t="str">
            <v>AE Series</v>
          </cell>
          <cell r="D1259" t="str">
            <v>AC266         </v>
          </cell>
          <cell r="E1259" t="str">
            <v>JBL050</v>
          </cell>
          <cell r="H1259" t="str">
            <v>12" 2-way full-range system</v>
          </cell>
          <cell r="I1259" t="str">
            <v>12" 2-way system, 60⁰ x 60⁰ waveguide coverage pattern with 2408H-2 25mm (1 in) exit, 38mm (1.5 in) voice coil.</v>
          </cell>
          <cell r="J1259">
            <v>1550</v>
          </cell>
          <cell r="K1259">
            <v>1550</v>
          </cell>
          <cell r="L1259">
            <v>775</v>
          </cell>
          <cell r="P1259">
            <v>691991001277</v>
          </cell>
          <cell r="V1259" t="str">
            <v>CN</v>
          </cell>
          <cell r="W1259" t="str">
            <v>Non Compliant</v>
          </cell>
          <cell r="Y1259">
            <v>394</v>
          </cell>
        </row>
        <row r="1260">
          <cell r="A1260" t="str">
            <v>AC266-WH</v>
          </cell>
          <cell r="B1260" t="str">
            <v>JBL</v>
          </cell>
          <cell r="C1260" t="str">
            <v>AE Series</v>
          </cell>
          <cell r="D1260" t="str">
            <v>AC266-WH       </v>
          </cell>
          <cell r="E1260" t="str">
            <v>JBL052</v>
          </cell>
          <cell r="H1260" t="str">
            <v>12" 2-way full-range system, white</v>
          </cell>
          <cell r="I1260" t="str">
            <v>AC266 in White</v>
          </cell>
          <cell r="J1260">
            <v>1550</v>
          </cell>
          <cell r="K1260">
            <v>1550</v>
          </cell>
          <cell r="L1260">
            <v>775</v>
          </cell>
          <cell r="P1260">
            <v>691991004261</v>
          </cell>
          <cell r="V1260" t="str">
            <v>CN</v>
          </cell>
          <cell r="W1260" t="str">
            <v>Non Compliant</v>
          </cell>
          <cell r="Y1260">
            <v>395</v>
          </cell>
        </row>
        <row r="1261">
          <cell r="A1261" t="str">
            <v>AC299</v>
          </cell>
          <cell r="B1261" t="str">
            <v>JBL</v>
          </cell>
          <cell r="C1261" t="str">
            <v>AE Series</v>
          </cell>
          <cell r="D1261" t="str">
            <v>AC299</v>
          </cell>
          <cell r="E1261" t="str">
            <v>JBL050</v>
          </cell>
          <cell r="H1261" t="str">
            <v>12" 2-way full-range system</v>
          </cell>
          <cell r="I1261" t="str">
            <v>12" 2-way system, 90⁰ x 90⁰ waveguide coverage pattern with 2408H-2 25mm (1 in) exit, 38mm (1.5 in) voice coil.</v>
          </cell>
          <cell r="J1261">
            <v>1550</v>
          </cell>
          <cell r="K1261">
            <v>1550</v>
          </cell>
          <cell r="L1261">
            <v>775</v>
          </cell>
          <cell r="P1261">
            <v>691991001284</v>
          </cell>
          <cell r="R1261">
            <v>44.2</v>
          </cell>
          <cell r="S1261">
            <v>17</v>
          </cell>
          <cell r="T1261">
            <v>17</v>
          </cell>
          <cell r="U1261">
            <v>25</v>
          </cell>
          <cell r="V1261" t="str">
            <v>CN</v>
          </cell>
          <cell r="W1261" t="str">
            <v>Non Compliant</v>
          </cell>
          <cell r="Y1261">
            <v>396</v>
          </cell>
        </row>
        <row r="1262">
          <cell r="A1262" t="str">
            <v>AC299-WH</v>
          </cell>
          <cell r="B1262" t="str">
            <v>JBL</v>
          </cell>
          <cell r="C1262" t="str">
            <v>AE Series</v>
          </cell>
          <cell r="D1262" t="str">
            <v>AC299-WH</v>
          </cell>
          <cell r="E1262" t="str">
            <v>JBL052</v>
          </cell>
          <cell r="H1262" t="str">
            <v>12" 2-way full-range system, white</v>
          </cell>
          <cell r="I1262" t="str">
            <v>AC299 in White</v>
          </cell>
          <cell r="J1262">
            <v>1550</v>
          </cell>
          <cell r="K1262">
            <v>1550</v>
          </cell>
          <cell r="L1262">
            <v>775</v>
          </cell>
          <cell r="P1262">
            <v>691991004278</v>
          </cell>
          <cell r="R1262">
            <v>49</v>
          </cell>
          <cell r="S1262">
            <v>18</v>
          </cell>
          <cell r="T1262">
            <v>17</v>
          </cell>
          <cell r="U1262">
            <v>27</v>
          </cell>
          <cell r="V1262" t="str">
            <v>CN</v>
          </cell>
          <cell r="W1262" t="str">
            <v>Non Compliant</v>
          </cell>
          <cell r="Y1262">
            <v>397</v>
          </cell>
        </row>
        <row r="1263">
          <cell r="A1263" t="str">
            <v>AC566</v>
          </cell>
          <cell r="B1263" t="str">
            <v>JBL</v>
          </cell>
          <cell r="C1263" t="str">
            <v>AE Series</v>
          </cell>
          <cell r="D1263" t="str">
            <v>AC566</v>
          </cell>
          <cell r="E1263" t="str">
            <v>JBL052</v>
          </cell>
          <cell r="H1263" t="str">
            <v>15" 2-way full-range system</v>
          </cell>
          <cell r="I1263" t="str">
            <v>15" 2-way system, 60⁰ x 60⁰ waveguide coverage pattern with 2408H-2 25mm (1 in) exit, 38mm (1.5 in) voice coil.</v>
          </cell>
          <cell r="J1263">
            <v>1700</v>
          </cell>
          <cell r="K1263">
            <v>1700</v>
          </cell>
          <cell r="L1263">
            <v>850</v>
          </cell>
          <cell r="P1263">
            <v>691991001291</v>
          </cell>
          <cell r="R1263">
            <v>51</v>
          </cell>
          <cell r="S1263">
            <v>20</v>
          </cell>
          <cell r="T1263">
            <v>18</v>
          </cell>
          <cell r="U1263">
            <v>29</v>
          </cell>
          <cell r="V1263" t="str">
            <v>CN</v>
          </cell>
          <cell r="W1263" t="str">
            <v>Non Compliant</v>
          </cell>
          <cell r="Y1263">
            <v>398</v>
          </cell>
        </row>
        <row r="1264">
          <cell r="A1264" t="str">
            <v>AC566-WH</v>
          </cell>
          <cell r="B1264" t="str">
            <v>JBL</v>
          </cell>
          <cell r="C1264" t="str">
            <v>AE Series</v>
          </cell>
          <cell r="D1264" t="str">
            <v>AC566-WH</v>
          </cell>
          <cell r="E1264" t="str">
            <v>JBL052</v>
          </cell>
          <cell r="H1264" t="str">
            <v>15" 2-way full-range system, white</v>
          </cell>
          <cell r="I1264" t="str">
            <v>AC566 in White</v>
          </cell>
          <cell r="J1264">
            <v>1700</v>
          </cell>
          <cell r="K1264">
            <v>1700</v>
          </cell>
          <cell r="L1264">
            <v>850</v>
          </cell>
          <cell r="P1264">
            <v>691991004285</v>
          </cell>
          <cell r="R1264">
            <v>54</v>
          </cell>
          <cell r="S1264">
            <v>19</v>
          </cell>
          <cell r="T1264">
            <v>20</v>
          </cell>
          <cell r="U1264">
            <v>30</v>
          </cell>
          <cell r="V1264" t="str">
            <v>CN</v>
          </cell>
          <cell r="W1264" t="str">
            <v>Non Compliant</v>
          </cell>
          <cell r="Y1264">
            <v>399</v>
          </cell>
        </row>
        <row r="1265">
          <cell r="A1265" t="str">
            <v>AC599</v>
          </cell>
          <cell r="B1265" t="str">
            <v>JBL</v>
          </cell>
          <cell r="C1265" t="str">
            <v>AE Series</v>
          </cell>
          <cell r="D1265" t="str">
            <v xml:space="preserve">AC599        </v>
          </cell>
          <cell r="E1265" t="str">
            <v>JBL052</v>
          </cell>
          <cell r="H1265" t="str">
            <v>15" 2-way full-range system</v>
          </cell>
          <cell r="I1265" t="str">
            <v>15" 2-way system, 90⁰ x 90⁰ waveguide coverage pattern with 2408H-2 25mm (1 in) exit, 38mm (1.5 in) voice coil.</v>
          </cell>
          <cell r="J1265">
            <v>1700</v>
          </cell>
          <cell r="K1265">
            <v>1700</v>
          </cell>
          <cell r="L1265">
            <v>850</v>
          </cell>
          <cell r="P1265">
            <v>691991001307</v>
          </cell>
          <cell r="V1265" t="str">
            <v>CN</v>
          </cell>
          <cell r="W1265" t="str">
            <v>Non Compliant</v>
          </cell>
          <cell r="Y1265">
            <v>400</v>
          </cell>
        </row>
        <row r="1266">
          <cell r="A1266" t="str">
            <v>AC599-WH</v>
          </cell>
          <cell r="B1266" t="str">
            <v>JBL</v>
          </cell>
          <cell r="C1266" t="str">
            <v>AE Series</v>
          </cell>
          <cell r="D1266" t="str">
            <v xml:space="preserve">AC599-WH   </v>
          </cell>
          <cell r="E1266" t="str">
            <v>JBL052</v>
          </cell>
          <cell r="H1266" t="str">
            <v>15" 2-way full-range system, white</v>
          </cell>
          <cell r="I1266" t="str">
            <v>AC299 in White</v>
          </cell>
          <cell r="J1266">
            <v>1700</v>
          </cell>
          <cell r="K1266">
            <v>1700</v>
          </cell>
          <cell r="L1266">
            <v>850</v>
          </cell>
          <cell r="P1266">
            <v>691991004292</v>
          </cell>
          <cell r="V1266" t="str">
            <v>CN</v>
          </cell>
          <cell r="W1266" t="str">
            <v>Non Compliant</v>
          </cell>
          <cell r="Y1266">
            <v>401</v>
          </cell>
        </row>
        <row r="1267">
          <cell r="A1267" t="str">
            <v>AC895</v>
          </cell>
          <cell r="B1267" t="str">
            <v>JBL</v>
          </cell>
          <cell r="C1267" t="str">
            <v>AE Series</v>
          </cell>
          <cell r="D1267" t="str">
            <v>AC895</v>
          </cell>
          <cell r="E1267" t="str">
            <v>JBL052</v>
          </cell>
          <cell r="H1267" t="str">
            <v>8" 2-way full-range system</v>
          </cell>
          <cell r="I1267" t="str">
            <v>8" 2-way full-range system, rotatable 90⁰ x 50⁰ waveguide coverage pattern with 2414H-C 25mm (1 in) exit, 25mm (1 in) voice coil.</v>
          </cell>
          <cell r="J1267">
            <v>1100</v>
          </cell>
          <cell r="K1267">
            <v>1100</v>
          </cell>
          <cell r="L1267">
            <v>550</v>
          </cell>
          <cell r="P1267">
            <v>691991001253</v>
          </cell>
          <cell r="R1267">
            <v>25.8</v>
          </cell>
          <cell r="S1267">
            <v>12</v>
          </cell>
          <cell r="T1267">
            <v>12</v>
          </cell>
          <cell r="U1267">
            <v>20</v>
          </cell>
          <cell r="V1267" t="str">
            <v>CN</v>
          </cell>
          <cell r="W1267" t="str">
            <v>Non Compliant</v>
          </cell>
          <cell r="Y1267">
            <v>402</v>
          </cell>
        </row>
        <row r="1268">
          <cell r="A1268" t="str">
            <v>AC895-WH</v>
          </cell>
          <cell r="B1268" t="str">
            <v>JBL</v>
          </cell>
          <cell r="C1268" t="str">
            <v>AE Series</v>
          </cell>
          <cell r="D1268" t="str">
            <v>AC895-WH</v>
          </cell>
          <cell r="E1268" t="str">
            <v>JBL052</v>
          </cell>
          <cell r="H1268" t="str">
            <v>8" 2-way full-range system, white</v>
          </cell>
          <cell r="I1268" t="str">
            <v>AC895 in White</v>
          </cell>
          <cell r="J1268">
            <v>1100</v>
          </cell>
          <cell r="K1268">
            <v>1100</v>
          </cell>
          <cell r="L1268">
            <v>550</v>
          </cell>
          <cell r="P1268">
            <v>691991004308</v>
          </cell>
          <cell r="R1268">
            <v>31</v>
          </cell>
          <cell r="S1268">
            <v>12</v>
          </cell>
          <cell r="T1268">
            <v>13</v>
          </cell>
          <cell r="U1268">
            <v>22</v>
          </cell>
          <cell r="V1268" t="str">
            <v>CN</v>
          </cell>
          <cell r="W1268" t="str">
            <v>Non Compliant</v>
          </cell>
          <cell r="Y1268">
            <v>403</v>
          </cell>
        </row>
        <row r="1269">
          <cell r="A1269" t="str">
            <v>MTU-15</v>
          </cell>
          <cell r="B1269" t="str">
            <v>JBL</v>
          </cell>
          <cell r="C1269" t="str">
            <v>AE Series</v>
          </cell>
          <cell r="D1269" t="str">
            <v>MTU-15</v>
          </cell>
          <cell r="E1269" t="str">
            <v>JBL052</v>
          </cell>
          <cell r="H1269" t="str">
            <v>U BRACKET FOR AC15</v>
          </cell>
          <cell r="I1269" t="str">
            <v>U‐Bracket For Model AC15, Blk</v>
          </cell>
          <cell r="J1269">
            <v>125</v>
          </cell>
          <cell r="K1269">
            <v>125</v>
          </cell>
          <cell r="L1269">
            <v>62.5</v>
          </cell>
          <cell r="P1269">
            <v>691991012235</v>
          </cell>
          <cell r="R1269">
            <v>3</v>
          </cell>
          <cell r="S1269">
            <v>12</v>
          </cell>
          <cell r="T1269">
            <v>11</v>
          </cell>
          <cell r="U1269">
            <v>4</v>
          </cell>
          <cell r="V1269" t="str">
            <v>GB</v>
          </cell>
          <cell r="W1269" t="str">
            <v>Non Compliant</v>
          </cell>
          <cell r="Y1269">
            <v>404</v>
          </cell>
        </row>
        <row r="1270">
          <cell r="A1270" t="str">
            <v>MTU-15-WH</v>
          </cell>
          <cell r="B1270" t="str">
            <v>JBL</v>
          </cell>
          <cell r="C1270" t="str">
            <v>AE Series</v>
          </cell>
          <cell r="D1270" t="str">
            <v>MTU-15-WH</v>
          </cell>
          <cell r="E1270" t="str">
            <v>JBL052</v>
          </cell>
          <cell r="H1270" t="str">
            <v>U BRACKET FOR AC15</v>
          </cell>
          <cell r="I1270" t="str">
            <v>U‐Bracket For Model AC15, White</v>
          </cell>
          <cell r="J1270">
            <v>125</v>
          </cell>
          <cell r="K1270">
            <v>125</v>
          </cell>
          <cell r="L1270">
            <v>60.4</v>
          </cell>
          <cell r="P1270">
            <v>691991012242</v>
          </cell>
          <cell r="R1270">
            <v>3</v>
          </cell>
          <cell r="S1270">
            <v>12</v>
          </cell>
          <cell r="T1270">
            <v>11</v>
          </cell>
          <cell r="U1270">
            <v>4</v>
          </cell>
          <cell r="V1270" t="str">
            <v>CN</v>
          </cell>
          <cell r="W1270" t="str">
            <v>Non Compliant</v>
          </cell>
          <cell r="Y1270">
            <v>405</v>
          </cell>
        </row>
        <row r="1271">
          <cell r="A1271" t="str">
            <v>MTU-16</v>
          </cell>
          <cell r="B1271" t="str">
            <v>JBL</v>
          </cell>
          <cell r="C1271" t="str">
            <v>AE Series</v>
          </cell>
          <cell r="D1271" t="str">
            <v>MTU-16</v>
          </cell>
          <cell r="E1271" t="str">
            <v>JBL052</v>
          </cell>
          <cell r="H1271" t="str">
            <v>U BRACKET FOR AC16</v>
          </cell>
          <cell r="I1271" t="str">
            <v>U‐Bracket For Model AC16, Blk</v>
          </cell>
          <cell r="J1271">
            <v>200</v>
          </cell>
          <cell r="K1271">
            <v>165</v>
          </cell>
          <cell r="L1271">
            <v>80.09</v>
          </cell>
          <cell r="P1271">
            <v>691991012259</v>
          </cell>
          <cell r="R1271">
            <v>3.55</v>
          </cell>
          <cell r="S1271">
            <v>11</v>
          </cell>
          <cell r="T1271">
            <v>16</v>
          </cell>
          <cell r="U1271">
            <v>4</v>
          </cell>
          <cell r="V1271" t="str">
            <v>CN</v>
          </cell>
          <cell r="W1271" t="str">
            <v>Non Compliant</v>
          </cell>
          <cell r="Y1271">
            <v>406</v>
          </cell>
        </row>
        <row r="1272">
          <cell r="A1272" t="str">
            <v>MTU-16-WH</v>
          </cell>
          <cell r="B1272" t="str">
            <v>JBL</v>
          </cell>
          <cell r="C1272" t="str">
            <v>AE Series</v>
          </cell>
          <cell r="D1272" t="str">
            <v>MTU-16-WH</v>
          </cell>
          <cell r="E1272" t="str">
            <v>JBL052</v>
          </cell>
          <cell r="H1272" t="str">
            <v>U BRACKET FOR AC16</v>
          </cell>
          <cell r="I1272" t="str">
            <v>U‐Bracket For Model AC16, White</v>
          </cell>
          <cell r="J1272">
            <v>165</v>
          </cell>
          <cell r="K1272">
            <v>165</v>
          </cell>
          <cell r="L1272">
            <v>80.09</v>
          </cell>
          <cell r="P1272">
            <v>691991012266</v>
          </cell>
          <cell r="R1272">
            <v>5</v>
          </cell>
          <cell r="S1272">
            <v>16</v>
          </cell>
          <cell r="T1272">
            <v>10</v>
          </cell>
          <cell r="U1272">
            <v>4</v>
          </cell>
          <cell r="V1272" t="str">
            <v>CN</v>
          </cell>
          <cell r="W1272" t="str">
            <v>Non Compliant</v>
          </cell>
          <cell r="Y1272">
            <v>407</v>
          </cell>
        </row>
        <row r="1273">
          <cell r="A1273" t="str">
            <v>MTU-18</v>
          </cell>
          <cell r="B1273" t="str">
            <v>JBL</v>
          </cell>
          <cell r="C1273" t="str">
            <v>AE Series</v>
          </cell>
          <cell r="D1273" t="str">
            <v>MTU-18</v>
          </cell>
          <cell r="E1273" t="str">
            <v>JBL052</v>
          </cell>
          <cell r="H1273" t="str">
            <v>U BRACKET FOR AC18</v>
          </cell>
          <cell r="I1273" t="str">
            <v>U‐Bracket For Models AC18/xx, Blk</v>
          </cell>
          <cell r="J1273">
            <v>190</v>
          </cell>
          <cell r="K1273">
            <v>190</v>
          </cell>
          <cell r="L1273">
            <v>95</v>
          </cell>
          <cell r="P1273">
            <v>691991012273</v>
          </cell>
          <cell r="R1273">
            <v>4.0999999999999996</v>
          </cell>
          <cell r="S1273">
            <v>10</v>
          </cell>
          <cell r="T1273">
            <v>20</v>
          </cell>
          <cell r="U1273">
            <v>4</v>
          </cell>
          <cell r="V1273" t="str">
            <v>GB</v>
          </cell>
          <cell r="W1273" t="str">
            <v>Non Compliant</v>
          </cell>
          <cell r="Y1273">
            <v>408</v>
          </cell>
        </row>
        <row r="1274">
          <cell r="A1274" t="str">
            <v>MTU-18-WH</v>
          </cell>
          <cell r="B1274" t="str">
            <v>JBL</v>
          </cell>
          <cell r="C1274" t="str">
            <v>AE Series</v>
          </cell>
          <cell r="D1274" t="str">
            <v>MTU-18-WH</v>
          </cell>
          <cell r="E1274" t="str">
            <v>JBL052</v>
          </cell>
          <cell r="H1274" t="str">
            <v>U BRACKET FOR AC18</v>
          </cell>
          <cell r="I1274" t="str">
            <v>U‐Bracket For Models AC18/xx, White</v>
          </cell>
          <cell r="J1274">
            <v>190.5</v>
          </cell>
          <cell r="K1274">
            <v>190.5</v>
          </cell>
          <cell r="L1274">
            <v>93.52</v>
          </cell>
          <cell r="P1274">
            <v>691991012280</v>
          </cell>
          <cell r="R1274">
            <v>4.0999999999999996</v>
          </cell>
          <cell r="S1274">
            <v>10</v>
          </cell>
          <cell r="T1274">
            <v>20</v>
          </cell>
          <cell r="U1274">
            <v>4</v>
          </cell>
          <cell r="V1274" t="str">
            <v>CN</v>
          </cell>
          <cell r="W1274" t="str">
            <v>Non Compliant</v>
          </cell>
          <cell r="Y1274">
            <v>409</v>
          </cell>
        </row>
        <row r="1275">
          <cell r="A1275" t="str">
            <v>MTU-25</v>
          </cell>
          <cell r="B1275" t="str">
            <v>JBL</v>
          </cell>
          <cell r="C1275" t="str">
            <v>AE Series</v>
          </cell>
          <cell r="D1275" t="str">
            <v>MTU-25</v>
          </cell>
          <cell r="E1275" t="str">
            <v>JBL052</v>
          </cell>
          <cell r="H1275" t="str">
            <v>U BRACKET FOR AC25</v>
          </cell>
          <cell r="I1275" t="str">
            <v>U‐Bracket For Model AC25, Blk</v>
          </cell>
          <cell r="J1275">
            <v>180</v>
          </cell>
          <cell r="K1275">
            <v>150</v>
          </cell>
          <cell r="L1275">
            <v>73.81</v>
          </cell>
          <cell r="P1275">
            <v>691991012310</v>
          </cell>
          <cell r="R1275">
            <v>5</v>
          </cell>
          <cell r="S1275">
            <v>16</v>
          </cell>
          <cell r="T1275">
            <v>10</v>
          </cell>
          <cell r="U1275">
            <v>4</v>
          </cell>
          <cell r="V1275" t="str">
            <v>CN</v>
          </cell>
          <cell r="W1275" t="str">
            <v>Non Compliant</v>
          </cell>
          <cell r="Y1275">
            <v>410</v>
          </cell>
        </row>
        <row r="1276">
          <cell r="A1276" t="str">
            <v>MTU-25-WH</v>
          </cell>
          <cell r="B1276" t="str">
            <v>JBL</v>
          </cell>
          <cell r="C1276" t="str">
            <v>AE Series</v>
          </cell>
          <cell r="D1276" t="str">
            <v>MTU-25-WH</v>
          </cell>
          <cell r="E1276" t="str">
            <v>JBL052</v>
          </cell>
          <cell r="H1276" t="str">
            <v>U BRACKET FOR AC25</v>
          </cell>
          <cell r="I1276" t="str">
            <v>U‐Bracket For Model AC25, White</v>
          </cell>
          <cell r="J1276">
            <v>150</v>
          </cell>
          <cell r="K1276">
            <v>150</v>
          </cell>
          <cell r="L1276">
            <v>73.81</v>
          </cell>
          <cell r="P1276">
            <v>691991012327</v>
          </cell>
          <cell r="R1276">
            <v>3</v>
          </cell>
          <cell r="S1276">
            <v>10</v>
          </cell>
          <cell r="T1276">
            <v>16</v>
          </cell>
          <cell r="U1276">
            <v>4</v>
          </cell>
          <cell r="V1276" t="str">
            <v>CN</v>
          </cell>
          <cell r="W1276" t="str">
            <v>Non Compliant</v>
          </cell>
          <cell r="Y1276">
            <v>411</v>
          </cell>
        </row>
        <row r="1277">
          <cell r="A1277" t="str">
            <v>MTU-26</v>
          </cell>
          <cell r="B1277" t="str">
            <v>JBL</v>
          </cell>
          <cell r="C1277" t="str">
            <v>AE Series</v>
          </cell>
          <cell r="D1277" t="str">
            <v>MTU-26</v>
          </cell>
          <cell r="E1277" t="str">
            <v>JBL052</v>
          </cell>
          <cell r="H1277" t="str">
            <v>U BRACKET FOR AC26</v>
          </cell>
          <cell r="I1277" t="str">
            <v>U‐Bracket For Model AC26, Blk</v>
          </cell>
          <cell r="J1277">
            <v>180</v>
          </cell>
          <cell r="K1277">
            <v>180</v>
          </cell>
          <cell r="L1277">
            <v>88.62</v>
          </cell>
          <cell r="P1277">
            <v>691991012334</v>
          </cell>
          <cell r="R1277">
            <v>4.5</v>
          </cell>
          <cell r="S1277">
            <v>10</v>
          </cell>
          <cell r="T1277">
            <v>24</v>
          </cell>
          <cell r="U1277">
            <v>24</v>
          </cell>
          <cell r="V1277" t="str">
            <v>CN</v>
          </cell>
          <cell r="W1277" t="str">
            <v>Non Compliant</v>
          </cell>
          <cell r="Y1277">
            <v>412</v>
          </cell>
        </row>
        <row r="1278">
          <cell r="A1278" t="str">
            <v>MTU-26-WH</v>
          </cell>
          <cell r="B1278" t="str">
            <v>JBL</v>
          </cell>
          <cell r="C1278" t="str">
            <v>AE Series</v>
          </cell>
          <cell r="D1278" t="str">
            <v>MTU-26-WH</v>
          </cell>
          <cell r="E1278" t="str">
            <v>JBL052</v>
          </cell>
          <cell r="H1278" t="str">
            <v>U BRACKET FOR AC26</v>
          </cell>
          <cell r="I1278" t="str">
            <v>U‐Bracket For Model AC26, White</v>
          </cell>
          <cell r="J1278">
            <v>180</v>
          </cell>
          <cell r="K1278">
            <v>180</v>
          </cell>
          <cell r="L1278">
            <v>88.76</v>
          </cell>
          <cell r="P1278">
            <v>691991012341</v>
          </cell>
          <cell r="R1278">
            <v>4.55</v>
          </cell>
          <cell r="S1278">
            <v>24</v>
          </cell>
          <cell r="T1278">
            <v>11</v>
          </cell>
          <cell r="U1278">
            <v>5</v>
          </cell>
          <cell r="V1278" t="str">
            <v>CN</v>
          </cell>
          <cell r="W1278" t="str">
            <v>Non Compliant</v>
          </cell>
          <cell r="Y1278">
            <v>413</v>
          </cell>
        </row>
        <row r="1279">
          <cell r="A1279" t="str">
            <v>MTU-28</v>
          </cell>
          <cell r="B1279" t="str">
            <v>JBL</v>
          </cell>
          <cell r="C1279" t="str">
            <v>AE Series</v>
          </cell>
          <cell r="D1279" t="str">
            <v>MTU-28</v>
          </cell>
          <cell r="E1279" t="str">
            <v>JBL052</v>
          </cell>
          <cell r="H1279" t="str">
            <v>U BRACKET FOR AC28</v>
          </cell>
          <cell r="I1279" t="str">
            <v>U‐Bracket For Models AC28/xx, Blk</v>
          </cell>
          <cell r="J1279">
            <v>250</v>
          </cell>
          <cell r="K1279">
            <v>250</v>
          </cell>
          <cell r="L1279">
            <v>125</v>
          </cell>
          <cell r="P1279">
            <v>691991012358</v>
          </cell>
          <cell r="R1279">
            <v>5.35</v>
          </cell>
          <cell r="S1279">
            <v>10</v>
          </cell>
          <cell r="T1279">
            <v>30</v>
          </cell>
          <cell r="U1279">
            <v>4</v>
          </cell>
          <cell r="V1279" t="str">
            <v>CN</v>
          </cell>
          <cell r="W1279" t="str">
            <v>Non Compliant</v>
          </cell>
          <cell r="Y1279">
            <v>414</v>
          </cell>
        </row>
        <row r="1280">
          <cell r="A1280" t="str">
            <v>MTU-28-WH</v>
          </cell>
          <cell r="B1280" t="str">
            <v>JBL</v>
          </cell>
          <cell r="C1280" t="str">
            <v>AE Series</v>
          </cell>
          <cell r="D1280" t="str">
            <v>MTU-28-WH</v>
          </cell>
          <cell r="E1280" t="str">
            <v>JBL052</v>
          </cell>
          <cell r="H1280" t="str">
            <v>U BRACKET FOR AC28</v>
          </cell>
          <cell r="I1280" t="str">
            <v>U‐Bracket For Models AC28/xx, White</v>
          </cell>
          <cell r="J1280">
            <v>245</v>
          </cell>
          <cell r="K1280">
            <v>245</v>
          </cell>
          <cell r="L1280">
            <v>121.27</v>
          </cell>
          <cell r="P1280">
            <v>691991012365</v>
          </cell>
          <cell r="R1280">
            <v>7</v>
          </cell>
          <cell r="S1280">
            <v>10</v>
          </cell>
          <cell r="T1280">
            <v>30</v>
          </cell>
          <cell r="U1280">
            <v>4</v>
          </cell>
          <cell r="V1280" t="str">
            <v>CN</v>
          </cell>
          <cell r="W1280" t="str">
            <v>Non Compliant</v>
          </cell>
          <cell r="Y1280">
            <v>415</v>
          </cell>
        </row>
        <row r="1281">
          <cell r="A1281" t="str">
            <v>MTU-195</v>
          </cell>
          <cell r="B1281" t="str">
            <v>JBL</v>
          </cell>
          <cell r="C1281" t="str">
            <v>AE Series</v>
          </cell>
          <cell r="D1281" t="str">
            <v>MTU-195</v>
          </cell>
          <cell r="E1281" t="str">
            <v>JBL018</v>
          </cell>
          <cell r="H1281" t="str">
            <v>U BRACKET FOR AC195</v>
          </cell>
          <cell r="I1281" t="str">
            <v>U Bracket for AC195, Blk</v>
          </cell>
          <cell r="J1281">
            <v>185</v>
          </cell>
          <cell r="K1281">
            <v>185</v>
          </cell>
          <cell r="L1281">
            <v>90.73</v>
          </cell>
          <cell r="P1281">
            <v>691991002274</v>
          </cell>
          <cell r="R1281">
            <v>15</v>
          </cell>
          <cell r="S1281">
            <v>23</v>
          </cell>
          <cell r="T1281">
            <v>13</v>
          </cell>
          <cell r="U1281">
            <v>4</v>
          </cell>
          <cell r="V1281" t="str">
            <v>CN</v>
          </cell>
          <cell r="W1281" t="str">
            <v>Non Compliant</v>
          </cell>
          <cell r="Y1281">
            <v>416</v>
          </cell>
        </row>
        <row r="1282">
          <cell r="A1282" t="str">
            <v>MTU-195-WH</v>
          </cell>
          <cell r="B1282" t="str">
            <v>JBL</v>
          </cell>
          <cell r="C1282" t="str">
            <v>AE Series</v>
          </cell>
          <cell r="D1282" t="str">
            <v>MTU-195-WH</v>
          </cell>
          <cell r="E1282" t="str">
            <v>JBL052</v>
          </cell>
          <cell r="H1282" t="str">
            <v>U BRACKET FOR AC195</v>
          </cell>
          <cell r="I1282" t="str">
            <v>U Bracket for AC195, White</v>
          </cell>
          <cell r="J1282">
            <v>175</v>
          </cell>
          <cell r="K1282">
            <v>175</v>
          </cell>
          <cell r="L1282">
            <v>87.16</v>
          </cell>
          <cell r="P1282">
            <v>691991002311</v>
          </cell>
          <cell r="R1282">
            <v>15</v>
          </cell>
          <cell r="S1282">
            <v>23</v>
          </cell>
          <cell r="T1282">
            <v>13</v>
          </cell>
          <cell r="U1282">
            <v>4</v>
          </cell>
          <cell r="V1282" t="str">
            <v>CN</v>
          </cell>
          <cell r="W1282" t="str">
            <v>Non Compliant</v>
          </cell>
          <cell r="Y1282">
            <v>417</v>
          </cell>
        </row>
        <row r="1283">
          <cell r="A1283" t="str">
            <v>MTU-266-99</v>
          </cell>
          <cell r="B1283" t="str">
            <v>JBL</v>
          </cell>
          <cell r="C1283" t="str">
            <v>AE Series</v>
          </cell>
          <cell r="D1283" t="str">
            <v>MTU-266-99</v>
          </cell>
          <cell r="E1283" t="str">
            <v>JBL052</v>
          </cell>
          <cell r="H1283" t="str">
            <v>U BRACKET FOR AC266 and AC299</v>
          </cell>
          <cell r="I1283" t="str">
            <v>U bracket for AC266 and AC299, Blk</v>
          </cell>
          <cell r="J1283">
            <v>255</v>
          </cell>
          <cell r="K1283">
            <v>215</v>
          </cell>
          <cell r="L1283">
            <v>105.3</v>
          </cell>
          <cell r="P1283">
            <v>691991031755</v>
          </cell>
          <cell r="R1283">
            <v>9</v>
          </cell>
          <cell r="S1283">
            <v>25.25</v>
          </cell>
          <cell r="T1283">
            <v>15.5</v>
          </cell>
          <cell r="U1283">
            <v>4.5</v>
          </cell>
          <cell r="V1283" t="str">
            <v>CN</v>
          </cell>
          <cell r="W1283" t="str">
            <v>Non Compliant</v>
          </cell>
          <cell r="Y1283">
            <v>418</v>
          </cell>
        </row>
        <row r="1284">
          <cell r="A1284" t="str">
            <v>MTU-266-99-WH</v>
          </cell>
          <cell r="B1284" t="str">
            <v>JBL</v>
          </cell>
          <cell r="C1284" t="str">
            <v>AE Series</v>
          </cell>
          <cell r="D1284" t="str">
            <v>MTU-266-99-WH</v>
          </cell>
          <cell r="E1284" t="str">
            <v>JBL052</v>
          </cell>
          <cell r="H1284" t="str">
            <v>U BRACKET FOR AC266 and AC299</v>
          </cell>
          <cell r="I1284" t="str">
            <v>U bracket for AC266 and AC299, White</v>
          </cell>
          <cell r="J1284">
            <v>210</v>
          </cell>
          <cell r="K1284">
            <v>210</v>
          </cell>
          <cell r="L1284">
            <v>105.3</v>
          </cell>
          <cell r="P1284">
            <v>691991031762</v>
          </cell>
          <cell r="R1284">
            <v>10</v>
          </cell>
          <cell r="S1284">
            <v>25</v>
          </cell>
          <cell r="T1284">
            <v>15</v>
          </cell>
          <cell r="U1284">
            <v>4</v>
          </cell>
          <cell r="V1284" t="str">
            <v>CN</v>
          </cell>
          <cell r="W1284" t="str">
            <v>Non Compliant</v>
          </cell>
          <cell r="Y1284">
            <v>419</v>
          </cell>
        </row>
        <row r="1285">
          <cell r="A1285" t="str">
            <v>MTU-566-99</v>
          </cell>
          <cell r="B1285" t="str">
            <v>JBL</v>
          </cell>
          <cell r="C1285" t="str">
            <v>AE Series</v>
          </cell>
          <cell r="D1285" t="str">
            <v>MTU-566-99</v>
          </cell>
          <cell r="E1285" t="str">
            <v>JBL052</v>
          </cell>
          <cell r="H1285" t="str">
            <v>U BRACKET FOR AC566 and AC599</v>
          </cell>
          <cell r="I1285" t="str">
            <v>U Bracket for AC566 and AC599, Blk</v>
          </cell>
          <cell r="J1285">
            <v>240</v>
          </cell>
          <cell r="K1285">
            <v>240</v>
          </cell>
          <cell r="L1285">
            <v>120</v>
          </cell>
          <cell r="P1285">
            <v>691991031779</v>
          </cell>
          <cell r="R1285">
            <v>15</v>
          </cell>
          <cell r="S1285">
            <v>28</v>
          </cell>
          <cell r="T1285">
            <v>15</v>
          </cell>
          <cell r="U1285">
            <v>5</v>
          </cell>
          <cell r="V1285" t="str">
            <v>CN</v>
          </cell>
          <cell r="W1285" t="str">
            <v>Non Compliant</v>
          </cell>
          <cell r="Y1285">
            <v>420</v>
          </cell>
        </row>
        <row r="1286">
          <cell r="A1286" t="str">
            <v>MTU-566-99-WH</v>
          </cell>
          <cell r="B1286" t="str">
            <v>JBL</v>
          </cell>
          <cell r="C1286" t="str">
            <v>AE Series</v>
          </cell>
          <cell r="D1286" t="str">
            <v>MTU-566-99-WH</v>
          </cell>
          <cell r="E1286" t="str">
            <v>JBL052</v>
          </cell>
          <cell r="H1286" t="str">
            <v>U BRACKET FOR AC566 and AC599</v>
          </cell>
          <cell r="I1286" t="str">
            <v>U Bracket for AC566 and AC599, White</v>
          </cell>
          <cell r="J1286">
            <v>235</v>
          </cell>
          <cell r="K1286">
            <v>235</v>
          </cell>
          <cell r="L1286">
            <v>116.12</v>
          </cell>
          <cell r="P1286">
            <v>691991031786</v>
          </cell>
          <cell r="R1286">
            <v>15</v>
          </cell>
          <cell r="S1286">
            <v>28</v>
          </cell>
          <cell r="T1286">
            <v>15</v>
          </cell>
          <cell r="U1286">
            <v>5</v>
          </cell>
          <cell r="V1286" t="str">
            <v>CN</v>
          </cell>
          <cell r="W1286" t="str">
            <v>Non Compliant</v>
          </cell>
          <cell r="Y1286">
            <v>421</v>
          </cell>
        </row>
        <row r="1287">
          <cell r="A1287" t="str">
            <v>MTU-895</v>
          </cell>
          <cell r="B1287" t="str">
            <v>JBL</v>
          </cell>
          <cell r="C1287" t="str">
            <v>AE Series</v>
          </cell>
          <cell r="D1287" t="str">
            <v>MTU-895</v>
          </cell>
          <cell r="E1287" t="str">
            <v>JBL052</v>
          </cell>
          <cell r="H1287" t="str">
            <v>U BRACKET FOR AC895</v>
          </cell>
          <cell r="I1287" t="str">
            <v>U Bracket for AC895, Blk</v>
          </cell>
          <cell r="J1287">
            <v>160</v>
          </cell>
          <cell r="K1287">
            <v>160</v>
          </cell>
          <cell r="L1287">
            <v>80</v>
          </cell>
          <cell r="P1287">
            <v>691991002267</v>
          </cell>
          <cell r="R1287">
            <v>15</v>
          </cell>
          <cell r="S1287">
            <v>20</v>
          </cell>
          <cell r="T1287">
            <v>11</v>
          </cell>
          <cell r="U1287">
            <v>4</v>
          </cell>
          <cell r="V1287" t="str">
            <v>CN</v>
          </cell>
          <cell r="W1287" t="str">
            <v>Non Compliant</v>
          </cell>
          <cell r="Y1287">
            <v>422</v>
          </cell>
        </row>
        <row r="1288">
          <cell r="A1288" t="str">
            <v>MTU-895-WH</v>
          </cell>
          <cell r="B1288" t="str">
            <v>JBL</v>
          </cell>
          <cell r="C1288" t="str">
            <v>AE Series</v>
          </cell>
          <cell r="D1288" t="str">
            <v>MTU-895-WH</v>
          </cell>
          <cell r="E1288" t="str">
            <v>JBL052</v>
          </cell>
          <cell r="H1288" t="str">
            <v>U BRACKET FOR AC895</v>
          </cell>
          <cell r="I1288" t="str">
            <v>U Bracket for AC895, White</v>
          </cell>
          <cell r="J1288">
            <v>160</v>
          </cell>
          <cell r="K1288">
            <v>160</v>
          </cell>
          <cell r="L1288">
            <v>78.42</v>
          </cell>
          <cell r="P1288">
            <v>691991002304</v>
          </cell>
          <cell r="R1288">
            <v>15</v>
          </cell>
          <cell r="S1288">
            <v>20</v>
          </cell>
          <cell r="T1288">
            <v>11</v>
          </cell>
          <cell r="U1288">
            <v>4</v>
          </cell>
          <cell r="V1288" t="str">
            <v>CN</v>
          </cell>
          <cell r="W1288" t="str">
            <v>Non Compliant</v>
          </cell>
          <cell r="Y1288">
            <v>423</v>
          </cell>
        </row>
        <row r="1289">
          <cell r="A1289" t="str">
            <v>OSB-1</v>
          </cell>
          <cell r="B1289" t="str">
            <v>JBL</v>
          </cell>
          <cell r="C1289" t="str">
            <v>AE Series</v>
          </cell>
          <cell r="D1289" t="str">
            <v>OSB-1</v>
          </cell>
          <cell r="E1289" t="str">
            <v>XTI2.5</v>
          </cell>
          <cell r="H1289" t="str">
            <v>OVERHEAD SUSPENSION BRACKET</v>
          </cell>
          <cell r="I1289" t="str">
            <v>Overhead suspension bracket for AC895, AC195,AC266,AC299,AC566, and AC599, Blk</v>
          </cell>
          <cell r="J1289">
            <v>60</v>
          </cell>
          <cell r="K1289">
            <v>60</v>
          </cell>
          <cell r="L1289">
            <v>29.8</v>
          </cell>
          <cell r="P1289">
            <v>691991002342</v>
          </cell>
          <cell r="R1289">
            <v>12</v>
          </cell>
          <cell r="S1289">
            <v>25</v>
          </cell>
          <cell r="T1289">
            <v>13</v>
          </cell>
          <cell r="U1289">
            <v>4</v>
          </cell>
          <cell r="V1289" t="str">
            <v>CN</v>
          </cell>
          <cell r="W1289" t="str">
            <v>Non Compliant</v>
          </cell>
          <cell r="Y1289">
            <v>424</v>
          </cell>
        </row>
        <row r="1290">
          <cell r="A1290" t="str">
            <v>OSB-1-WH</v>
          </cell>
          <cell r="B1290" t="str">
            <v>JBL</v>
          </cell>
          <cell r="C1290" t="str">
            <v>AE Series</v>
          </cell>
          <cell r="D1290" t="str">
            <v>OSB-1-WH</v>
          </cell>
          <cell r="E1290" t="str">
            <v>JBL052</v>
          </cell>
          <cell r="H1290" t="str">
            <v>OVERHEAD SUSPENSION BRACKET</v>
          </cell>
          <cell r="I1290" t="str">
            <v>Overhead suspension bracket for AC895, AC195,AC266,AC299,AC566, and AC599, White</v>
          </cell>
          <cell r="J1290">
            <v>60</v>
          </cell>
          <cell r="K1290">
            <v>60</v>
          </cell>
          <cell r="L1290">
            <v>30.22</v>
          </cell>
          <cell r="P1290">
            <v>691991002359</v>
          </cell>
          <cell r="R1290">
            <v>2.2999999999999998</v>
          </cell>
          <cell r="S1290">
            <v>12</v>
          </cell>
          <cell r="T1290">
            <v>5.25</v>
          </cell>
          <cell r="U1290">
            <v>3.25</v>
          </cell>
          <cell r="V1290" t="str">
            <v>CN</v>
          </cell>
          <cell r="W1290" t="str">
            <v>Non Compliant</v>
          </cell>
          <cell r="Y1290">
            <v>425</v>
          </cell>
        </row>
        <row r="1291">
          <cell r="A1291" t="str">
            <v>WMB-100</v>
          </cell>
          <cell r="B1291" t="str">
            <v>JBL</v>
          </cell>
          <cell r="C1291" t="str">
            <v>AE Series</v>
          </cell>
          <cell r="D1291" t="str">
            <v>WMB-100</v>
          </cell>
          <cell r="E1291" t="str">
            <v>JBL022</v>
          </cell>
          <cell r="H1291" t="str">
            <v>WALL MOUNT BRACKET FOR AC895, AC195, AC266, AC299, AC566, AC599</v>
          </cell>
          <cell r="I1291" t="str">
            <v>Wall mount bracket for AC895, AC195, AC266, AC299, AC566, and AC599, Blk</v>
          </cell>
          <cell r="J1291">
            <v>215</v>
          </cell>
          <cell r="K1291">
            <v>215</v>
          </cell>
          <cell r="L1291">
            <v>106.99</v>
          </cell>
          <cell r="P1291">
            <v>691991002243</v>
          </cell>
          <cell r="R1291">
            <v>8.5</v>
          </cell>
          <cell r="S1291">
            <v>10</v>
          </cell>
          <cell r="T1291">
            <v>8.5</v>
          </cell>
          <cell r="U1291">
            <v>7.75</v>
          </cell>
          <cell r="V1291" t="str">
            <v>CN</v>
          </cell>
          <cell r="W1291" t="str">
            <v>Non Compliant</v>
          </cell>
          <cell r="Y1291">
            <v>426</v>
          </cell>
        </row>
        <row r="1292">
          <cell r="A1292" t="str">
            <v>WMB-100-WH</v>
          </cell>
          <cell r="B1292" t="str">
            <v>JBL</v>
          </cell>
          <cell r="C1292" t="str">
            <v>AE Series</v>
          </cell>
          <cell r="D1292" t="str">
            <v>WMB-100-WH</v>
          </cell>
          <cell r="E1292" t="str">
            <v>JBL052</v>
          </cell>
          <cell r="H1292" t="str">
            <v>WALL MOUNT BRACKET FOR AC895, AC195, AC266, AC299, AC566, AC599</v>
          </cell>
          <cell r="I1292" t="str">
            <v>Wall mount bracket for AC895, AC195, AC266, AC299, AC566, and AC599, White</v>
          </cell>
          <cell r="J1292">
            <v>230</v>
          </cell>
          <cell r="K1292">
            <v>230</v>
          </cell>
          <cell r="L1292">
            <v>115.73</v>
          </cell>
          <cell r="P1292">
            <v>691991002250</v>
          </cell>
          <cell r="R1292">
            <v>8.5</v>
          </cell>
          <cell r="S1292">
            <v>8.5</v>
          </cell>
          <cell r="T1292">
            <v>10</v>
          </cell>
          <cell r="U1292">
            <v>7.75</v>
          </cell>
          <cell r="V1292" t="str">
            <v>CN</v>
          </cell>
          <cell r="W1292" t="str">
            <v>Non Compliant</v>
          </cell>
          <cell r="Y1292">
            <v>427</v>
          </cell>
        </row>
        <row r="1293">
          <cell r="A1293" t="str">
            <v>POINT-SOURCE:
AE Series</v>
          </cell>
          <cell r="B1293" t="str">
            <v>JBL</v>
          </cell>
          <cell r="V1293" t="str">
            <v>MX</v>
          </cell>
          <cell r="W1293" t="str">
            <v>Compliant</v>
          </cell>
          <cell r="Y1293">
            <v>428</v>
          </cell>
        </row>
        <row r="1294">
          <cell r="A1294" t="str">
            <v>AC2215/95-WRC</v>
          </cell>
          <cell r="B1294" t="str">
            <v>JBL</v>
          </cell>
          <cell r="C1294" t="str">
            <v>Custom Shop</v>
          </cell>
          <cell r="D1294" t="str">
            <v>AC2215/95-WRC</v>
          </cell>
          <cell r="E1294" t="str">
            <v>JBL052</v>
          </cell>
          <cell r="F1294" t="str">
            <v>YES</v>
          </cell>
          <cell r="H1294" t="str">
            <v>15" 2-WAY 90X50 DEG SPEAKER (white)</v>
          </cell>
          <cell r="I1294" t="str">
            <v>Compact 2-Way Loudspeaker with 1 x 15" LF.  90° x 50° Coverage, Bi-Amp/Passive Switchable.  Compact  PT™ Progressive Transition™ Waveguide.  Suspension Eyebolts Not Included.  Optional U-Bracket Model MTU-2.  White finish.</v>
          </cell>
          <cell r="J1294" t="str">
            <v>Please email CustomAudio@harman.com for quote</v>
          </cell>
          <cell r="K1294" t="str">
            <v>Please email CustomAudio@harman.com for quote</v>
          </cell>
          <cell r="L1294" t="str">
            <v>Please email CustomAudio@harman.com for quote</v>
          </cell>
          <cell r="P1294">
            <v>691991029011</v>
          </cell>
          <cell r="R1294">
            <v>15</v>
          </cell>
          <cell r="S1294">
            <v>15</v>
          </cell>
          <cell r="T1294">
            <v>15</v>
          </cell>
          <cell r="U1294">
            <v>23</v>
          </cell>
          <cell r="V1294" t="str">
            <v>MX</v>
          </cell>
          <cell r="W1294" t="str">
            <v>Compliant</v>
          </cell>
          <cell r="Y1294">
            <v>429</v>
          </cell>
        </row>
        <row r="1295">
          <cell r="A1295" t="str">
            <v>AM5212/00</v>
          </cell>
          <cell r="B1295" t="str">
            <v>JBL</v>
          </cell>
          <cell r="C1295" t="str">
            <v>AE Series</v>
          </cell>
          <cell r="D1295" t="str">
            <v>AM5212/00</v>
          </cell>
          <cell r="E1295" t="str">
            <v>JBL050</v>
          </cell>
          <cell r="H1295" t="str">
            <v>Two-way full range loudspeaker</v>
          </cell>
          <cell r="I1295" t="str">
            <v>Medium Power 12” 2-Way Full-Range Loudspeaker System with JBL Differential Drive® 50.8 mm (2-in) dual voice coil and dual magnetic gap 262H low frequency driver and 2408H-1 high-frequency 38mm (1.5 in) exit, 38mm (1.5 in) voice-coil compression driver.  100° x 100° rotatable Progressive Transition™ waveguide, Bi-Amp/Passive Switchable. Available in Black or White (-WH). Priced as each. Suspension eyebolts not included. Optional U-bracket model MTU-3.</v>
          </cell>
          <cell r="J1295">
            <v>2500</v>
          </cell>
          <cell r="K1295">
            <v>2500</v>
          </cell>
          <cell r="L1295">
            <v>1250</v>
          </cell>
          <cell r="P1295">
            <v>691991010958</v>
          </cell>
          <cell r="R1295">
            <v>63</v>
          </cell>
          <cell r="S1295">
            <v>19</v>
          </cell>
          <cell r="T1295">
            <v>21</v>
          </cell>
          <cell r="U1295">
            <v>34</v>
          </cell>
          <cell r="V1295" t="str">
            <v>MX</v>
          </cell>
          <cell r="W1295" t="str">
            <v>Compliant</v>
          </cell>
          <cell r="Y1295">
            <v>430</v>
          </cell>
        </row>
        <row r="1296">
          <cell r="A1296" t="str">
            <v>AM5212/00-WH</v>
          </cell>
          <cell r="B1296" t="str">
            <v>JBL</v>
          </cell>
          <cell r="C1296" t="str">
            <v>AE Series</v>
          </cell>
          <cell r="D1296" t="str">
            <v>AM5212/00-WH</v>
          </cell>
          <cell r="E1296" t="str">
            <v>JBL052</v>
          </cell>
          <cell r="H1296" t="str">
            <v>Two-way full range loudspeaker (white)</v>
          </cell>
          <cell r="I1296" t="str">
            <v>Medium Power 12” 2-Way Full-Range Loudspeaker System with JBL Differential Drive® 50.8 mm (2-in) dual voice coil and dual magnetic gap 262H low frequency driver and 2408H-1 high-frequency 38mm (1.5 in) exit, 38mm (1.5 in) voice-coil compression driver.  100° x 100° rotatable Progressive Transition™ waveguide, Bi-Amp/Passive Switchable. Available in Black or White (-WH). Priced as each. Suspension eyebolts not included. Optional U-bracket model MTU-3.  White finish.</v>
          </cell>
          <cell r="J1296">
            <v>2500</v>
          </cell>
          <cell r="K1296">
            <v>2500</v>
          </cell>
          <cell r="L1296">
            <v>1250</v>
          </cell>
          <cell r="P1296">
            <v>691991005046</v>
          </cell>
          <cell r="R1296">
            <v>50</v>
          </cell>
          <cell r="S1296">
            <v>19</v>
          </cell>
          <cell r="T1296">
            <v>15.75</v>
          </cell>
          <cell r="U1296">
            <v>30</v>
          </cell>
          <cell r="V1296" t="str">
            <v>MX</v>
          </cell>
          <cell r="W1296" t="str">
            <v>Compliant</v>
          </cell>
          <cell r="Y1296">
            <v>431</v>
          </cell>
        </row>
        <row r="1297">
          <cell r="A1297" t="str">
            <v>AM5212/00-WRC</v>
          </cell>
          <cell r="B1297" t="str">
            <v>JBL</v>
          </cell>
          <cell r="C1297" t="str">
            <v>Custom Shop Item</v>
          </cell>
          <cell r="D1297" t="str">
            <v>AM5212/00-WRC</v>
          </cell>
          <cell r="F1297" t="str">
            <v>YES</v>
          </cell>
          <cell r="H1297" t="str">
            <v>Two-way full range loudspeaker (Weather Protection Treatment)</v>
          </cell>
          <cell r="I1297" t="str">
            <v xml:space="preserve">Medium Power 12” 2-Way Full-Range Loudspeaker System with JBL Differential Drive® 50.8 mm (2-in) dual voice coil and dual magnetic gap 262H low frequency driver and 2408H-1 high-frequency 38mm (1.5 in) exit, 38mm (1.5 in) voice-coil compression driver.  100° x 100° 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v>
          </cell>
          <cell r="J1297" t="str">
            <v>Please email CustomAudio@harman.com for quote</v>
          </cell>
          <cell r="K1297" t="str">
            <v>Please email CustomAudio@harman.com for quote</v>
          </cell>
          <cell r="L1297" t="str">
            <v>Please email CustomAudio@harman.com for quote</v>
          </cell>
          <cell r="P1297">
            <v>691991029264</v>
          </cell>
          <cell r="V1297" t="str">
            <v>ZZ</v>
          </cell>
          <cell r="Y1297">
            <v>432</v>
          </cell>
        </row>
        <row r="1298">
          <cell r="A1298" t="str">
            <v>AM5212/00-WRX</v>
          </cell>
          <cell r="B1298" t="str">
            <v>JBL</v>
          </cell>
          <cell r="C1298" t="str">
            <v>Custom Shop Item</v>
          </cell>
          <cell r="D1298" t="str">
            <v>AM5212/00-WRX</v>
          </cell>
          <cell r="E1298" t="str">
            <v>JBL050</v>
          </cell>
          <cell r="F1298" t="str">
            <v>YES</v>
          </cell>
          <cell r="H1298" t="str">
            <v>Two-way full range loudspeaker (Weather Protection Treatment)</v>
          </cell>
          <cell r="I1298" t="str">
            <v xml:space="preserve">Medium Power 12” 2-Way Full-Range Loudspeaker System with JBL Differential Drive® 50.8 mm (2-in) dual voice coil and dual magnetic gap 262H low frequency driver and 2408H-1 high-frequency 38mm (1.5 in) exit, 38mm (1.5 in) voice-coil compression driver.  100° x 100° 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v>
          </cell>
          <cell r="J1298" t="str">
            <v>Please email CustomAudio@harman.com for quote</v>
          </cell>
          <cell r="K1298" t="str">
            <v>Please email CustomAudio@harman.com for quote</v>
          </cell>
          <cell r="L1298" t="str">
            <v>Please email CustomAudio@harman.com for quote</v>
          </cell>
          <cell r="P1298">
            <v>691991010965</v>
          </cell>
          <cell r="R1298">
            <v>60</v>
          </cell>
          <cell r="S1298">
            <v>21.5</v>
          </cell>
          <cell r="T1298">
            <v>19.5</v>
          </cell>
          <cell r="U1298">
            <v>34.5</v>
          </cell>
          <cell r="V1298" t="str">
            <v>MX</v>
          </cell>
          <cell r="W1298" t="str">
            <v>Compliant</v>
          </cell>
          <cell r="Y1298">
            <v>433</v>
          </cell>
        </row>
        <row r="1299">
          <cell r="A1299" t="str">
            <v>AM5212/26</v>
          </cell>
          <cell r="B1299" t="str">
            <v>JBL</v>
          </cell>
          <cell r="C1299" t="str">
            <v>AE Series</v>
          </cell>
          <cell r="D1299" t="str">
            <v>AM5212/26</v>
          </cell>
          <cell r="E1299" t="str">
            <v>JBL050</v>
          </cell>
          <cell r="H1299" t="str">
            <v>Two-way full range loudspeaker</v>
          </cell>
          <cell r="I1299" t="str">
            <v>Medium Power 12” 2-Way Full-Range Loudspeaker System with JBL Differential Drive® 50.8 mm (2-in) dual voice coil and dual magnetic gap 262H low frequency driver and 2408H-1 high-frequency 38mm (1.5 in) exit, 38mm (1.5 in) voice-coil compression driver.  120° x 60° rotatable Progressive Transition™ waveguide, Bi-Amp/Passive Switchable. Available in Black or White (-WH). Priced as each. Suspension eyebolts not included. Optional U-bracket model MTU-3.  White finish.</v>
          </cell>
          <cell r="J1299">
            <v>2500</v>
          </cell>
          <cell r="K1299">
            <v>2500</v>
          </cell>
          <cell r="L1299">
            <v>1250</v>
          </cell>
          <cell r="P1299">
            <v>691991010972</v>
          </cell>
          <cell r="R1299">
            <v>52.75</v>
          </cell>
          <cell r="S1299">
            <v>19</v>
          </cell>
          <cell r="T1299">
            <v>16</v>
          </cell>
          <cell r="U1299">
            <v>30</v>
          </cell>
          <cell r="V1299" t="str">
            <v>MX</v>
          </cell>
          <cell r="W1299" t="str">
            <v>Compliant</v>
          </cell>
          <cell r="Y1299">
            <v>434</v>
          </cell>
        </row>
        <row r="1300">
          <cell r="A1300" t="str">
            <v>AM5212/26-WH</v>
          </cell>
          <cell r="B1300" t="str">
            <v>JBL</v>
          </cell>
          <cell r="C1300" t="str">
            <v>AE Series</v>
          </cell>
          <cell r="D1300" t="str">
            <v>AM5212/26-WH</v>
          </cell>
          <cell r="E1300" t="str">
            <v>JBL052</v>
          </cell>
          <cell r="H1300" t="str">
            <v>Two-way full range loudspeaker (white)</v>
          </cell>
          <cell r="I1300" t="str">
            <v>Medium Power 12” 2-Way Full-Range Loudspeaker System with JBL Differential Drive® 50.8 mm (2-in) dual voice coil and dual magnetic gap 262H low frequency driver and 2408H-1 high-frequency 38mm (1.5 in) exit, 38mm (1.5 in) voice-coil compression driver.  120° x 60° rotatable Progressive Transition™ waveguide, Bi-Amp/Passive Switchable. Available in Black or White (-WH). Priced as each. Suspension eyebolts not included. Optional U-bracket model MTU-3. White finish.</v>
          </cell>
          <cell r="J1300">
            <v>2500</v>
          </cell>
          <cell r="K1300">
            <v>2500</v>
          </cell>
          <cell r="L1300">
            <v>1250</v>
          </cell>
          <cell r="P1300">
            <v>691991010989</v>
          </cell>
          <cell r="R1300">
            <v>55</v>
          </cell>
          <cell r="S1300">
            <v>16</v>
          </cell>
          <cell r="T1300">
            <v>19</v>
          </cell>
          <cell r="U1300">
            <v>30</v>
          </cell>
          <cell r="V1300" t="str">
            <v>MX</v>
          </cell>
          <cell r="W1300" t="str">
            <v>Compliant</v>
          </cell>
          <cell r="Y1300">
            <v>435</v>
          </cell>
        </row>
        <row r="1301">
          <cell r="A1301" t="str">
            <v>AM5212/26-WRC</v>
          </cell>
          <cell r="B1301" t="str">
            <v>JBL</v>
          </cell>
          <cell r="C1301" t="str">
            <v>Custom Shop Item</v>
          </cell>
          <cell r="D1301" t="str">
            <v>AM5212/26-WRC</v>
          </cell>
          <cell r="E1301" t="str">
            <v>JBL052</v>
          </cell>
          <cell r="F1301" t="str">
            <v>YES</v>
          </cell>
          <cell r="H1301" t="str">
            <v>Two-way full range loudspeaker (Weather Protection Treatment)</v>
          </cell>
          <cell r="I1301" t="str">
            <v>Medium Power 12” 2-Way Full-Range Loudspeaker System with JBL Differential Drive® 50.8 mm (2-in) dual voice coil and dual magnetic gap 262H low frequency driver and 2408H-1 high-frequency 38mm (1.5 in) exit, 38mm (1.5 in) voice-coil compression driver.  120° x 60° rotatable Progressive Transition™ waveguide, Bi-Amp/Passive Switchable. Available in Black or White (-WH). Suspension eyebolts not included. Weather Protection Treatment.8-10 weeks ship time for orders of 1-10, larger needs to be reviewed</v>
          </cell>
          <cell r="J1301" t="str">
            <v>Please email CustomAudio@harman.com for quote</v>
          </cell>
          <cell r="K1301" t="str">
            <v>Please email CustomAudio@harman.com for quote</v>
          </cell>
          <cell r="L1301" t="str">
            <v>Please email CustomAudio@harman.com for quote</v>
          </cell>
          <cell r="P1301">
            <v>691991010996</v>
          </cell>
          <cell r="R1301">
            <v>40</v>
          </cell>
          <cell r="S1301">
            <v>28</v>
          </cell>
          <cell r="T1301">
            <v>24</v>
          </cell>
          <cell r="U1301">
            <v>36</v>
          </cell>
          <cell r="V1301" t="str">
            <v>MX</v>
          </cell>
          <cell r="W1301" t="str">
            <v>Compliant</v>
          </cell>
          <cell r="Y1301">
            <v>436</v>
          </cell>
        </row>
        <row r="1302">
          <cell r="A1302" t="str">
            <v>AM5212/26-WRX</v>
          </cell>
          <cell r="B1302" t="str">
            <v>JBL</v>
          </cell>
          <cell r="C1302" t="str">
            <v>Custom Shop Item</v>
          </cell>
          <cell r="D1302" t="str">
            <v>AM5212/26-WRX</v>
          </cell>
          <cell r="E1302" t="str">
            <v>JBL050</v>
          </cell>
          <cell r="F1302" t="str">
            <v>YES</v>
          </cell>
          <cell r="H1302" t="str">
            <v>Two-way full range loudspeaker (Extreme Weather Protection Treatment)</v>
          </cell>
          <cell r="I1302" t="str">
            <v>Medium Power 12” 2-Way Full-Range Loudspeaker System with JBL Differential Drive® 50.8 mm (2-in) dual voice coil and dual magnetic gap 262H low frequency driver and 2408H-1 high-frequency 38mm (1.5 in) exit, 38mm (1.5 in) voice-coil compression driver.  120° x 60° rotatable Progressive Transition™ waveguide, Bi-Amp/Passive Switchable. Available in Black or White (-WH). Suspension eyebolts not included. Extreme Weather Protection Treatment.</v>
          </cell>
          <cell r="J1302" t="str">
            <v>Please email CustomAudio@harman.com for quote</v>
          </cell>
          <cell r="K1302" t="str">
            <v>Please email CustomAudio@harman.com for quote</v>
          </cell>
          <cell r="L1302" t="str">
            <v>Please email CustomAudio@harman.com for quote</v>
          </cell>
          <cell r="P1302">
            <v>691991011009</v>
          </cell>
          <cell r="V1302" t="str">
            <v>MX</v>
          </cell>
          <cell r="W1302" t="str">
            <v>Compliant</v>
          </cell>
          <cell r="Y1302">
            <v>437</v>
          </cell>
        </row>
        <row r="1303">
          <cell r="A1303" t="str">
            <v>AM5212/64</v>
          </cell>
          <cell r="B1303" t="str">
            <v>JBL</v>
          </cell>
          <cell r="C1303" t="str">
            <v>AE Series</v>
          </cell>
          <cell r="D1303" t="str">
            <v>AM5212/64</v>
          </cell>
          <cell r="E1303" t="str">
            <v>JBL050</v>
          </cell>
          <cell r="H1303" t="str">
            <v>Two-way full range loudspeaker</v>
          </cell>
          <cell r="I1303" t="str">
            <v>Medium Power 12” 2-Way Full-Range Loudspeaker System with JBL Differential Drive® 50.8 mm (2-in) dual voice coil and dual magnetic gap 262H low frequency driver and 2408H-1 high-frequency 38mm (1.5 in) exit, 38mm (1.5 in) voice-coil compression driver.  60° x 40° rotatable Progressive Transition™ waveguide, Bi-Amp/Passive Switchable. Available in Black or White (-WH).  Priced as each. Suspension eyebolts not included. Optional U-bracket model MTU-3.</v>
          </cell>
          <cell r="J1303">
            <v>2500</v>
          </cell>
          <cell r="K1303">
            <v>2500</v>
          </cell>
          <cell r="L1303">
            <v>1250</v>
          </cell>
          <cell r="P1303">
            <v>691991011016</v>
          </cell>
          <cell r="R1303">
            <v>45</v>
          </cell>
          <cell r="S1303">
            <v>29</v>
          </cell>
          <cell r="T1303">
            <v>15</v>
          </cell>
          <cell r="U1303">
            <v>19</v>
          </cell>
          <cell r="V1303" t="str">
            <v>MX</v>
          </cell>
          <cell r="W1303" t="str">
            <v>Compliant</v>
          </cell>
          <cell r="Y1303">
            <v>438</v>
          </cell>
        </row>
        <row r="1304">
          <cell r="A1304" t="str">
            <v>AM5212/64-WH</v>
          </cell>
          <cell r="B1304" t="str">
            <v>JBL</v>
          </cell>
          <cell r="C1304" t="str">
            <v>AE Series</v>
          </cell>
          <cell r="D1304" t="str">
            <v>AM5212/64-WH</v>
          </cell>
          <cell r="E1304" t="str">
            <v>JBL052</v>
          </cell>
          <cell r="H1304" t="str">
            <v>Two-way full range loudspeaker (white)</v>
          </cell>
          <cell r="I1304" t="str">
            <v>Medium Power 12” 2-Way Full-Range Loudspeaker System with JBL Differential Drive® 50.8 mm (2-in) dual voice coil and dual magnetic gap 262H low frequency driver and 2408H-1 high-frequency 38mm (1.5 in) exit, 38mm (1.5 in) voice-coil compression driver.  60° x 40° rotatable Progressive Transition™ waveguide, Bi-Amp/Passive Switchable. Available in Black or White (-WH).  Priced as each. Suspension eyebolts not included. Optional U-bracket model MTU-3.  White finish.</v>
          </cell>
          <cell r="J1304">
            <v>2500</v>
          </cell>
          <cell r="K1304">
            <v>2500</v>
          </cell>
          <cell r="L1304">
            <v>1250</v>
          </cell>
          <cell r="P1304">
            <v>691991011023</v>
          </cell>
          <cell r="R1304">
            <v>54</v>
          </cell>
          <cell r="S1304">
            <v>19</v>
          </cell>
          <cell r="T1304">
            <v>16</v>
          </cell>
          <cell r="U1304">
            <v>30</v>
          </cell>
          <cell r="V1304" t="str">
            <v>MX</v>
          </cell>
          <cell r="W1304" t="str">
            <v>Compliant</v>
          </cell>
          <cell r="Y1304">
            <v>439</v>
          </cell>
        </row>
        <row r="1305">
          <cell r="A1305" t="str">
            <v>AM5212/64-WRX</v>
          </cell>
          <cell r="B1305" t="str">
            <v>JBL</v>
          </cell>
          <cell r="C1305" t="str">
            <v>Custom Shop Item</v>
          </cell>
          <cell r="D1305" t="str">
            <v>AM5212/64-WRX</v>
          </cell>
          <cell r="E1305" t="str">
            <v>JBL050</v>
          </cell>
          <cell r="F1305" t="str">
            <v>YES</v>
          </cell>
          <cell r="H1305" t="str">
            <v>Two-way full range loudspeaker (Weather Protection Treatment)</v>
          </cell>
          <cell r="I1305" t="str">
            <v>Medium Power 12” 2-Way Full-Range Loudspeaker System with JBL Differential Drive® 50.8 mm (2-in) dual voice coil and dual magnetic gap 262H low frequency driver and 2408H-1 high-frequency 38mm (1.5 in) exit, 38mm (1.5 in) voice-coil compression driver.  60° x 40° rotatable Progressive Transition™ waveguide, Bi-Amp/Passive Switchable.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05" t="str">
            <v>Please email CustomAudio@harman.com for quote</v>
          </cell>
          <cell r="K1305" t="str">
            <v>Please email CustomAudio@harman.com for quote</v>
          </cell>
          <cell r="L1305" t="str">
            <v>Please email CustomAudio@harman.com for quote</v>
          </cell>
          <cell r="P1305">
            <v>691991029295</v>
          </cell>
          <cell r="R1305">
            <v>60</v>
          </cell>
          <cell r="S1305">
            <v>21</v>
          </cell>
          <cell r="T1305">
            <v>19</v>
          </cell>
          <cell r="U1305">
            <v>36</v>
          </cell>
          <cell r="V1305" t="str">
            <v>MX</v>
          </cell>
          <cell r="W1305" t="str">
            <v>Compliant</v>
          </cell>
          <cell r="Y1305">
            <v>440</v>
          </cell>
        </row>
        <row r="1306">
          <cell r="A1306" t="str">
            <v>AM5212/64-WRC</v>
          </cell>
          <cell r="B1306" t="str">
            <v>JBL</v>
          </cell>
          <cell r="C1306" t="str">
            <v>Custom Shop Item</v>
          </cell>
          <cell r="D1306" t="str">
            <v>AM5212/64-WRC</v>
          </cell>
          <cell r="E1306" t="str">
            <v>JBL052</v>
          </cell>
          <cell r="F1306" t="str">
            <v>YES</v>
          </cell>
          <cell r="H1306" t="str">
            <v>Two-way full range loudspeaker (Weather Protection Treatment)</v>
          </cell>
          <cell r="I1306" t="str">
            <v>Medium Power 12” 2-Way Full-Range Loudspeaker System with JBL Differential Drive® 50.8 mm (2-in) dual voice coil and dual magnetic gap 262H low frequency driver and 2408H-1 high-frequency 38mm (1.5 in) exit, 38mm (1.5 in) voice-coil compression driver.  60° x 40° rotatable Progressive Transition™ waveguide, Bi-Amp/Passive Switchable.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06" t="str">
            <v>Please email CustomAudio@harman.com for quote</v>
          </cell>
          <cell r="K1306" t="str">
            <v>Please email CustomAudio@harman.com for quote</v>
          </cell>
          <cell r="L1306" t="str">
            <v>Please email CustomAudio@harman.com for quote</v>
          </cell>
          <cell r="P1306">
            <v>691991011030</v>
          </cell>
          <cell r="V1306" t="str">
            <v>MX</v>
          </cell>
          <cell r="W1306" t="str">
            <v>Compliant</v>
          </cell>
          <cell r="Y1306">
            <v>441</v>
          </cell>
        </row>
        <row r="1307">
          <cell r="A1307" t="str">
            <v>AM5212/66</v>
          </cell>
          <cell r="B1307" t="str">
            <v>JBL</v>
          </cell>
          <cell r="C1307" t="str">
            <v>AE Series</v>
          </cell>
          <cell r="D1307" t="str">
            <v>AM5212/66</v>
          </cell>
          <cell r="E1307" t="str">
            <v>JBL050</v>
          </cell>
          <cell r="H1307" t="str">
            <v>Two-way full range loudspeaker</v>
          </cell>
          <cell r="I1307" t="str">
            <v>Medium Power 12” 2-Way Full-Range Loudspeaker System with JBL Differential Drive® 50.8 mm (2-in) dual voice coil and dual magnetic gap 262H low frequency driver and 2408H-1 high-frequency 38mm (1.5 in) exit, 38mm (1.5 in) voice-coil compression driver.  60° x 60° rotatable Progressive Transition™ waveguide, Bi-Amp/Passive  Switchable. Available in Black or White (-WH). Priced as each. Suspension eyebolts not included. Optional U-bracket model MTU-3.</v>
          </cell>
          <cell r="J1307">
            <v>2500</v>
          </cell>
          <cell r="K1307">
            <v>2500</v>
          </cell>
          <cell r="L1307">
            <v>1250</v>
          </cell>
          <cell r="P1307">
            <v>691991005329</v>
          </cell>
          <cell r="R1307">
            <v>50</v>
          </cell>
          <cell r="S1307">
            <v>19</v>
          </cell>
          <cell r="T1307">
            <v>16</v>
          </cell>
          <cell r="U1307">
            <v>30</v>
          </cell>
          <cell r="V1307" t="str">
            <v>MX</v>
          </cell>
          <cell r="W1307" t="str">
            <v>Compliant</v>
          </cell>
          <cell r="Y1307">
            <v>442</v>
          </cell>
        </row>
        <row r="1308">
          <cell r="A1308" t="str">
            <v>AM5212/66-WH</v>
          </cell>
          <cell r="B1308" t="str">
            <v>JBL</v>
          </cell>
          <cell r="C1308" t="str">
            <v>AE Series</v>
          </cell>
          <cell r="D1308" t="str">
            <v>AM5212/66-WH</v>
          </cell>
          <cell r="E1308" t="str">
            <v>JBL052</v>
          </cell>
          <cell r="H1308" t="str">
            <v>Two-way full range loudspeaker (white)</v>
          </cell>
          <cell r="I1308" t="str">
            <v>Medium Power 12” 2-Way Full-Range Loudspeaker System with JBL Differential Drive® 50.8 mm (2-in) dual voice coil and dual magnetic gap 262H low frequency driver and 2408H-1 high-frequency 38mm (1.5 in) exit, 38mm (1.5 in) voice-coil compression driver.  60° x 60° rotatable Progressive Transition™ waveguide, Bi-Amp/Passive  Switchable. Available in Black or White (-WH). Priced as each. Suspension eyebolts not included. Optional U-bracket model MTU-3.  White finish.</v>
          </cell>
          <cell r="J1308">
            <v>2500</v>
          </cell>
          <cell r="K1308">
            <v>2500</v>
          </cell>
          <cell r="L1308">
            <v>1250</v>
          </cell>
          <cell r="P1308">
            <v>691991005312</v>
          </cell>
          <cell r="R1308">
            <v>52</v>
          </cell>
          <cell r="S1308">
            <v>16</v>
          </cell>
          <cell r="T1308">
            <v>19</v>
          </cell>
          <cell r="U1308">
            <v>29.5</v>
          </cell>
          <cell r="V1308" t="str">
            <v>MX</v>
          </cell>
          <cell r="W1308" t="str">
            <v>Compliant</v>
          </cell>
          <cell r="Y1308">
            <v>443</v>
          </cell>
        </row>
        <row r="1309">
          <cell r="A1309" t="str">
            <v>AM5212/66-WRC</v>
          </cell>
          <cell r="B1309" t="str">
            <v>JBL</v>
          </cell>
          <cell r="C1309" t="str">
            <v>Custom Shop Item</v>
          </cell>
          <cell r="D1309" t="str">
            <v>AM5212/66-WRC</v>
          </cell>
          <cell r="E1309" t="str">
            <v>JBL052</v>
          </cell>
          <cell r="F1309" t="str">
            <v>YES</v>
          </cell>
          <cell r="H1309" t="str">
            <v>Two-way full range loudspeaker (Weather Protection Treatment)</v>
          </cell>
          <cell r="I1309" t="str">
            <v>Medium Power 12” 2-Way Full-Range Loudspeaker System with JBL Differential Drive® 50.8 mm (2-in) dual voice coil and dual magnetic gap 262H low frequency driver and 2408H-1 high-frequency 38mm (1.5 in) exit, 38mm (1.5 in) voice-coil compression driver.  60° x 60° 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09" t="str">
            <v>Please email CustomAudio@harman.com for quote</v>
          </cell>
          <cell r="K1309" t="str">
            <v>Please email CustomAudio@harman.com for quote</v>
          </cell>
          <cell r="L1309" t="str">
            <v>Please email CustomAudio@harman.com for quote</v>
          </cell>
          <cell r="P1309">
            <v>691991011047</v>
          </cell>
          <cell r="V1309" t="str">
            <v>MX</v>
          </cell>
          <cell r="W1309" t="str">
            <v>Compliant</v>
          </cell>
          <cell r="Y1309">
            <v>444</v>
          </cell>
        </row>
        <row r="1310">
          <cell r="A1310" t="str">
            <v>AM5212/66-WRX</v>
          </cell>
          <cell r="B1310" t="str">
            <v>JBL</v>
          </cell>
          <cell r="C1310" t="str">
            <v>Custom Shop Item</v>
          </cell>
          <cell r="D1310" t="str">
            <v>AM5212/66-WRX</v>
          </cell>
          <cell r="E1310" t="str">
            <v>JBL050</v>
          </cell>
          <cell r="F1310" t="str">
            <v>YES</v>
          </cell>
          <cell r="H1310" t="str">
            <v>Two-way full range loudspeaker (Extreme Weather Protection Treatment)</v>
          </cell>
          <cell r="I1310" t="str">
            <v xml:space="preserve">Medium Power 12” 2-Way Full-Range Loudspeaker System with JBL Differential Drive® 50.8 mm (2-in) dual voice coil and dual magnetic gap 262H low frequency driver and 2408H-1 high-frequency 38mm (1.5 in) exit, 38mm (1.5 in) voice-coil compression driver.  60° x 60° 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v>
          </cell>
          <cell r="J1310" t="str">
            <v>Please email CustomAudio@harman.com for quote</v>
          </cell>
          <cell r="K1310" t="str">
            <v>Please email CustomAudio@harman.com for quote</v>
          </cell>
          <cell r="L1310" t="str">
            <v>Please email CustomAudio@harman.com for quote</v>
          </cell>
          <cell r="P1310">
            <v>691991011054</v>
          </cell>
          <cell r="V1310" t="str">
            <v>MX</v>
          </cell>
          <cell r="W1310" t="str">
            <v>Compliant</v>
          </cell>
          <cell r="Y1310">
            <v>445</v>
          </cell>
        </row>
        <row r="1311">
          <cell r="A1311" t="str">
            <v>AM5212/95</v>
          </cell>
          <cell r="B1311" t="str">
            <v>JBL</v>
          </cell>
          <cell r="C1311" t="str">
            <v>AE Series</v>
          </cell>
          <cell r="D1311" t="str">
            <v>AM5212/95</v>
          </cell>
          <cell r="E1311" t="str">
            <v>JBL050</v>
          </cell>
          <cell r="H1311" t="str">
            <v>Two-way full range loudspeaker</v>
          </cell>
          <cell r="I1311" t="str">
            <v>Medium Power 12” 2-Way Full-Range Loudspeaker System with JBL Differential Drive® 50.8 mm (2-in) dual voice coil and dual magnetic gap 262H low frequency driver and 2408H-1 high-frequency 38mm (1.5 in) exit, 38mm (1.5 in) voice-coil compression driver.  90° x 50° rotatable Progressive Transition™ waveguide, Bi-Amp/Passive Switchable. Available in Black or White (-WH). Priced as each. Suspension eyebolts not included. Optional U-bracket model MTU-3.</v>
          </cell>
          <cell r="J1311">
            <v>2500</v>
          </cell>
          <cell r="K1311">
            <v>2500</v>
          </cell>
          <cell r="L1311">
            <v>1250</v>
          </cell>
          <cell r="P1311">
            <v>691991011061</v>
          </cell>
          <cell r="R1311">
            <v>55</v>
          </cell>
          <cell r="S1311">
            <v>19</v>
          </cell>
          <cell r="T1311">
            <v>13</v>
          </cell>
          <cell r="U1311">
            <v>30</v>
          </cell>
          <cell r="V1311" t="str">
            <v>MX</v>
          </cell>
          <cell r="W1311" t="str">
            <v>Compliant</v>
          </cell>
          <cell r="Y1311">
            <v>446</v>
          </cell>
        </row>
        <row r="1312">
          <cell r="A1312" t="str">
            <v>AM5212/95-WH</v>
          </cell>
          <cell r="B1312" t="str">
            <v>JBL</v>
          </cell>
          <cell r="C1312" t="str">
            <v>AE Series</v>
          </cell>
          <cell r="D1312" t="str">
            <v>AM5212/95-WH</v>
          </cell>
          <cell r="E1312" t="str">
            <v>JBL052</v>
          </cell>
          <cell r="H1312" t="str">
            <v>Two-way full range loudspeaker (white)</v>
          </cell>
          <cell r="I1312" t="str">
            <v>Medium Power 12” 2-Way Full-Range Loudspeaker System with JBL Differential Drive® 50.8 mm (2-in) dual voice coil and dual magnetic gap 262H low frequency driver and 2408H-1 high-frequency 38mm (1.5 in) exit, 38mm (1.5 in) voice-coil compression driver.  90° x 50° rotatable Progressive Transition™ waveguide, Bi-Amp/Passive Switchable. Available in Black or White (-WH). Priced as each. Suspension eyebolts not included. Optional U-bracket model MTU-3.  White finish.</v>
          </cell>
          <cell r="J1312">
            <v>2500</v>
          </cell>
          <cell r="K1312">
            <v>2500</v>
          </cell>
          <cell r="L1312">
            <v>1250</v>
          </cell>
          <cell r="P1312">
            <v>691991011078</v>
          </cell>
          <cell r="R1312">
            <v>55</v>
          </cell>
          <cell r="S1312">
            <v>19</v>
          </cell>
          <cell r="T1312">
            <v>15</v>
          </cell>
          <cell r="U1312">
            <v>30</v>
          </cell>
          <cell r="V1312" t="str">
            <v>MX</v>
          </cell>
          <cell r="W1312" t="str">
            <v>Compliant</v>
          </cell>
          <cell r="Y1312">
            <v>447</v>
          </cell>
        </row>
        <row r="1313">
          <cell r="A1313" t="str">
            <v>AM5212/95-WRC</v>
          </cell>
          <cell r="B1313" t="str">
            <v>JBL</v>
          </cell>
          <cell r="C1313" t="str">
            <v>Custom Shop</v>
          </cell>
          <cell r="D1313" t="str">
            <v>AM5212/95-WRC</v>
          </cell>
          <cell r="F1313" t="str">
            <v>YES</v>
          </cell>
          <cell r="H1313" t="str">
            <v>Two-way full range loudspeaker (white)</v>
          </cell>
          <cell r="I1313" t="str">
            <v>Medium Power 12” 2-Way Full-Range Loudspeaker System with JBL Differential Drive® 50.8 mm (2-in) dual voice coil and dual magnetic gap 262H low frequency driver and 2408H-1 high-frequency 38mm (1.5 in) exit, 38mm (1.5 in) voice-coil compression driver.  90° x 50° rotatable Progressive Transition™ waveguide, Bi-Amp/Passive Switchable. Available in Black or White (-WH). Priced as each. Suspension eyebolts not included. Optional U-bracket model MTU-3.  White finish.</v>
          </cell>
          <cell r="J1313" t="str">
            <v>Please email CustomAudio@harman.com for quote</v>
          </cell>
          <cell r="K1313" t="str">
            <v>Please email CustomAudio@harman.com for quote</v>
          </cell>
          <cell r="L1313" t="str">
            <v>Please email CustomAudio@harman.com for quote</v>
          </cell>
          <cell r="P1313">
            <v>691991029349</v>
          </cell>
          <cell r="R1313">
            <v>35</v>
          </cell>
          <cell r="S1313">
            <v>16</v>
          </cell>
          <cell r="T1313">
            <v>19</v>
          </cell>
          <cell r="U1313">
            <v>30</v>
          </cell>
          <cell r="V1313" t="str">
            <v>MX</v>
          </cell>
          <cell r="W1313" t="str">
            <v>Compliant</v>
          </cell>
          <cell r="Y1313">
            <v>448</v>
          </cell>
        </row>
        <row r="1314">
          <cell r="A1314" t="str">
            <v>AM5215/26</v>
          </cell>
          <cell r="B1314" t="str">
            <v>JBL</v>
          </cell>
          <cell r="C1314" t="str">
            <v>AE Series</v>
          </cell>
          <cell r="D1314" t="str">
            <v>AM5215/26</v>
          </cell>
          <cell r="E1314" t="str">
            <v>JBL050</v>
          </cell>
          <cell r="H1314" t="str">
            <v>Two-way full range loudspeaker</v>
          </cell>
          <cell r="I1314" t="str">
            <v>Medium Power 15” 2-Way Full-Range Loudspeaker System with JBL Differential Drive® 50.8 mm (2-in) dual voice coil and dual magnetic gap 265H low frequency driver and 2408H-1 high-frequency 38mm (1.5 in) exit, 38mm (1.5 in) voice-coil compression driver.  120° x 60° rotatable Progressive Transition™ waveguide, Bi-Amp/Passive  Switchable. Available in Black or White (-WH). Priced as each. Suspension eyebolts not included. Optional U-bracket model MTU-1.</v>
          </cell>
          <cell r="J1314">
            <v>2650</v>
          </cell>
          <cell r="K1314">
            <v>2650</v>
          </cell>
          <cell r="L1314">
            <v>1325</v>
          </cell>
          <cell r="P1314">
            <v>691991011092</v>
          </cell>
          <cell r="R1314">
            <v>71</v>
          </cell>
          <cell r="S1314">
            <v>21</v>
          </cell>
          <cell r="T1314">
            <v>18</v>
          </cell>
          <cell r="U1314">
            <v>32</v>
          </cell>
          <cell r="V1314" t="str">
            <v>MX</v>
          </cell>
          <cell r="W1314" t="str">
            <v>Compliant</v>
          </cell>
          <cell r="Y1314">
            <v>449</v>
          </cell>
        </row>
        <row r="1315">
          <cell r="A1315" t="str">
            <v>AM5215/26-WH</v>
          </cell>
          <cell r="B1315" t="str">
            <v>JBL</v>
          </cell>
          <cell r="C1315" t="str">
            <v>AE Series</v>
          </cell>
          <cell r="D1315" t="str">
            <v>AM5215/26-WH</v>
          </cell>
          <cell r="E1315" t="str">
            <v>JBL052</v>
          </cell>
          <cell r="H1315" t="str">
            <v>Two-way full range loudspeaker (white)</v>
          </cell>
          <cell r="I1315" t="str">
            <v>Medium Power 15” 2-Way Full-Range Loudspeaker System with JBL Differential Drive® 50.8 mm (2-in) dual voice coil and dual magnetic gap 265H low frequency driver and 2408H-1 high-frequency 38mm (1.5 in) exit, 38mm (1.5 in) voice-coil compression driver.  120° x 60° rotatable Progressive Transition™ waveguide, Bi-Amp/Passive  Switchable. Available in Black or White (-WH). Priced as each. Suspension eyebolts not included. Optional U-bracket model MTU-1.  White finish.</v>
          </cell>
          <cell r="J1315">
            <v>2650</v>
          </cell>
          <cell r="K1315">
            <v>2650</v>
          </cell>
          <cell r="L1315">
            <v>1325</v>
          </cell>
          <cell r="P1315">
            <v>691991011108</v>
          </cell>
          <cell r="R1315">
            <v>62.75</v>
          </cell>
          <cell r="S1315">
            <v>21</v>
          </cell>
          <cell r="T1315">
            <v>18</v>
          </cell>
          <cell r="U1315">
            <v>33</v>
          </cell>
          <cell r="V1315" t="str">
            <v>MX</v>
          </cell>
          <cell r="W1315" t="str">
            <v>Compliant</v>
          </cell>
          <cell r="Y1315">
            <v>450</v>
          </cell>
        </row>
        <row r="1316">
          <cell r="A1316" t="str">
            <v>AM5215/26-WRX</v>
          </cell>
          <cell r="B1316" t="str">
            <v>JBL</v>
          </cell>
          <cell r="C1316" t="str">
            <v>Custom Shop</v>
          </cell>
          <cell r="D1316" t="str">
            <v>AM5215/26-WRX</v>
          </cell>
          <cell r="E1316" t="str">
            <v>JBL050</v>
          </cell>
          <cell r="F1316" t="str">
            <v>YES</v>
          </cell>
          <cell r="H1316" t="str">
            <v>Two-way full range loudspeaker (white)</v>
          </cell>
          <cell r="I1316" t="str">
            <v>Medium Power 15” 2-Way Full-Range Loudspeaker System with JBL Differential Drive® 50.8 mm (2-in) dual voice coil and dual magnetic gap 265H low frequency driver and 2408H-1 high-frequency 38mm (1.5 in) exit, 38mm (1.5 in) voice-coil compression driver.  120° x 60° rotatable Progressive Transition™ waveguide, Bi-Amp/Passive  Switchable. Available in Black or White (-WH). Priced as each. Suspension eyebolts not included. Optional U-bracket model MTU-1.  White finish.</v>
          </cell>
          <cell r="J1316" t="str">
            <v>Please email CustomAudio@harman.com for quote</v>
          </cell>
          <cell r="K1316" t="str">
            <v>Please email CustomAudio@harman.com for quote</v>
          </cell>
          <cell r="L1316" t="str">
            <v>Please email CustomAudio@harman.com for quote</v>
          </cell>
          <cell r="P1316">
            <v>691991029417</v>
          </cell>
          <cell r="R1316">
            <v>61.5</v>
          </cell>
          <cell r="S1316">
            <v>17.5</v>
          </cell>
          <cell r="T1316">
            <v>21</v>
          </cell>
          <cell r="U1316">
            <v>33</v>
          </cell>
          <cell r="V1316" t="str">
            <v>MX</v>
          </cell>
          <cell r="W1316" t="str">
            <v>Compliant</v>
          </cell>
          <cell r="Y1316">
            <v>451</v>
          </cell>
        </row>
        <row r="1317">
          <cell r="A1317" t="str">
            <v>AM5215/64</v>
          </cell>
          <cell r="B1317" t="str">
            <v>JBL</v>
          </cell>
          <cell r="C1317" t="str">
            <v>AE Series</v>
          </cell>
          <cell r="D1317" t="str">
            <v>AM5215/64</v>
          </cell>
          <cell r="E1317" t="str">
            <v>JBL050</v>
          </cell>
          <cell r="H1317" t="str">
            <v>Two-way full range loudspeaker</v>
          </cell>
          <cell r="I1317" t="str">
            <v>Medium Power 15” 2-Way Full-Range Loudspeaker System with JBL Differential Drive® 50.8 mm (2-in) dual voice coil and dual magnetic gap 265H low frequency driver and 2408H-1 high-frequency 38mm (1.5 in) exit, 38mm (1.5 in) voice-coil compression driver. 60° x 40° rotatable Progressive Transition™ waveguide, Bi-Amp/Passive Switchable. Available in Black or White (-WH). Priced as each. Suspension eyebolts not included. Optional U-bracket model MTU-1</v>
          </cell>
          <cell r="J1317">
            <v>2650</v>
          </cell>
          <cell r="K1317">
            <v>2650</v>
          </cell>
          <cell r="L1317">
            <v>1325</v>
          </cell>
          <cell r="P1317">
            <v>691991011122</v>
          </cell>
          <cell r="R1317">
            <v>63</v>
          </cell>
          <cell r="S1317">
            <v>21</v>
          </cell>
          <cell r="T1317">
            <v>18</v>
          </cell>
          <cell r="U1317">
            <v>32</v>
          </cell>
          <cell r="V1317" t="str">
            <v>MX</v>
          </cell>
          <cell r="W1317" t="str">
            <v>Compliant</v>
          </cell>
          <cell r="Y1317">
            <v>452</v>
          </cell>
        </row>
        <row r="1318">
          <cell r="A1318" t="str">
            <v>AM5215/64-WH</v>
          </cell>
          <cell r="B1318" t="str">
            <v>JBL</v>
          </cell>
          <cell r="C1318" t="str">
            <v>AE Series</v>
          </cell>
          <cell r="D1318" t="str">
            <v>AM5215/64-WH</v>
          </cell>
          <cell r="E1318" t="str">
            <v>JBL052</v>
          </cell>
          <cell r="H1318" t="str">
            <v>Two-way full range loudspeaker (white)</v>
          </cell>
          <cell r="I1318" t="str">
            <v>Medium Power 15” 2-Way Full-Range Loudspeaker System with JBL Differential Drive® 50.8 mm (2-in) dual voice coil and dual magnetic gap 265H low frequency driver and 2408H-1 high-frequency 38mm (1.5 in) exit, 38mm (1.5 in) voice-coil compression driver. 60° x 40° rotatable Progressive Transition™ waveguide, Bi-Amp/Passive Switchable. Available in Black or White (-WH). Priced as each. Suspension eyebolts not included. Optional U-bracket model MTU-1.  White finish.</v>
          </cell>
          <cell r="J1318">
            <v>2650</v>
          </cell>
          <cell r="K1318">
            <v>2650</v>
          </cell>
          <cell r="L1318">
            <v>1325</v>
          </cell>
          <cell r="P1318">
            <v>691991011139</v>
          </cell>
          <cell r="R1318">
            <v>62.75</v>
          </cell>
          <cell r="S1318">
            <v>17.5</v>
          </cell>
          <cell r="T1318">
            <v>21</v>
          </cell>
          <cell r="U1318">
            <v>32</v>
          </cell>
          <cell r="V1318" t="str">
            <v>MX</v>
          </cell>
          <cell r="W1318" t="str">
            <v>Compliant</v>
          </cell>
          <cell r="Y1318">
            <v>453</v>
          </cell>
        </row>
        <row r="1319">
          <cell r="A1319" t="str">
            <v>AM5215/64-WRX</v>
          </cell>
          <cell r="B1319" t="str">
            <v>JBL</v>
          </cell>
          <cell r="C1319" t="str">
            <v>Custom Shop Item</v>
          </cell>
          <cell r="D1319" t="str">
            <v>AM5215/64-WRX</v>
          </cell>
          <cell r="E1319" t="str">
            <v>JBL050</v>
          </cell>
          <cell r="F1319" t="str">
            <v>YES</v>
          </cell>
          <cell r="H1319" t="str">
            <v>Two-way full range loudspeaker (Extreme Weather Protection Treatment)</v>
          </cell>
          <cell r="I1319" t="str">
            <v xml:space="preserve">Medium Power 15” 2-Way Full-Range Loudspeaker System with JBL Differential Drive® 50.8 mm (2-in) dual voice coil and dual magnetic gap 265H low frequency driver and 2408H-1 high-frequency 38mm (1.5 in) exit, 38mm (1.5 in) voice-coil compression driver. 60° x 40° 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v>
          </cell>
          <cell r="J1319" t="str">
            <v>Please email CustomAudio@harman.com for quote</v>
          </cell>
          <cell r="K1319" t="str">
            <v>Please email CustomAudio@harman.com for quote</v>
          </cell>
          <cell r="L1319" t="str">
            <v>Please email CustomAudio@harman.com for quote</v>
          </cell>
          <cell r="P1319">
            <v>691991011153</v>
          </cell>
          <cell r="R1319">
            <v>81</v>
          </cell>
          <cell r="S1319">
            <v>24.5</v>
          </cell>
          <cell r="T1319">
            <v>23.25</v>
          </cell>
          <cell r="U1319">
            <v>34.5</v>
          </cell>
          <cell r="V1319" t="str">
            <v>MX</v>
          </cell>
          <cell r="W1319" t="str">
            <v>Compliant</v>
          </cell>
          <cell r="Y1319">
            <v>454</v>
          </cell>
        </row>
        <row r="1320">
          <cell r="A1320" t="str">
            <v>AM5215/66</v>
          </cell>
          <cell r="B1320" t="str">
            <v>JBL</v>
          </cell>
          <cell r="C1320" t="str">
            <v>AE Series</v>
          </cell>
          <cell r="D1320" t="str">
            <v>AM5215/66</v>
          </cell>
          <cell r="E1320" t="str">
            <v>JBL050</v>
          </cell>
          <cell r="H1320" t="str">
            <v>Two-way full range loudspeaker</v>
          </cell>
          <cell r="I1320" t="str">
            <v>Medium Power 15” 2-Way Full-Range Loudspeaker System with JBL Differential Drive® 50.8 mm (2-in) dual voice coil and dual magnetic gap 265H low frequency driver and 2408H-1 high-frequency 38mm (1.5 in) exit, 38mm (1.5 in) voice-coil compression driver.  60° x 60°rotatable Progressive Transition™ waveguide, Bi-Amp/Passive Switchable. Available in Black or White (-WH). Priced as each. Suspension eyebolts not included. Optional U-bracket model MTU-1.</v>
          </cell>
          <cell r="J1320">
            <v>2650</v>
          </cell>
          <cell r="K1320">
            <v>2650</v>
          </cell>
          <cell r="L1320">
            <v>1325</v>
          </cell>
          <cell r="P1320">
            <v>691991011160</v>
          </cell>
          <cell r="R1320">
            <v>61.4</v>
          </cell>
          <cell r="S1320">
            <v>18</v>
          </cell>
          <cell r="T1320">
            <v>22</v>
          </cell>
          <cell r="U1320">
            <v>32.5</v>
          </cell>
          <cell r="V1320" t="str">
            <v>MX</v>
          </cell>
          <cell r="W1320" t="str">
            <v>Compliant</v>
          </cell>
          <cell r="Y1320">
            <v>455</v>
          </cell>
        </row>
        <row r="1321">
          <cell r="A1321" t="str">
            <v>AM5215/66-WH</v>
          </cell>
          <cell r="B1321" t="str">
            <v>JBL</v>
          </cell>
          <cell r="C1321" t="str">
            <v>AE Series</v>
          </cell>
          <cell r="D1321" t="str">
            <v>AM5215/66-WH</v>
          </cell>
          <cell r="E1321" t="str">
            <v>JBL052</v>
          </cell>
          <cell r="H1321" t="str">
            <v>Two-way full range loudspeaker (white)</v>
          </cell>
          <cell r="I1321" t="str">
            <v>Medium Power 15” 2-Way Full-Range Loudspeaker System with JBL Differential Drive® 50.8 mm (2-in) dual voice coil and dual magnetic gap 265H low frequency driver and 2408H-1 high-frequency 38mm (1.5 in) exit, 38mm (1.5 in) voice-coil compression driver.  60° x 60°rotatable Progressive Transition™ waveguide, Bi-Amp/Passive Switchable. Available in Black or White (-WH). Priced as each. Suspension eyebolts not included. Optional U-bracket model MTU-1.  White finish.</v>
          </cell>
          <cell r="J1321">
            <v>2650</v>
          </cell>
          <cell r="K1321">
            <v>2650</v>
          </cell>
          <cell r="L1321">
            <v>1325</v>
          </cell>
          <cell r="P1321">
            <v>691991011177</v>
          </cell>
          <cell r="R1321">
            <v>62</v>
          </cell>
          <cell r="S1321">
            <v>21</v>
          </cell>
          <cell r="T1321">
            <v>18</v>
          </cell>
          <cell r="U1321">
            <v>33</v>
          </cell>
          <cell r="V1321" t="str">
            <v>MX</v>
          </cell>
          <cell r="W1321" t="str">
            <v>Compliant</v>
          </cell>
          <cell r="Y1321">
            <v>456</v>
          </cell>
        </row>
        <row r="1322">
          <cell r="A1322" t="str">
            <v>AM5215/66-WRC</v>
          </cell>
          <cell r="B1322" t="str">
            <v>JBL</v>
          </cell>
          <cell r="C1322" t="str">
            <v>Custom Shop Item</v>
          </cell>
          <cell r="D1322" t="str">
            <v>AM5215/66-WRC</v>
          </cell>
          <cell r="E1322" t="str">
            <v>JBL052</v>
          </cell>
          <cell r="F1322" t="str">
            <v>YES</v>
          </cell>
          <cell r="H1322" t="str">
            <v>Two-way full range loudspeaker (Weather Protection Treatment)</v>
          </cell>
          <cell r="I1322" t="str">
            <v>Medium Power 15” 2-Way Full-Range Loudspeaker System with JBL Differential Drive® 50.8 mm (2-in) dual voice coil and dual magnetic gap 265H low frequency driver and 2408H-1 high-frequency 38mm (1.5 in) exit, 38mm (1.5 in) voice-coil compression driver.  60° x 60°rotatable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22" t="str">
            <v>Please email CustomAudio@harman.com for quote</v>
          </cell>
          <cell r="K1322" t="str">
            <v>Please email CustomAudio@harman.com for quote</v>
          </cell>
          <cell r="L1322" t="str">
            <v>Please email CustomAudio@harman.com for quote</v>
          </cell>
          <cell r="P1322">
            <v>691991011184</v>
          </cell>
          <cell r="V1322" t="str">
            <v>MX</v>
          </cell>
          <cell r="W1322" t="str">
            <v>Compliant</v>
          </cell>
          <cell r="Y1322">
            <v>457</v>
          </cell>
        </row>
        <row r="1323">
          <cell r="A1323" t="str">
            <v>AM5215/66-WRX</v>
          </cell>
          <cell r="B1323" t="str">
            <v>JBL</v>
          </cell>
          <cell r="C1323" t="str">
            <v>Custom Shop Item</v>
          </cell>
          <cell r="D1323" t="str">
            <v>AM5215/66-WRX</v>
          </cell>
          <cell r="E1323" t="str">
            <v>JBL050</v>
          </cell>
          <cell r="F1323" t="str">
            <v>YES</v>
          </cell>
          <cell r="H1323" t="str">
            <v>Two-way full range loudspeaker (Extreme Weather Protection Treatment)</v>
          </cell>
          <cell r="I1323" t="str">
            <v xml:space="preserve">Medium Power 15” 2-Way Full-Range Loudspeaker System with JBL Differential Drive® 50.8 mm (2-in) dual voice coil and dual magnetic gap 265H low frequency driver and 2408H-1 high-frequency 38mm (1.5 in) exit, 38mm (1.5 in) voice-coil compression driver.  60° x 60°rotatable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v>
          </cell>
          <cell r="J1323" t="str">
            <v>Please email CustomAudio@harman.com for quote</v>
          </cell>
          <cell r="K1323" t="str">
            <v>Please email CustomAudio@harman.com for quote</v>
          </cell>
          <cell r="L1323" t="str">
            <v>Please email CustomAudio@harman.com for quote</v>
          </cell>
          <cell r="P1323">
            <v>691991011191</v>
          </cell>
          <cell r="V1323" t="str">
            <v>MX</v>
          </cell>
          <cell r="W1323" t="str">
            <v>Compliant</v>
          </cell>
          <cell r="Y1323">
            <v>458</v>
          </cell>
        </row>
        <row r="1324">
          <cell r="A1324" t="str">
            <v>AM5215/95</v>
          </cell>
          <cell r="B1324" t="str">
            <v>JBL</v>
          </cell>
          <cell r="C1324" t="str">
            <v>AE Series</v>
          </cell>
          <cell r="D1324" t="str">
            <v>AM5215/95</v>
          </cell>
          <cell r="E1324" t="str">
            <v>JBL050</v>
          </cell>
          <cell r="H1324" t="str">
            <v>Two-way full range loudspeaker</v>
          </cell>
          <cell r="I1324" t="str">
            <v>Medium Power 15” 2-Way Full-Range Loudspeaker System with JBL Differential Drive® 50.8 mm (2-in) dual voice coil and dual magnetic gap 265H low frequency driver and 2408H-1 high-frequency 38mm (1.5 in) exit, 38mm (1.5 in) voice-coil compression driver.  90° x 50° rotatable Progressive Transition™ waveguide, Bi-Amp/Passive Switchable. Available in Black or White (-WH). Priced as each.  Suspension eyebolts not included. Optional U-bracket model MTU-1.</v>
          </cell>
          <cell r="J1324">
            <v>2650</v>
          </cell>
          <cell r="K1324">
            <v>2650</v>
          </cell>
          <cell r="L1324">
            <v>1325</v>
          </cell>
          <cell r="P1324">
            <v>691991011207</v>
          </cell>
          <cell r="R1324">
            <v>63</v>
          </cell>
          <cell r="S1324">
            <v>21</v>
          </cell>
          <cell r="T1324">
            <v>18</v>
          </cell>
          <cell r="U1324">
            <v>32</v>
          </cell>
          <cell r="V1324" t="str">
            <v>MX</v>
          </cell>
          <cell r="W1324" t="str">
            <v>Compliant</v>
          </cell>
          <cell r="Y1324">
            <v>459</v>
          </cell>
        </row>
        <row r="1325">
          <cell r="A1325" t="str">
            <v>AM5215/95-WH</v>
          </cell>
          <cell r="B1325" t="str">
            <v>JBL</v>
          </cell>
          <cell r="C1325" t="str">
            <v>AE Series</v>
          </cell>
          <cell r="D1325" t="str">
            <v>AM5215/95-WH</v>
          </cell>
          <cell r="E1325" t="str">
            <v>JBL052</v>
          </cell>
          <cell r="H1325" t="str">
            <v>Two-way full range loudspeaker (white)</v>
          </cell>
          <cell r="I1325" t="str">
            <v>Medium Power 15” 2-Way Full-Range Loudspeaker System with JBL Differential Drive® 50.8 mm (2-in) dual voice coil and dual magnetic gap 265H low frequency driver and 2408H-1 high-frequency 38mm (1.5 in) exit, 38mm (1.5 in) voice-coil compression driver.  90° x 50° rotatable Progressive Transition™ waveguide, Bi-Amp/Passive Switchable. Available in Black or White (-WH). Priced as each. Suspension eyebolts not included. Optional U-bracket model MTU-1. White finish.</v>
          </cell>
          <cell r="J1325">
            <v>2650</v>
          </cell>
          <cell r="K1325">
            <v>2650</v>
          </cell>
          <cell r="L1325">
            <v>1325</v>
          </cell>
          <cell r="P1325">
            <v>691991000287</v>
          </cell>
          <cell r="R1325">
            <v>84.5</v>
          </cell>
          <cell r="S1325">
            <v>23</v>
          </cell>
          <cell r="T1325">
            <v>24</v>
          </cell>
          <cell r="U1325">
            <v>36</v>
          </cell>
          <cell r="V1325" t="str">
            <v>MX</v>
          </cell>
          <cell r="W1325" t="str">
            <v>Compliant</v>
          </cell>
          <cell r="Y1325">
            <v>460</v>
          </cell>
        </row>
        <row r="1326">
          <cell r="A1326" t="str">
            <v>AM5215/95-WRC</v>
          </cell>
          <cell r="B1326" t="str">
            <v>JBL</v>
          </cell>
          <cell r="C1326" t="str">
            <v>Custom Shop Item</v>
          </cell>
          <cell r="D1326" t="str">
            <v>AM5215/95-WRC</v>
          </cell>
          <cell r="E1326" t="str">
            <v>JBL052</v>
          </cell>
          <cell r="F1326" t="str">
            <v>YES</v>
          </cell>
          <cell r="H1326" t="str">
            <v>Two-way full range loudspeaker (Weather Protection Treatment)</v>
          </cell>
          <cell r="I1326" t="str">
            <v>Medium Power 15” 2-Way Full-Range Loudspeaker System with JBL Differential Drive® 50.8 mm (2-in) dual voice coil and dual magnetic gap 265H low frequency driver and 2408H-1 high-frequency 38mm (1.5 in) exit, 38mm (1.5 in) voice-coil compression driver.  90° x 50° 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26" t="str">
            <v>Please email CustomAudio@harman.com for quote</v>
          </cell>
          <cell r="K1326" t="str">
            <v>Please email CustomAudio@harman.com for quote</v>
          </cell>
          <cell r="L1326" t="str">
            <v>Please email CustomAudio@harman.com for quote</v>
          </cell>
          <cell r="P1326">
            <v>691991011214</v>
          </cell>
          <cell r="V1326" t="str">
            <v>MX</v>
          </cell>
          <cell r="W1326" t="str">
            <v>Compliant</v>
          </cell>
          <cell r="Y1326">
            <v>461</v>
          </cell>
        </row>
        <row r="1327">
          <cell r="A1327" t="str">
            <v>AM5215/95-WRX</v>
          </cell>
          <cell r="B1327" t="str">
            <v>JBL</v>
          </cell>
          <cell r="C1327" t="str">
            <v>Custom Shop Item</v>
          </cell>
          <cell r="E1327" t="str">
            <v>JBL050</v>
          </cell>
          <cell r="F1327" t="str">
            <v>YES</v>
          </cell>
          <cell r="J1327" t="str">
            <v>Please email CustomAudio@harman.com for quote</v>
          </cell>
          <cell r="K1327" t="str">
            <v>Please email CustomAudio@harman.com for quote</v>
          </cell>
          <cell r="L1327" t="str">
            <v>Please email CustomAudio@harman.com for quote</v>
          </cell>
          <cell r="P1327">
            <v>691991034114</v>
          </cell>
          <cell r="V1327" t="str">
            <v>MX</v>
          </cell>
          <cell r="Y1327">
            <v>462</v>
          </cell>
        </row>
        <row r="1328">
          <cell r="A1328" t="str">
            <v>ASB6112</v>
          </cell>
          <cell r="B1328" t="str">
            <v>JBL</v>
          </cell>
          <cell r="C1328" t="str">
            <v>AE Series</v>
          </cell>
          <cell r="D1328" t="str">
            <v>ASB6112</v>
          </cell>
          <cell r="E1328" t="str">
            <v>JBL050</v>
          </cell>
          <cell r="H1328" t="str">
            <v>SINGLE 12 SUBWOOFER</v>
          </cell>
          <cell r="I1328" t="str">
            <v xml:space="preserve">Ultra Compact High-Power 12” Subwoofer System.  2263H Differential Drive® woofer, 3” dual voice coil – dual gap, neodymium magnet.  Multiply hardwood enclosure with DuraFlex™ finish and 14-gauge steel grille.  Sixteen M10 suspension points.  Available in Black or White.  Priced as each. </v>
          </cell>
          <cell r="J1328">
            <v>2150</v>
          </cell>
          <cell r="K1328">
            <v>2150</v>
          </cell>
          <cell r="L1328">
            <v>1075</v>
          </cell>
          <cell r="P1328">
            <v>691991011665</v>
          </cell>
          <cell r="R1328">
            <v>44</v>
          </cell>
          <cell r="S1328">
            <v>23.75</v>
          </cell>
          <cell r="T1328">
            <v>19.25</v>
          </cell>
          <cell r="U1328">
            <v>18.5</v>
          </cell>
          <cell r="V1328" t="str">
            <v>MX</v>
          </cell>
          <cell r="W1328" t="str">
            <v>Compliant</v>
          </cell>
          <cell r="Y1328">
            <v>463</v>
          </cell>
        </row>
        <row r="1329">
          <cell r="A1329" t="str">
            <v>ASB6112-WRC</v>
          </cell>
          <cell r="B1329" t="str">
            <v>JBL</v>
          </cell>
          <cell r="C1329" t="str">
            <v>Custom Shop Item</v>
          </cell>
          <cell r="D1329" t="str">
            <v>ASB6112-WRC</v>
          </cell>
          <cell r="E1329" t="str">
            <v>JBL052</v>
          </cell>
          <cell r="F1329" t="str">
            <v>YES</v>
          </cell>
          <cell r="H1329" t="str">
            <v>SINGLE 12 SUBWOOFER (Weather Protection Treatment)</v>
          </cell>
          <cell r="I1329" t="str">
            <v>Ultra Compact High-Power 12” Subwoofer System.  2263H Differential Drive® woofer, 3” dual voice coil – dual gap, neodymium magnet.  Multiply hardwood enclosure with DuraFlex™ finish and 14-gauge steel grille.  Sixteen M10 suspension points.  With Weather Protection Finish. Refer to WEATHER RESISTANT Configurations for AE, PD &amp; VLA Series document for details regarding WRC/WRX models. WRC &amp; WRX enclosures are larger than the standard enclosure.  Visit www.jblpro.com to download AE Series 2D WRC &amp; WRX drawings.  Standard color is GRAY. Available in Black (-BK) &amp; White (-WH).8-10 weeks ship time for orders of 1-10, larger needs to be reviewed</v>
          </cell>
          <cell r="J1329" t="str">
            <v>Please email CustomAudio@harman.com for quote</v>
          </cell>
          <cell r="K1329" t="str">
            <v>Please email CustomAudio@harman.com for quote</v>
          </cell>
          <cell r="L1329" t="str">
            <v>Please email CustomAudio@harman.com for quote</v>
          </cell>
          <cell r="P1329">
            <v>691991029806</v>
          </cell>
          <cell r="V1329" t="str">
            <v>MX</v>
          </cell>
          <cell r="W1329" t="str">
            <v>Compliant</v>
          </cell>
          <cell r="Y1329">
            <v>464</v>
          </cell>
        </row>
        <row r="1330">
          <cell r="A1330" t="str">
            <v>ASB6112-WRX</v>
          </cell>
          <cell r="B1330" t="str">
            <v>JBL</v>
          </cell>
          <cell r="C1330" t="str">
            <v>Custom Shop Item</v>
          </cell>
          <cell r="D1330" t="str">
            <v>ASB6112-WRX</v>
          </cell>
          <cell r="E1330" t="str">
            <v>JBL050</v>
          </cell>
          <cell r="F1330" t="str">
            <v>YES</v>
          </cell>
          <cell r="H1330" t="str">
            <v>SINGLE 12 SUBWOOFER (Extreme Weather Protection Treatment)</v>
          </cell>
          <cell r="I1330" t="str">
            <v>Ultra Compact High-Power 12” Subwoofer System.  2263H Differential Drive® woofer, 3” dual voice coil – dual gap, neodymium magnet.  Multiply hardwood enclosure with DuraFlex™ finish and 14-gauge steel grille.  Sixteen M10 suspension points.  With Extreme Weather Protection Finish. Refer to WEATHER RESISTANT Configurations for AE, PD &amp; VLA Series document for details regarding WRC/WRX models. WRC &amp; WRX enclosures are larger than the standard enclosure.  Visit www.jblpro.com to download AE Series 2D WRC &amp; WRX drawings.  Standard color is GRAY. Available in Black (-BK) &amp; White (-WH).</v>
          </cell>
          <cell r="J1330" t="str">
            <v>Please email CustomAudio@harman.com for quote</v>
          </cell>
          <cell r="K1330" t="str">
            <v>Please email CustomAudio@harman.com for quote</v>
          </cell>
          <cell r="L1330" t="str">
            <v>Please email CustomAudio@harman.com for quote</v>
          </cell>
          <cell r="R1330">
            <v>47</v>
          </cell>
          <cell r="S1330">
            <v>24</v>
          </cell>
          <cell r="T1330">
            <v>19</v>
          </cell>
          <cell r="U1330">
            <v>17</v>
          </cell>
          <cell r="V1330" t="str">
            <v>MX</v>
          </cell>
          <cell r="W1330" t="str">
            <v>Compliant</v>
          </cell>
          <cell r="Y1330">
            <v>465</v>
          </cell>
        </row>
        <row r="1331">
          <cell r="A1331" t="str">
            <v>ASB6112-WH</v>
          </cell>
          <cell r="B1331" t="str">
            <v>JBL</v>
          </cell>
          <cell r="C1331" t="str">
            <v>AE Series</v>
          </cell>
          <cell r="D1331" t="str">
            <v>ASB6112-WH</v>
          </cell>
          <cell r="E1331" t="str">
            <v>JBL052</v>
          </cell>
          <cell r="H1331" t="str">
            <v>SINGLE 12 SUBWOOFER (white)</v>
          </cell>
          <cell r="I1331" t="str">
            <v xml:space="preserve">Ultra Compact High-Power 12” Subwoofer System.  2263H Differential Drive® woofer, 3” dual voice coil – dual gap, neodymium magnet.  Multiply hardwood enclosure with DuraFlex™ finish and 14-gauge steel grille.  Sixteen M10 suspension points.  White finish. Priced as each. </v>
          </cell>
          <cell r="J1331">
            <v>2150</v>
          </cell>
          <cell r="K1331">
            <v>2150</v>
          </cell>
          <cell r="L1331">
            <v>1075</v>
          </cell>
          <cell r="P1331">
            <v>691991011672</v>
          </cell>
          <cell r="R1331">
            <v>46.35</v>
          </cell>
          <cell r="S1331">
            <v>24</v>
          </cell>
          <cell r="T1331">
            <v>19</v>
          </cell>
          <cell r="U1331">
            <v>18</v>
          </cell>
          <cell r="V1331" t="str">
            <v>MX</v>
          </cell>
          <cell r="W1331" t="str">
            <v>Compliant</v>
          </cell>
          <cell r="Y1331">
            <v>466</v>
          </cell>
        </row>
        <row r="1332">
          <cell r="A1332" t="str">
            <v>ASB6115</v>
          </cell>
          <cell r="B1332" t="str">
            <v>JBL</v>
          </cell>
          <cell r="C1332" t="str">
            <v>AE Series</v>
          </cell>
          <cell r="D1332" t="str">
            <v>ASB6115</v>
          </cell>
          <cell r="E1332" t="str">
            <v>JBL050</v>
          </cell>
          <cell r="H1332" t="str">
            <v>5INGLE 15 SUBWOOFER</v>
          </cell>
          <cell r="I1332" t="str">
            <v xml:space="preserve">Compact High-Power 15” Subwoofer System.  2265H-1 Differential Drive® woofer, 3” dual voice coil – dual gap, neodymium magnet.  Multiply hardwood enclosure with DuraFlex™ finish and 14-gauge steel grille.  Sixteen M10 suspension points.  Available in Black and White. Priced as each. </v>
          </cell>
          <cell r="J1332">
            <v>2400</v>
          </cell>
          <cell r="K1332">
            <v>2400</v>
          </cell>
          <cell r="L1332">
            <v>1200</v>
          </cell>
          <cell r="P1332">
            <v>691991011689</v>
          </cell>
          <cell r="R1332">
            <v>56</v>
          </cell>
          <cell r="S1332">
            <v>28.25</v>
          </cell>
          <cell r="T1332">
            <v>21</v>
          </cell>
          <cell r="U1332">
            <v>21</v>
          </cell>
          <cell r="V1332" t="str">
            <v>MX</v>
          </cell>
          <cell r="W1332" t="str">
            <v>Compliant</v>
          </cell>
          <cell r="Y1332">
            <v>467</v>
          </cell>
        </row>
        <row r="1333">
          <cell r="A1333" t="str">
            <v>ASB6115-WH</v>
          </cell>
          <cell r="B1333" t="str">
            <v>JBL</v>
          </cell>
          <cell r="C1333" t="str">
            <v>AE Series</v>
          </cell>
          <cell r="D1333" t="str">
            <v>ASB6115-WH</v>
          </cell>
          <cell r="E1333" t="str">
            <v>JBL052</v>
          </cell>
          <cell r="H1333" t="str">
            <v>5INGLE 15 SUBWOOFER (white)</v>
          </cell>
          <cell r="I1333" t="str">
            <v xml:space="preserve">Compact High-Power 15” Subwoofer System.  2265H-1 Differential Drive® woofer, 3” dual voice coil – dual gap, neodymium magnet.  Multiply hardwood enclosure with DuraFlex™ finish and 14-gauge steel grille.  Sixteen M10 suspension points. White finish. Priced as each. </v>
          </cell>
          <cell r="J1333">
            <v>2400</v>
          </cell>
          <cell r="K1333">
            <v>2400</v>
          </cell>
          <cell r="L1333">
            <v>1200</v>
          </cell>
          <cell r="P1333">
            <v>691991004032</v>
          </cell>
          <cell r="R1333">
            <v>69</v>
          </cell>
          <cell r="S1333">
            <v>28.5</v>
          </cell>
          <cell r="T1333">
            <v>21.5</v>
          </cell>
          <cell r="U1333">
            <v>21</v>
          </cell>
          <cell r="V1333" t="str">
            <v>MX</v>
          </cell>
          <cell r="W1333" t="str">
            <v>Compliant</v>
          </cell>
          <cell r="Y1333">
            <v>468</v>
          </cell>
        </row>
        <row r="1334">
          <cell r="A1334" t="str">
            <v>ASB6115-WRC</v>
          </cell>
          <cell r="B1334" t="str">
            <v>JBL</v>
          </cell>
          <cell r="C1334" t="str">
            <v>Custom Shop Item</v>
          </cell>
          <cell r="D1334" t="str">
            <v>ASB6115-WRC</v>
          </cell>
          <cell r="E1334" t="str">
            <v>JBL052</v>
          </cell>
          <cell r="F1334" t="str">
            <v>YES</v>
          </cell>
          <cell r="H1334" t="str">
            <v>5INGLE 15 SUBWOOFER (Weather Protection Treatment)</v>
          </cell>
          <cell r="I1334" t="str">
            <v>Compact High-Power 15” Subwoofer System.  2265H-1 Differential Drive® woofer, 3” dual voice coil – dual gap, neodymium magnet.  Multiply hardwood enclosure with DuraFlex™ finish and 14-gauge steel grille.  Sixteen M10 suspension points. With Weather Protection Treatment. Refer to WEATHER RESISTANT Configurations for AE, PD &amp; VLA Series document for details regarding WRC/WRX models. WRC &amp; WRX enclosures are larger than the standard enclosure.  Visit www.jblpro.com to download AE Series 2D WRC &amp; WRX drawings.  PAF kits do not fit WRC &amp; WRX enclosures.  Standard color is GRAY. Available in Black (-BK) &amp; White (-WH).8-10 weeks ship time for orders of 1-10, larger needs to be reviewed</v>
          </cell>
          <cell r="J1334" t="str">
            <v>Please email CustomAudio@harman.com for quote</v>
          </cell>
          <cell r="K1334" t="str">
            <v>Please email CustomAudio@harman.com for quote</v>
          </cell>
          <cell r="L1334" t="str">
            <v>Please email CustomAudio@harman.com for quote</v>
          </cell>
          <cell r="P1334">
            <v>691991011696</v>
          </cell>
          <cell r="R1334">
            <v>30</v>
          </cell>
          <cell r="S1334">
            <v>24</v>
          </cell>
          <cell r="T1334">
            <v>16</v>
          </cell>
          <cell r="U1334">
            <v>24</v>
          </cell>
          <cell r="V1334" t="str">
            <v>MX</v>
          </cell>
          <cell r="W1334" t="str">
            <v>Compliant</v>
          </cell>
          <cell r="Y1334">
            <v>469</v>
          </cell>
        </row>
        <row r="1335">
          <cell r="A1335" t="str">
            <v>ASB6115-WRX</v>
          </cell>
          <cell r="B1335" t="str">
            <v>JBL</v>
          </cell>
          <cell r="C1335" t="str">
            <v>Custom Shop Item</v>
          </cell>
          <cell r="D1335" t="str">
            <v>ASB6115-WRX</v>
          </cell>
          <cell r="F1335" t="str">
            <v>YES</v>
          </cell>
          <cell r="H1335" t="str">
            <v>5INGLE 15 SUBWOOFER (Extreme Weather Protection Treatment)</v>
          </cell>
          <cell r="I1335" t="str">
            <v>Compact High-Power 15” Subwoofer System.  2265H-1 Differential Drive® woofer, 3” dual voice coil – dual gap, neodymium magnet.  Multiply hardwood enclosure with DuraFlex™ finish and 14-gauge steel grille.  Sixteen M10 suspension points. With Extreme Weather Protection Treatment. Refer to WEATHER RESISTANT Configurations for AE, PD &amp; VLA Series document for details regarding WRC/WRX models. WRC &amp; WRX enclosures are larger than the standard enclosure.  Visit www.jblpro.com to download AE Series 2D WRC &amp; WRX drawings.  Standard color is GRAY. Available in Black (-BK) &amp; White (-WH).</v>
          </cell>
          <cell r="J1335" t="str">
            <v>Please email CustomAudio@harman.com for quote</v>
          </cell>
          <cell r="K1335" t="str">
            <v>Please email CustomAudio@harman.com for quote</v>
          </cell>
          <cell r="L1335" t="str">
            <v>Please email CustomAudio@harman.com for quote</v>
          </cell>
          <cell r="R1335">
            <v>50</v>
          </cell>
          <cell r="S1335">
            <v>28</v>
          </cell>
          <cell r="T1335">
            <v>21</v>
          </cell>
          <cell r="U1335">
            <v>21</v>
          </cell>
          <cell r="V1335" t="str">
            <v>MX</v>
          </cell>
          <cell r="W1335" t="str">
            <v>Compliant</v>
          </cell>
          <cell r="Y1335">
            <v>470</v>
          </cell>
        </row>
        <row r="1336">
          <cell r="A1336" t="str">
            <v>ASB6118</v>
          </cell>
          <cell r="B1336" t="str">
            <v>JBL</v>
          </cell>
          <cell r="C1336" t="str">
            <v>AE Series</v>
          </cell>
          <cell r="D1336" t="str">
            <v>ASB6118</v>
          </cell>
          <cell r="E1336" t="str">
            <v>JBL050</v>
          </cell>
          <cell r="H1336" t="str">
            <v>SINGLE 18" SUBWOOFER</v>
          </cell>
          <cell r="I1336" t="str">
            <v xml:space="preserve">High Power Single 18" Subwoofer.  1 x 18" 2242H VGC™  Driver.  Suspension Eyebolts Not Included.  Arrays with AM6200 and AM4200 Mid-High Loudspeakers Using Optional PAF-2K Planar Array Frame Kit. Priced as each. </v>
          </cell>
          <cell r="J1336">
            <v>3100</v>
          </cell>
          <cell r="K1336">
            <v>3100</v>
          </cell>
          <cell r="L1336">
            <v>1550</v>
          </cell>
          <cell r="P1336">
            <v>691991011702</v>
          </cell>
          <cell r="R1336">
            <v>108.4</v>
          </cell>
          <cell r="S1336">
            <v>36</v>
          </cell>
          <cell r="T1336">
            <v>26</v>
          </cell>
          <cell r="U1336">
            <v>24</v>
          </cell>
          <cell r="V1336" t="str">
            <v>MX</v>
          </cell>
          <cell r="W1336" t="str">
            <v>Compliant</v>
          </cell>
          <cell r="Y1336">
            <v>471</v>
          </cell>
        </row>
        <row r="1337">
          <cell r="A1337" t="str">
            <v>ASB6118-WH</v>
          </cell>
          <cell r="B1337" t="str">
            <v>JBL</v>
          </cell>
          <cell r="C1337" t="str">
            <v>AE Series</v>
          </cell>
          <cell r="D1337" t="str">
            <v>ASB6118-WH</v>
          </cell>
          <cell r="E1337" t="str">
            <v>JBL052</v>
          </cell>
          <cell r="H1337" t="str">
            <v>SINGLE 18" SUBWOOFER (white)</v>
          </cell>
          <cell r="I1337" t="str">
            <v xml:space="preserve">High Power Single 18" Subwoofer.  1 x 18" 2242H VGC™  Driver.  Suspension Eyebolts Not Included.  Arrays with AM6200 and AM4200 Mid-High Loudspeakers Using Optional PAF-2K Planar Array Frame Kit.  White finish. Priced as each. </v>
          </cell>
          <cell r="J1337">
            <v>3100</v>
          </cell>
          <cell r="K1337">
            <v>3100</v>
          </cell>
          <cell r="L1337">
            <v>1550</v>
          </cell>
          <cell r="P1337">
            <v>691991011719</v>
          </cell>
          <cell r="R1337">
            <v>110</v>
          </cell>
          <cell r="S1337">
            <v>36</v>
          </cell>
          <cell r="T1337">
            <v>25.5</v>
          </cell>
          <cell r="U1337">
            <v>23</v>
          </cell>
          <cell r="V1337" t="str">
            <v>MX</v>
          </cell>
          <cell r="W1337" t="str">
            <v>Compliant</v>
          </cell>
          <cell r="Y1337">
            <v>472</v>
          </cell>
        </row>
        <row r="1338">
          <cell r="A1338" t="str">
            <v>ASB6118-WRX</v>
          </cell>
          <cell r="B1338" t="str">
            <v>JBL</v>
          </cell>
          <cell r="C1338" t="str">
            <v>Custom Shop Item</v>
          </cell>
          <cell r="D1338" t="str">
            <v>ASB6118-WRX</v>
          </cell>
          <cell r="E1338" t="str">
            <v>JBL050</v>
          </cell>
          <cell r="F1338" t="str">
            <v>YES</v>
          </cell>
          <cell r="H1338" t="str">
            <v>SINGLE 18" SUBWOOFER (Extreme Weather Protection Treatment)</v>
          </cell>
          <cell r="I1338" t="str">
            <v>High Power Single 18" Subwoofer.  1 x 18" 2242H VGC™  Driver.  With Extreme Weather Protection Treatment. Refer to WEATHER RESISTANT Configurations for AE, PD &amp; VLA Series document for details regarding WRC/WRX models. WRC &amp; WRX enclosures are larger than the standard enclosure.  Visit www.jblpro.com to download AE Series 2D WRC &amp; WRX drawings.  PAF kits do not fit WRC &amp; WRX enclosures.  Standard color is GRAY. Available in Black (-BK) &amp; White (-WH).</v>
          </cell>
          <cell r="J1338" t="str">
            <v>Please email CustomAudio@harman.com for quote</v>
          </cell>
          <cell r="K1338" t="str">
            <v>Please email CustomAudio@harman.com for quote</v>
          </cell>
          <cell r="L1338" t="str">
            <v>Please email CustomAudio@harman.com for quote</v>
          </cell>
          <cell r="P1338">
            <v>691991029820</v>
          </cell>
          <cell r="R1338">
            <v>89</v>
          </cell>
          <cell r="S1338">
            <v>34</v>
          </cell>
          <cell r="T1338">
            <v>29</v>
          </cell>
          <cell r="U1338">
            <v>27</v>
          </cell>
          <cell r="V1338" t="str">
            <v>MX</v>
          </cell>
          <cell r="W1338" t="str">
            <v>Compliant</v>
          </cell>
          <cell r="Y1338">
            <v>473</v>
          </cell>
        </row>
        <row r="1339">
          <cell r="A1339" t="str">
            <v>ASB6125</v>
          </cell>
          <cell r="B1339" t="str">
            <v>JBL</v>
          </cell>
          <cell r="C1339" t="str">
            <v>AE Series</v>
          </cell>
          <cell r="D1339" t="str">
            <v>ASB6125</v>
          </cell>
          <cell r="E1339" t="str">
            <v>JBL050</v>
          </cell>
          <cell r="H1339" t="str">
            <v>DUAL 15" SUBWOOFER</v>
          </cell>
          <cell r="I1339" t="str">
            <v xml:space="preserve">Dual 15” High-Power Subwoofer System.  2 x 2265H-1 Differential Drive® woofer, 3” dual voice coil – dual gap, neodymium magnet.  Multiply hardwood enclosure with DuraFlex™ finish and 14-gauge steel grille.  Sixteen M10 suspension points.  Available in Black and White. Priced as each. </v>
          </cell>
          <cell r="J1339">
            <v>3800</v>
          </cell>
          <cell r="K1339">
            <v>3800</v>
          </cell>
          <cell r="L1339">
            <v>1900</v>
          </cell>
          <cell r="P1339">
            <v>691991011733</v>
          </cell>
          <cell r="R1339">
            <v>97</v>
          </cell>
          <cell r="S1339">
            <v>28</v>
          </cell>
          <cell r="T1339">
            <v>21</v>
          </cell>
          <cell r="U1339">
            <v>40</v>
          </cell>
          <cell r="V1339" t="str">
            <v>MX</v>
          </cell>
          <cell r="W1339" t="str">
            <v>Compliant</v>
          </cell>
          <cell r="Y1339">
            <v>474</v>
          </cell>
        </row>
        <row r="1340">
          <cell r="A1340" t="str">
            <v>ASB6125-WH</v>
          </cell>
          <cell r="B1340" t="str">
            <v>JBL</v>
          </cell>
          <cell r="C1340" t="str">
            <v>AE Series</v>
          </cell>
          <cell r="D1340" t="str">
            <v>ASB6125-WH</v>
          </cell>
          <cell r="E1340" t="str">
            <v>JBL052</v>
          </cell>
          <cell r="H1340" t="str">
            <v>DUAL 15" SUBWOOFER (white)</v>
          </cell>
          <cell r="I1340" t="str">
            <v xml:space="preserve">Dual 15” High-Power Subwoofer System.  2 x 2265H-1 Differential Drive® woofer, 3” dual voice coil – dual gap, neodymium magnet.  Multiply hardwood enclosure with DuraFlex™ finish and 14-gauge steel grille.  Sixteen M10 suspension points.  White finish. Priced as each. </v>
          </cell>
          <cell r="J1340">
            <v>3800</v>
          </cell>
          <cell r="K1340">
            <v>3800</v>
          </cell>
          <cell r="L1340">
            <v>1900</v>
          </cell>
          <cell r="P1340">
            <v>691991011740</v>
          </cell>
          <cell r="R1340">
            <v>96</v>
          </cell>
          <cell r="S1340">
            <v>28</v>
          </cell>
          <cell r="T1340">
            <v>21</v>
          </cell>
          <cell r="U1340">
            <v>40</v>
          </cell>
          <cell r="V1340" t="str">
            <v>MX</v>
          </cell>
          <cell r="W1340" t="str">
            <v>Compliant</v>
          </cell>
          <cell r="Y1340">
            <v>475</v>
          </cell>
        </row>
        <row r="1341">
          <cell r="A1341" t="str">
            <v>ASB6125-WRC</v>
          </cell>
          <cell r="B1341" t="str">
            <v>JBL</v>
          </cell>
          <cell r="C1341" t="str">
            <v>Custom Shop Item</v>
          </cell>
          <cell r="D1341" t="str">
            <v>ASB6125-WRC</v>
          </cell>
          <cell r="F1341" t="str">
            <v>YES</v>
          </cell>
          <cell r="H1341" t="str">
            <v>DUAL 15" SUBWOOFER (Extreme Weather Protection Finish)</v>
          </cell>
          <cell r="I1341" t="str">
            <v>Dual 15” High-Power Subwoofer System.  2 x 2265H-1 Differential Drive® woofer, 3” dual voice coil – dual gap, neodymium magnet.  Multiply hardwood enclosure with DuraFlex™ finish and 14-gauge steel grille.  Sixteen M10 suspension points.  With Extreme Weather Protection Finish. Refer to WEATHER RESISTANT Configurations for AE, PD &amp; VLA Series document for details regarding WRC/WRX models. WRC &amp; WRX enclosures are larger than the standard enclosure.  Visit www.jblpro.com to download AE Series 2D WRC &amp; WRX drawings.  Standard color is GRAY. Available in Black (-BK) &amp; White (-WH).</v>
          </cell>
          <cell r="J1341" t="str">
            <v>Please email CustomAudio@harman.com for quote</v>
          </cell>
          <cell r="K1341" t="str">
            <v>Please email CustomAudio@harman.com for quote</v>
          </cell>
          <cell r="L1341" t="str">
            <v>Please email CustomAudio@harman.com for quote</v>
          </cell>
          <cell r="P1341">
            <v>691991029851</v>
          </cell>
          <cell r="R1341">
            <v>130</v>
          </cell>
          <cell r="S1341">
            <v>28</v>
          </cell>
          <cell r="T1341">
            <v>21</v>
          </cell>
          <cell r="U1341">
            <v>41</v>
          </cell>
          <cell r="V1341" t="str">
            <v>MX</v>
          </cell>
          <cell r="W1341" t="str">
            <v>Compliant</v>
          </cell>
          <cell r="Y1341">
            <v>476</v>
          </cell>
        </row>
        <row r="1342">
          <cell r="A1342" t="str">
            <v>ASB6125-WRX</v>
          </cell>
          <cell r="B1342" t="str">
            <v>JBL</v>
          </cell>
          <cell r="C1342" t="str">
            <v>Custom Shop Item</v>
          </cell>
          <cell r="D1342" t="str">
            <v>ASB6125-WRX</v>
          </cell>
          <cell r="E1342" t="str">
            <v>JBL050</v>
          </cell>
          <cell r="F1342" t="str">
            <v>YES</v>
          </cell>
          <cell r="H1342" t="str">
            <v>DUAL 15" SUBWOOFER (Extreme Weather Protection Finish)</v>
          </cell>
          <cell r="I1342" t="str">
            <v>Dual 15” High-Power Subwoofer System.  2 x 2265H-1 Differential Drive® woofer, 3” dual voice coil – dual gap, neodymium magnet.  Multiply hardwood enclosure with DuraFlex™ finish and 14-gauge steel grille.  Sixteen M10 suspension points.  With Extreme Weather Protection Finish. Refer to WEATHER RESISTANT Configurations for AE, PD &amp; VLA Series document for details regarding WRC/WRX models. WRC &amp; WRX enclosures are larger than the standard enclosure.  Visit www.jblpro.com to download AE Series 2D WRC &amp; WRX drawings.  Standard color is GRAY. Available in Black (-BK) &amp; White (-WH).</v>
          </cell>
          <cell r="J1342" t="str">
            <v>Please email CustomAudio@harman.com for quote</v>
          </cell>
          <cell r="K1342" t="str">
            <v>Please email CustomAudio@harman.com for quote</v>
          </cell>
          <cell r="L1342" t="str">
            <v>Please email CustomAudio@harman.com for quote</v>
          </cell>
          <cell r="P1342">
            <v>691991011757</v>
          </cell>
          <cell r="R1342">
            <v>108</v>
          </cell>
          <cell r="S1342">
            <v>29</v>
          </cell>
          <cell r="T1342">
            <v>22</v>
          </cell>
          <cell r="U1342">
            <v>41</v>
          </cell>
          <cell r="V1342" t="str">
            <v>MX</v>
          </cell>
          <cell r="W1342" t="str">
            <v>Compliant</v>
          </cell>
          <cell r="Y1342">
            <v>477</v>
          </cell>
        </row>
        <row r="1343">
          <cell r="A1343" t="str">
            <v>ASB6128</v>
          </cell>
          <cell r="B1343" t="str">
            <v>JBL</v>
          </cell>
          <cell r="C1343" t="str">
            <v>AE Series</v>
          </cell>
          <cell r="D1343" t="str">
            <v>ASB6128</v>
          </cell>
          <cell r="E1343" t="str">
            <v>JBL050</v>
          </cell>
          <cell r="H1343" t="str">
            <v>DUAL 18" SUBWOOFER</v>
          </cell>
          <cell r="I1343" t="str">
            <v xml:space="preserve">High Power Dual 18" Subwoofer.  2 x 18" 2242H VGC™  Driver, Parallel/Discrete Switchable.  Suspension Eyebolts Not Included.  Arrays with AM6340 and AM4340 Loudspeakers Using PAF-2K Planar Array Frame Kit. Priced as each. </v>
          </cell>
          <cell r="J1343">
            <v>5000</v>
          </cell>
          <cell r="K1343">
            <v>5000</v>
          </cell>
          <cell r="L1343">
            <v>2500</v>
          </cell>
          <cell r="P1343">
            <v>691991011764</v>
          </cell>
          <cell r="R1343">
            <v>161</v>
          </cell>
          <cell r="S1343">
            <v>26</v>
          </cell>
          <cell r="T1343">
            <v>36</v>
          </cell>
          <cell r="U1343">
            <v>46</v>
          </cell>
          <cell r="V1343" t="str">
            <v>MX</v>
          </cell>
          <cell r="W1343" t="str">
            <v>Compliant</v>
          </cell>
          <cell r="Y1343">
            <v>478</v>
          </cell>
        </row>
        <row r="1344">
          <cell r="A1344" t="str">
            <v>ASB6128-WH</v>
          </cell>
          <cell r="B1344" t="str">
            <v>JBL</v>
          </cell>
          <cell r="C1344" t="str">
            <v>AE Series</v>
          </cell>
          <cell r="D1344" t="str">
            <v>ASB6128-WH</v>
          </cell>
          <cell r="E1344" t="str">
            <v>JBL052</v>
          </cell>
          <cell r="H1344" t="str">
            <v>DUAL 18" SUBWOOFER (white)</v>
          </cell>
          <cell r="I1344" t="str">
            <v xml:space="preserve">High Power Dual 18" Subwoofer.  2 x 18" 2242H VGC™  Driver, Parallel/Discrete Switchable.  Suspension Eyebolts Not Included.  Arrays with AM6340 and AM4340 Loudspeakers Using PAF-2K Planar Array Frame Kit.  White finish. Priced as each. </v>
          </cell>
          <cell r="J1344">
            <v>5000</v>
          </cell>
          <cell r="K1344">
            <v>5000</v>
          </cell>
          <cell r="L1344">
            <v>2500</v>
          </cell>
          <cell r="P1344">
            <v>691991005053</v>
          </cell>
          <cell r="R1344">
            <v>182.25</v>
          </cell>
          <cell r="S1344">
            <v>26</v>
          </cell>
          <cell r="T1344">
            <v>25.5</v>
          </cell>
          <cell r="U1344">
            <v>45</v>
          </cell>
          <cell r="V1344" t="str">
            <v>MX</v>
          </cell>
          <cell r="W1344" t="str">
            <v>Compliant</v>
          </cell>
          <cell r="Y1344">
            <v>479</v>
          </cell>
        </row>
        <row r="1345">
          <cell r="A1345" t="str">
            <v>ASB6128-WRC</v>
          </cell>
          <cell r="B1345" t="str">
            <v>JBL</v>
          </cell>
          <cell r="C1345" t="str">
            <v>Custom Shop Item</v>
          </cell>
          <cell r="D1345" t="str">
            <v>ASB6128-WRC</v>
          </cell>
          <cell r="E1345" t="str">
            <v>JBL052</v>
          </cell>
          <cell r="F1345" t="str">
            <v>YES</v>
          </cell>
          <cell r="H1345" t="str">
            <v>DUAL 18" SUBWOOFER (Weather Protection Treatment)</v>
          </cell>
          <cell r="I1345" t="str">
            <v>High Power Dual 18" Subwoofer.  2 x 18" 2242H VGC™  Driver, Parallel/Discrete Switchable.  With Weather Protection Treatment. Refer to WEATHER RESISTANT Configurations for AE, PD &amp; VLA Series document for details regarding WRC/WRX models. WRC &amp; WRX enclosures are larger than the standard enclosure.  Visit www.jblpro.com to download AE Series 2D WRC &amp; WRX drawings.  PAF kits do not fit WRC &amp; WRX enclosures.  Standard color is GRAY. Available in Black (-BK) &amp; White (-WH).8-10 weeks ship time for orders of 1-10, larger needs to be reviewed</v>
          </cell>
          <cell r="J1345" t="str">
            <v>Please email CustomAudio@harman.com for quote</v>
          </cell>
          <cell r="K1345" t="str">
            <v>Please email CustomAudio@harman.com for quote</v>
          </cell>
          <cell r="L1345" t="str">
            <v>Please email CustomAudio@harman.com for quote</v>
          </cell>
          <cell r="P1345">
            <v>691991011788</v>
          </cell>
          <cell r="R1345">
            <v>212</v>
          </cell>
          <cell r="S1345">
            <v>34.5</v>
          </cell>
          <cell r="T1345">
            <v>28.5</v>
          </cell>
          <cell r="U1345">
            <v>48</v>
          </cell>
          <cell r="V1345" t="str">
            <v>MX</v>
          </cell>
          <cell r="W1345" t="str">
            <v>Compliant</v>
          </cell>
          <cell r="Y1345">
            <v>480</v>
          </cell>
        </row>
        <row r="1346">
          <cell r="A1346" t="str">
            <v>ASH6118</v>
          </cell>
          <cell r="B1346" t="str">
            <v>JBL</v>
          </cell>
          <cell r="C1346" t="str">
            <v>AE Series</v>
          </cell>
          <cell r="D1346" t="str">
            <v>ASH6118</v>
          </cell>
          <cell r="E1346" t="str">
            <v>JBL050</v>
          </cell>
          <cell r="F1346" t="str">
            <v>YES</v>
          </cell>
          <cell r="G1346" t="str">
            <v>Limited Quantity</v>
          </cell>
          <cell r="H1346" t="str">
            <v>SINGLE 18' HORNLOADED SUBWOOFER</v>
          </cell>
          <cell r="I1346" t="str">
            <v xml:space="preserve">Horn Loaded Subwoofer, Maximum Low Frequency Output &amp; Sensitivity.  1 x 18" 2242H SVG™ Driver.  Designed to be Used In Multiples (2 Minimum, 4 Optimum) with Proximity Placement Or With Proper Boundary Surface Loading.  Not Suspendable.  Special Order, Typical 4 Week Lead Time. Priced as each. </v>
          </cell>
          <cell r="J1346">
            <v>5085</v>
          </cell>
          <cell r="K1346">
            <v>5085</v>
          </cell>
          <cell r="L1346">
            <v>2540.86</v>
          </cell>
          <cell r="P1346">
            <v>691991011856</v>
          </cell>
          <cell r="R1346">
            <v>230</v>
          </cell>
          <cell r="S1346">
            <v>59</v>
          </cell>
          <cell r="T1346">
            <v>28</v>
          </cell>
          <cell r="U1346">
            <v>60</v>
          </cell>
          <cell r="V1346" t="str">
            <v>MX</v>
          </cell>
          <cell r="W1346" t="str">
            <v>Compliant</v>
          </cell>
          <cell r="Y1346">
            <v>481</v>
          </cell>
        </row>
        <row r="1347">
          <cell r="A1347" t="str">
            <v>AM7200/64</v>
          </cell>
          <cell r="B1347" t="str">
            <v>JBL</v>
          </cell>
          <cell r="C1347" t="str">
            <v>AE Series</v>
          </cell>
          <cell r="D1347" t="str">
            <v>AM7200/64</v>
          </cell>
          <cell r="E1347" t="str">
            <v>JBL050</v>
          </cell>
          <cell r="F1347" t="str">
            <v>YES</v>
          </cell>
          <cell r="G1347" t="str">
            <v>Limited Quantity</v>
          </cell>
          <cell r="H1347" t="str">
            <v>2-WAY MID-HIGH LOUDSPEAKER SYSTEM</v>
          </cell>
          <cell r="I1347" t="str">
            <v>High Power Mid-High Frequency Loudspeaker with JBL CMCD-82H mid driver, and 2432H High Frequency 38mm (1.5 in) exit, 75mm (3-in) voice coil  compression driver.  60° x 40° Coverage, Bi-Amp/Passive Switchable.  Available in Black or White (-WH). Priced as each. Suspension eyebolts not included. Fits Optional Planar Array Frame Kits PAF-2K and PAF-3K.  See AE Bracket Handbook for Details.</v>
          </cell>
          <cell r="J1347">
            <v>4110</v>
          </cell>
          <cell r="K1347">
            <v>4110</v>
          </cell>
          <cell r="L1347">
            <v>2052.84</v>
          </cell>
          <cell r="P1347">
            <v>691991011221</v>
          </cell>
          <cell r="R1347">
            <v>74</v>
          </cell>
          <cell r="S1347">
            <v>26</v>
          </cell>
          <cell r="T1347">
            <v>30</v>
          </cell>
          <cell r="U1347">
            <v>24</v>
          </cell>
          <cell r="V1347" t="str">
            <v>MX</v>
          </cell>
          <cell r="W1347" t="str">
            <v>Compliant</v>
          </cell>
          <cell r="Y1347">
            <v>482</v>
          </cell>
        </row>
        <row r="1348">
          <cell r="A1348" t="str">
            <v>AM7212/00</v>
          </cell>
          <cell r="B1348" t="str">
            <v>JBL</v>
          </cell>
          <cell r="C1348" t="str">
            <v>AE Series</v>
          </cell>
          <cell r="D1348" t="str">
            <v>AM7212/00</v>
          </cell>
          <cell r="E1348" t="str">
            <v>JBL052</v>
          </cell>
          <cell r="H1348" t="str">
            <v>S/M, AM7212/00</v>
          </cell>
          <cell r="I1348" t="str">
            <v>High Power 12” 2-Way Full-Range Loudspeaker System with JBL Differential Drive® 75mm (3-in) dual voice coil and dual magnetic gap 2262H low frequency driver and 2432H high-frequency 38mm (1.5 in) exit, 75mm (3 in) voice-coil compression driver. 100° x 100° rotatable Progressive Transition™ waveguide, Bi-Amp/Passive Switchable. Available in Black or White (-WH). Priced as each. Suspension eyebolts not included. Optional U-bracket model MTU-3.</v>
          </cell>
          <cell r="J1348">
            <v>3780</v>
          </cell>
          <cell r="K1348">
            <v>3780</v>
          </cell>
          <cell r="L1348">
            <v>1890</v>
          </cell>
          <cell r="P1348">
            <v>691991011283</v>
          </cell>
          <cell r="R1348">
            <v>55.95</v>
          </cell>
          <cell r="S1348">
            <v>19</v>
          </cell>
          <cell r="T1348">
            <v>16</v>
          </cell>
          <cell r="U1348">
            <v>30</v>
          </cell>
          <cell r="V1348" t="str">
            <v>MX</v>
          </cell>
          <cell r="W1348" t="str">
            <v>Compliant</v>
          </cell>
          <cell r="Y1348">
            <v>483</v>
          </cell>
        </row>
        <row r="1349">
          <cell r="A1349" t="str">
            <v>AM7212/00-WH</v>
          </cell>
          <cell r="B1349" t="str">
            <v>JBL</v>
          </cell>
          <cell r="C1349" t="str">
            <v>AE Series</v>
          </cell>
          <cell r="D1349" t="str">
            <v>AM7212/00-WH</v>
          </cell>
          <cell r="E1349" t="str">
            <v>JBL052</v>
          </cell>
          <cell r="H1349" t="str">
            <v>S/M, AM7212/00 WH</v>
          </cell>
          <cell r="I1349" t="str">
            <v>High Power 12” 2-Way Full-Range Loudspeaker System with JBL Differential Drive® 75mm (3-in) dual voice coil and dual magnetic gap 2262H low frequency driver and 2432H high-frequency 38mm (1.5 in) exit, 75mm (3 in) voice-coil compression driver. 100° x 100° rotatable Progressive Transition™ waveguide, Bi-Amp/Passive Switchable. Available in Black or White (-WH). Priced as each. Suspension eyebolts not included. Optional U-bracket model MTU-3.</v>
          </cell>
          <cell r="J1349">
            <v>3780</v>
          </cell>
          <cell r="K1349">
            <v>3780</v>
          </cell>
          <cell r="L1349">
            <v>1890</v>
          </cell>
          <cell r="P1349">
            <v>691991011290</v>
          </cell>
          <cell r="R1349">
            <v>55</v>
          </cell>
          <cell r="S1349">
            <v>19</v>
          </cell>
          <cell r="T1349">
            <v>16</v>
          </cell>
          <cell r="U1349">
            <v>30</v>
          </cell>
          <cell r="V1349" t="str">
            <v>MX</v>
          </cell>
          <cell r="W1349" t="str">
            <v>Compliant</v>
          </cell>
          <cell r="Y1349">
            <v>484</v>
          </cell>
        </row>
        <row r="1350">
          <cell r="A1350" t="str">
            <v>AM7212/00-WRC</v>
          </cell>
          <cell r="B1350" t="str">
            <v>JBL</v>
          </cell>
          <cell r="C1350" t="str">
            <v>Custom Shop</v>
          </cell>
          <cell r="D1350" t="str">
            <v>AM7212/00-WRC</v>
          </cell>
          <cell r="E1350" t="str">
            <v>JBL052</v>
          </cell>
          <cell r="F1350" t="str">
            <v>YES</v>
          </cell>
          <cell r="H1350" t="str">
            <v>S/M, AM7212/00 WH</v>
          </cell>
          <cell r="I1350" t="str">
            <v>High Power 12” 2-Way Full-Range Loudspeaker System with JBL Differential Drive® 75mm (3-in) dual voice coil and dual magnetic gap 2262H low frequency driver and 2432H high-frequency 38mm (1.5 in) exit, 75mm (3 in) voice-coil compression driver. 100° x 100° rotatable Progressive Transition™ waveguide, Bi-Amp/Passive Switchable. Available in Black or White (-WH). Priced as each. Suspension eyebolts not included. Optional U-bracket model MTU-3.</v>
          </cell>
          <cell r="J1350" t="str">
            <v>Please email CustomAudio@harman.com for quote</v>
          </cell>
          <cell r="K1350" t="str">
            <v>Please email CustomAudio@harman.com for quote</v>
          </cell>
          <cell r="L1350" t="str">
            <v>Please email CustomAudio@harman.com for quote</v>
          </cell>
          <cell r="P1350">
            <v>691991029615</v>
          </cell>
          <cell r="R1350">
            <v>60</v>
          </cell>
          <cell r="S1350">
            <v>30</v>
          </cell>
          <cell r="T1350">
            <v>4</v>
          </cell>
          <cell r="U1350">
            <v>21</v>
          </cell>
          <cell r="V1350" t="str">
            <v>MX</v>
          </cell>
          <cell r="W1350" t="str">
            <v>Compliant</v>
          </cell>
          <cell r="Y1350">
            <v>485</v>
          </cell>
        </row>
        <row r="1351">
          <cell r="A1351" t="str">
            <v>AM7212/00-WRX</v>
          </cell>
          <cell r="B1351" t="str">
            <v>JBL</v>
          </cell>
          <cell r="C1351" t="str">
            <v>Custom Shop</v>
          </cell>
          <cell r="D1351" t="str">
            <v>AM7212/00-WRX</v>
          </cell>
          <cell r="E1351" t="str">
            <v>JBL050</v>
          </cell>
          <cell r="F1351" t="str">
            <v>YES</v>
          </cell>
          <cell r="H1351" t="str">
            <v>S/M, AM7212/00 WH</v>
          </cell>
          <cell r="I1351" t="str">
            <v>High Power 12” 2-Way Full-Range Loudspeaker System with JBL Differential Drive® 75mm (3-in) dual voice coil and dual magnetic gap 2262H low frequency driver and 2432H high-frequency 38mm (1.5 in) exit, 75mm (3 in) voice-coil compression driver. 100° x 100° rotatable Progressive Transition™ waveguide, Bi-Amp/Passive Switchable. Available in Black or White (-WH). Priced as each. Suspension eyebolts not included. Optional U-bracket model MTU-3.</v>
          </cell>
          <cell r="J1351" t="str">
            <v>Please email CustomAudio@harman.com for quote</v>
          </cell>
          <cell r="K1351" t="str">
            <v>Please email CustomAudio@harman.com for quote</v>
          </cell>
          <cell r="L1351" t="str">
            <v>Please email CustomAudio@harman.com for quote</v>
          </cell>
          <cell r="P1351">
            <v>691991029622</v>
          </cell>
          <cell r="R1351">
            <v>74.5</v>
          </cell>
          <cell r="S1351">
            <v>15</v>
          </cell>
          <cell r="T1351">
            <v>17</v>
          </cell>
          <cell r="U1351">
            <v>24</v>
          </cell>
          <cell r="V1351" t="str">
            <v>MX</v>
          </cell>
          <cell r="W1351" t="str">
            <v>Compliant</v>
          </cell>
          <cell r="Y1351">
            <v>486</v>
          </cell>
        </row>
        <row r="1352">
          <cell r="A1352" t="str">
            <v>AM7212/26</v>
          </cell>
          <cell r="B1352" t="str">
            <v>JBL</v>
          </cell>
          <cell r="C1352" t="str">
            <v>AE Series</v>
          </cell>
          <cell r="D1352" t="str">
            <v>AM7212/26</v>
          </cell>
          <cell r="E1352" t="str">
            <v>JBL050</v>
          </cell>
          <cell r="H1352" t="str">
            <v>Two-way full range loudspeaker</v>
          </cell>
          <cell r="I1352" t="str">
            <v>High Power 12” 2-Way Full-Range Loudspeaker System with JBL Differential Drive® 75mm (3-in) dual voice coil and dual magnetic gap 2262H low frequency driver and 2432H high-frequency 38mm (1.5 in) exit, 75mm (3 in) voice-coil compression driver. 120° x 60° rotatable Progressive Transition™ waveguide, Bi-Amp/Passive Switchable. Available in Black or White (-WH). Priced as each. Suspension eyebolts not included. Optional U-bracket model MTU-3.</v>
          </cell>
          <cell r="J1352">
            <v>3780</v>
          </cell>
          <cell r="K1352">
            <v>3780</v>
          </cell>
          <cell r="L1352">
            <v>1890</v>
          </cell>
          <cell r="P1352">
            <v>691991011306</v>
          </cell>
          <cell r="R1352">
            <v>57.35</v>
          </cell>
          <cell r="S1352">
            <v>19</v>
          </cell>
          <cell r="T1352">
            <v>16</v>
          </cell>
          <cell r="U1352">
            <v>30</v>
          </cell>
          <cell r="V1352" t="str">
            <v>MX</v>
          </cell>
          <cell r="W1352" t="str">
            <v>Compliant</v>
          </cell>
          <cell r="Y1352">
            <v>487</v>
          </cell>
        </row>
        <row r="1353">
          <cell r="A1353" t="str">
            <v>AM7212/26-WH</v>
          </cell>
          <cell r="B1353" t="str">
            <v>JBL</v>
          </cell>
          <cell r="C1353" t="str">
            <v>AE Series</v>
          </cell>
          <cell r="D1353" t="str">
            <v>AM7212/26-WH</v>
          </cell>
          <cell r="E1353" t="str">
            <v>JBL052</v>
          </cell>
          <cell r="H1353" t="str">
            <v>Two-way full range loudspeaker (white)</v>
          </cell>
          <cell r="I1353" t="str">
            <v>High Power 12” 2-Way Full-Range Loudspeaker System with JBL Differential Drive® 75mm (3-in) dual voice coil and dual magnetic gap 2262H low frequency driver and 2432H high-frequency 38mm (1.5 in) exit, 75mm (3 in) voice-coil compression driver. 120° x 60° rotatable Progressive Transition™ waveguide, Bi-Amp/Passive Switchable. Available in Black or White (-WH). Priced as each. Suspension eyebolts not included. Optional U-bracket model MTU-3.  White finish.</v>
          </cell>
          <cell r="J1353">
            <v>3780</v>
          </cell>
          <cell r="K1353">
            <v>3780</v>
          </cell>
          <cell r="L1353">
            <v>1890</v>
          </cell>
          <cell r="P1353">
            <v>691991011313</v>
          </cell>
          <cell r="R1353">
            <v>27.5</v>
          </cell>
          <cell r="S1353">
            <v>19</v>
          </cell>
          <cell r="T1353">
            <v>16</v>
          </cell>
          <cell r="U1353">
            <v>30</v>
          </cell>
          <cell r="V1353" t="str">
            <v>MX</v>
          </cell>
          <cell r="W1353" t="str">
            <v>Compliant</v>
          </cell>
          <cell r="Y1353">
            <v>488</v>
          </cell>
        </row>
        <row r="1354">
          <cell r="A1354" t="str">
            <v>AM7212/26-WRC</v>
          </cell>
          <cell r="B1354" t="str">
            <v>JBL</v>
          </cell>
          <cell r="C1354" t="str">
            <v>Custom Shop Item</v>
          </cell>
          <cell r="D1354" t="str">
            <v>AM7212/26-WRC</v>
          </cell>
          <cell r="E1354" t="str">
            <v>JBL052</v>
          </cell>
          <cell r="F1354" t="str">
            <v>YES</v>
          </cell>
          <cell r="H1354" t="str">
            <v>Two-way full range loudspeaker (Weather Protection Treatment)</v>
          </cell>
          <cell r="I1354" t="str">
            <v>High Power 12” 2-Way Full-Range Loudspeaker System with JBL Differential Drive® 75mm (3-in) dual voice coil and dual magnetic gap 2262H low frequency driver and 2432H high-frequency 38mm (1.5 in) exit, 75mm (3 in) voice-coil compression driver. 120° x 60° 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54" t="str">
            <v>Please email CustomAudio@harman.com for quote</v>
          </cell>
          <cell r="K1354" t="str">
            <v>Please email CustomAudio@harman.com for quote</v>
          </cell>
          <cell r="L1354" t="str">
            <v>Please email CustomAudio@harman.com for quote</v>
          </cell>
          <cell r="P1354">
            <v>691991011320</v>
          </cell>
          <cell r="V1354" t="str">
            <v>MX</v>
          </cell>
          <cell r="W1354" t="str">
            <v>Compliant</v>
          </cell>
          <cell r="Y1354">
            <v>489</v>
          </cell>
        </row>
        <row r="1355">
          <cell r="A1355" t="str">
            <v>AM7212/26-WRX</v>
          </cell>
          <cell r="B1355" t="str">
            <v>JBL</v>
          </cell>
          <cell r="C1355" t="str">
            <v>Custom Shop Item</v>
          </cell>
          <cell r="D1355" t="str">
            <v>AM7212/26-WRX</v>
          </cell>
          <cell r="E1355" t="str">
            <v>JBL050</v>
          </cell>
          <cell r="F1355" t="str">
            <v>YES</v>
          </cell>
          <cell r="H1355" t="str">
            <v>Two-way full range loudspeaker (Extreme Weather Protection Treatment)</v>
          </cell>
          <cell r="I1355" t="str">
            <v xml:space="preserve">High Power 12” 2-Way Full-Range Loudspeaker System with JBL Differential Drive® 75mm (3-in) dual voice coil and dual magnetic gap 2262H low frequency driver and 2432H high-frequency 38mm (1.5 in) exit, 75mm (3 in) voice-coil compression driver. 120° x 60° 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v>
          </cell>
          <cell r="J1355" t="str">
            <v>Please email CustomAudio@harman.com for quote</v>
          </cell>
          <cell r="K1355" t="str">
            <v>Please email CustomAudio@harman.com for quote</v>
          </cell>
          <cell r="L1355" t="str">
            <v>Please email CustomAudio@harman.com for quote</v>
          </cell>
          <cell r="P1355">
            <v>691991011337</v>
          </cell>
          <cell r="R1355">
            <v>20</v>
          </cell>
          <cell r="S1355">
            <v>21</v>
          </cell>
          <cell r="T1355">
            <v>19</v>
          </cell>
          <cell r="U1355">
            <v>35</v>
          </cell>
          <cell r="V1355" t="str">
            <v>MX</v>
          </cell>
          <cell r="W1355" t="str">
            <v>Compliant</v>
          </cell>
          <cell r="Y1355">
            <v>490</v>
          </cell>
        </row>
        <row r="1356">
          <cell r="A1356" t="str">
            <v>AM7212/64</v>
          </cell>
          <cell r="B1356" t="str">
            <v>JBL</v>
          </cell>
          <cell r="C1356" t="str">
            <v>AE Series</v>
          </cell>
          <cell r="D1356" t="str">
            <v>AM7212/64</v>
          </cell>
          <cell r="E1356" t="str">
            <v>JBL050</v>
          </cell>
          <cell r="H1356" t="str">
            <v>Two-way full range loudspeaker</v>
          </cell>
          <cell r="I1356" t="str">
            <v>High Power 12” 2-Way Full-Range Loudspeaker System with JBL Differential Drive® 75mm (3-in) dual voice coil and dual magnetic gap 2262H low frequency driver and 2432H high-frequency 38mm (1.5 in) exit, 75mm (3 in) voice-coil compression driver. 60° x 40° rotatable Progressive Transition™ waveguide, Bi-Amp/Passive Switchable. Available in Black or White (-WH).  Priced as each. Suspension eyebolts not included. Optional U-bracket model MTU-3.</v>
          </cell>
          <cell r="J1356">
            <v>3780</v>
          </cell>
          <cell r="K1356">
            <v>3780</v>
          </cell>
          <cell r="L1356">
            <v>1890</v>
          </cell>
          <cell r="P1356">
            <v>691991011344</v>
          </cell>
          <cell r="R1356">
            <v>59</v>
          </cell>
          <cell r="S1356">
            <v>20</v>
          </cell>
          <cell r="T1356">
            <v>16</v>
          </cell>
          <cell r="U1356">
            <v>30</v>
          </cell>
          <cell r="V1356" t="str">
            <v>MX</v>
          </cell>
          <cell r="W1356" t="str">
            <v>Compliant</v>
          </cell>
          <cell r="Y1356">
            <v>491</v>
          </cell>
        </row>
        <row r="1357">
          <cell r="A1357" t="str">
            <v>AM7212/64-WH</v>
          </cell>
          <cell r="B1357" t="str">
            <v>JBL</v>
          </cell>
          <cell r="C1357" t="str">
            <v>AE Series</v>
          </cell>
          <cell r="D1357" t="str">
            <v>AM7212/64-WH</v>
          </cell>
          <cell r="E1357" t="str">
            <v>JBL052</v>
          </cell>
          <cell r="H1357" t="str">
            <v>Two-way full range loudspeaker (white)</v>
          </cell>
          <cell r="I1357" t="str">
            <v>High Power 12” 2-Way Full-Range Loudspeaker System with JBL Differential Drive® 75mm (3-in) dual voice coil and dual magnetic gap 2262H low frequency driver and 2432H high-frequency 38mm (1.5 in) exit, 75mm (3 in) voice-coil compression driver. 60° x 40° rotatable Progressive Transition™ waveguide, Bi-Amp/Passive Switchable. Available in Black or White (-WH).  Priced as each. Suspension eyebolts not included. Optional U-bracket model MTU-3.  White finish.</v>
          </cell>
          <cell r="J1357">
            <v>3780</v>
          </cell>
          <cell r="K1357">
            <v>3780</v>
          </cell>
          <cell r="L1357">
            <v>1890</v>
          </cell>
          <cell r="P1357">
            <v>691991011351</v>
          </cell>
          <cell r="R1357">
            <v>60.65</v>
          </cell>
          <cell r="S1357">
            <v>19</v>
          </cell>
          <cell r="T1357">
            <v>16</v>
          </cell>
          <cell r="U1357">
            <v>30</v>
          </cell>
          <cell r="V1357" t="str">
            <v>MX</v>
          </cell>
          <cell r="W1357" t="str">
            <v>Compliant</v>
          </cell>
          <cell r="Y1357">
            <v>492</v>
          </cell>
        </row>
        <row r="1358">
          <cell r="A1358" t="str">
            <v>AM7212/64-WRC</v>
          </cell>
          <cell r="B1358" t="str">
            <v>JBL</v>
          </cell>
          <cell r="C1358" t="str">
            <v>Custom Shop Item</v>
          </cell>
          <cell r="D1358" t="str">
            <v>AM7212/64-WRC</v>
          </cell>
          <cell r="E1358" t="str">
            <v>JBL052</v>
          </cell>
          <cell r="F1358" t="str">
            <v>YES</v>
          </cell>
          <cell r="H1358" t="str">
            <v>Two-way full range loudspeaker (Weather Protection Treatment)</v>
          </cell>
          <cell r="I1358" t="str">
            <v>High Power 12” 2-Way Full-Range Loudspeaker System with JBL Differential Drive® 75mm (3-in) dual voice coil and dual magnetic gap 2262H low frequency driver and 2432H high-frequency 38mm (1.5 in) exit, 75mm (3 in) voice-coil compression driver. 60° x 40° 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58" t="str">
            <v>Please email CustomAudio@harman.com for quote</v>
          </cell>
          <cell r="K1358" t="str">
            <v>Please email CustomAudio@harman.com for quote</v>
          </cell>
          <cell r="L1358" t="str">
            <v>Please email CustomAudio@harman.com for quote</v>
          </cell>
          <cell r="P1358">
            <v>691991011368</v>
          </cell>
          <cell r="R1358">
            <v>72</v>
          </cell>
          <cell r="S1358">
            <v>21</v>
          </cell>
          <cell r="T1358">
            <v>19</v>
          </cell>
          <cell r="U1358">
            <v>34.5</v>
          </cell>
          <cell r="V1358" t="str">
            <v>MX</v>
          </cell>
          <cell r="W1358" t="str">
            <v>Compliant</v>
          </cell>
          <cell r="Y1358">
            <v>493</v>
          </cell>
        </row>
        <row r="1359">
          <cell r="A1359" t="str">
            <v>AM7212/66</v>
          </cell>
          <cell r="B1359" t="str">
            <v>JBL</v>
          </cell>
          <cell r="C1359" t="str">
            <v>AE Series</v>
          </cell>
          <cell r="D1359" t="str">
            <v>AM7212/66</v>
          </cell>
          <cell r="E1359" t="str">
            <v>JBL050</v>
          </cell>
          <cell r="H1359" t="str">
            <v>Two-way full range loudspeaker</v>
          </cell>
          <cell r="I1359" t="str">
            <v>High Power 12” 2-Way Full-Range Loudspeaker System with JBL Differential Drive® 75mm (3-in) dual voice coil and dual magnetic gap 2262H low frequency driver and 2432H high-frequency 38mm (1.5 in) exit, 75mm (3 in) voice-coil compression driver.   60° x 60° rotatable Progressive Transition™ waveguide, Bi-Amp/Passive  Switchable. Available in Black or White (-WH). Priced as each. Suspension eyebolts not included. Optional U-bracket model MTU-3.</v>
          </cell>
          <cell r="J1359">
            <v>3780</v>
          </cell>
          <cell r="K1359">
            <v>3780</v>
          </cell>
          <cell r="L1359">
            <v>1890</v>
          </cell>
          <cell r="P1359">
            <v>691991011382</v>
          </cell>
          <cell r="R1359">
            <v>51</v>
          </cell>
          <cell r="S1359">
            <v>16</v>
          </cell>
          <cell r="T1359">
            <v>19</v>
          </cell>
          <cell r="U1359">
            <v>30</v>
          </cell>
          <cell r="V1359" t="str">
            <v>MX</v>
          </cell>
          <cell r="W1359" t="str">
            <v>Compliant</v>
          </cell>
          <cell r="Y1359">
            <v>494</v>
          </cell>
        </row>
        <row r="1360">
          <cell r="A1360" t="str">
            <v>AM7212/66-WH</v>
          </cell>
          <cell r="B1360" t="str">
            <v>JBL</v>
          </cell>
          <cell r="C1360" t="str">
            <v>AE Series</v>
          </cell>
          <cell r="D1360" t="str">
            <v>AM7212/66-WH</v>
          </cell>
          <cell r="E1360" t="str">
            <v>JBL052</v>
          </cell>
          <cell r="H1360" t="str">
            <v>Two-way full range loudspeaker (white)</v>
          </cell>
          <cell r="I1360" t="str">
            <v>High Power 12” 2-Way Full-Range Loudspeaker System with JBL Differential Drive® 75mm (3-in) dual voice coil and dual magnetic gap 2262H low frequency driver and 2432H high-frequency 38mm (1.5 in) exit, 75mm (3 in) voice-coil compression driver.   60° x 60° rotatable Progressive Transition™ waveguide, Bi-Amp/Passive  Switchable. Available in Black or White (-WH). Priced as each. Suspension eyebolts not included. Optional U-bracket model MTU-3.  White finish.</v>
          </cell>
          <cell r="J1360">
            <v>3780</v>
          </cell>
          <cell r="K1360">
            <v>3780</v>
          </cell>
          <cell r="L1360">
            <v>1890</v>
          </cell>
          <cell r="P1360">
            <v>691991011399</v>
          </cell>
          <cell r="R1360">
            <v>60.65</v>
          </cell>
          <cell r="S1360">
            <v>16</v>
          </cell>
          <cell r="T1360">
            <v>19</v>
          </cell>
          <cell r="U1360">
            <v>30</v>
          </cell>
          <cell r="V1360" t="str">
            <v>MX</v>
          </cell>
          <cell r="W1360" t="str">
            <v>Compliant</v>
          </cell>
          <cell r="Y1360">
            <v>495</v>
          </cell>
        </row>
        <row r="1361">
          <cell r="A1361" t="str">
            <v>AM7212/66-WRC</v>
          </cell>
          <cell r="B1361" t="str">
            <v>JBL</v>
          </cell>
          <cell r="C1361" t="str">
            <v>Custom Shop Item</v>
          </cell>
          <cell r="D1361" t="str">
            <v>AM7212/66-WRC</v>
          </cell>
          <cell r="E1361" t="str">
            <v>JBL052</v>
          </cell>
          <cell r="F1361" t="str">
            <v>YES</v>
          </cell>
          <cell r="H1361" t="str">
            <v>Two-way full range loudspeaker (Weather Protection Treatment)</v>
          </cell>
          <cell r="I1361" t="str">
            <v>High Power 12” 2-Way Full-Range Loudspeaker System with JBL Differential Drive® 75mm (3-in) dual voice coil and dual magnetic gap 2262H low frequency driver and 2432H high-frequency 38mm (1.5 in) exit, 75mm (3 in) voice-coil compression driver.   60° x 60° 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61" t="str">
            <v>Please email CustomAudio@harman.com for quote</v>
          </cell>
          <cell r="K1361" t="str">
            <v>Please email CustomAudio@harman.com for quote</v>
          </cell>
          <cell r="L1361" t="str">
            <v>Please email CustomAudio@harman.com for quote</v>
          </cell>
          <cell r="P1361">
            <v>691991011405</v>
          </cell>
          <cell r="V1361" t="str">
            <v>MX</v>
          </cell>
          <cell r="W1361" t="str">
            <v>Compliant</v>
          </cell>
          <cell r="Y1361">
            <v>496</v>
          </cell>
        </row>
        <row r="1362">
          <cell r="A1362" t="str">
            <v>AM7212/66-WRX</v>
          </cell>
          <cell r="B1362" t="str">
            <v>JBL</v>
          </cell>
          <cell r="C1362" t="str">
            <v>Custom Shop Item</v>
          </cell>
          <cell r="D1362" t="str">
            <v>AM7212/66-WRX</v>
          </cell>
          <cell r="E1362" t="str">
            <v>JBL050</v>
          </cell>
          <cell r="F1362" t="str">
            <v>YES</v>
          </cell>
          <cell r="H1362" t="str">
            <v>Two-way full range loudspeaker (Extreme Weather Protection Treatment)</v>
          </cell>
          <cell r="I1362" t="str">
            <v xml:space="preserve">High Power 12” 2-Way Full-Range Loudspeaker System with JBL Differential Drive® 75mm (3-in) dual voice coil and dual magnetic gap 2262H low frequency driver and 2432H high-frequency 38mm (1.5 in) exit, 75mm (3 in) voice-coil compression driver. 60° x 40° 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v>
          </cell>
          <cell r="J1362" t="str">
            <v>Please email CustomAudio@harman.com for quote</v>
          </cell>
          <cell r="K1362" t="str">
            <v>Please email CustomAudio@harman.com for quote</v>
          </cell>
          <cell r="L1362" t="str">
            <v>Please email CustomAudio@harman.com for quote</v>
          </cell>
          <cell r="P1362">
            <v>691991011412</v>
          </cell>
          <cell r="V1362" t="str">
            <v>MX</v>
          </cell>
          <cell r="W1362" t="str">
            <v>Compliant</v>
          </cell>
          <cell r="Y1362">
            <v>497</v>
          </cell>
        </row>
        <row r="1363">
          <cell r="A1363" t="str">
            <v>AM7212/95</v>
          </cell>
          <cell r="B1363" t="str">
            <v>JBL</v>
          </cell>
          <cell r="C1363" t="str">
            <v>AE Series</v>
          </cell>
          <cell r="D1363" t="str">
            <v>AM7212/95</v>
          </cell>
          <cell r="E1363" t="str">
            <v>JBL050</v>
          </cell>
          <cell r="H1363" t="str">
            <v>Two-way full range loudspeaker</v>
          </cell>
          <cell r="I1363" t="str">
            <v>High Power 12” 2-Way Full-Range Loudspeaker System with JBL Differential Drive® 75 mm (3-in) dual voice coil and dual magnetic gap 2262H low frequency driver and 2432H high-frequency 38mm (1.5 in) exit, 75mm (3 in) voice-coil compression driver.  90° x 50° rotatable Progressive Transition™ waveguide, Bi-Amp/Passive Switchable. Available in Black or White (-WH). Priced as each. Suspension eyebolts not included. Optional U-bracket model MTU-3.</v>
          </cell>
          <cell r="J1363">
            <v>3780</v>
          </cell>
          <cell r="K1363">
            <v>3780</v>
          </cell>
          <cell r="L1363">
            <v>1890</v>
          </cell>
          <cell r="P1363">
            <v>691991011429</v>
          </cell>
          <cell r="R1363">
            <v>57.6</v>
          </cell>
          <cell r="S1363">
            <v>19</v>
          </cell>
          <cell r="T1363">
            <v>16</v>
          </cell>
          <cell r="U1363">
            <v>30</v>
          </cell>
          <cell r="V1363" t="str">
            <v>MX</v>
          </cell>
          <cell r="W1363" t="str">
            <v>Compliant</v>
          </cell>
          <cell r="Y1363">
            <v>498</v>
          </cell>
        </row>
        <row r="1364">
          <cell r="A1364" t="str">
            <v>AM7212/95-WH</v>
          </cell>
          <cell r="B1364" t="str">
            <v>JBL</v>
          </cell>
          <cell r="C1364" t="str">
            <v>AE Series</v>
          </cell>
          <cell r="D1364" t="str">
            <v>AM7212/95-WH</v>
          </cell>
          <cell r="E1364" t="str">
            <v>JBL052</v>
          </cell>
          <cell r="H1364" t="str">
            <v>Two-way full range loudspeaker (white)</v>
          </cell>
          <cell r="I1364" t="str">
            <v>High Power 12” 2-Way Full-Range Loudspeaker System with JBL Differential Drive® 75 mm (3-in) dual voice coil and dual magnetic gap 2262H low frequency driver and 2432H high-frequency 38mm (1.5 in) exit, 75mm (3 in) voice-coil compression driver.  90° x 50° rotatable Progressive Transition™ waveguide, Bi-Amp/Passive Switchable. Available in Black or White (-WH). Priced as each. Suspension eyebolts not included. Optional U-bracket model MTU-3.  White finish.</v>
          </cell>
          <cell r="J1364">
            <v>3780</v>
          </cell>
          <cell r="K1364">
            <v>3780</v>
          </cell>
          <cell r="L1364">
            <v>1890</v>
          </cell>
          <cell r="P1364">
            <v>691991007538</v>
          </cell>
          <cell r="R1364">
            <v>58</v>
          </cell>
          <cell r="S1364">
            <v>19</v>
          </cell>
          <cell r="T1364">
            <v>15</v>
          </cell>
          <cell r="U1364">
            <v>30</v>
          </cell>
          <cell r="V1364" t="str">
            <v>MX</v>
          </cell>
          <cell r="W1364" t="str">
            <v>Compliant</v>
          </cell>
          <cell r="Y1364">
            <v>499</v>
          </cell>
        </row>
        <row r="1365">
          <cell r="A1365" t="str">
            <v>AM7215/26</v>
          </cell>
          <cell r="B1365" t="str">
            <v>JBL</v>
          </cell>
          <cell r="C1365" t="str">
            <v>AE Series</v>
          </cell>
          <cell r="D1365" t="str">
            <v>AM7215/26</v>
          </cell>
          <cell r="E1365" t="str">
            <v>JBL050</v>
          </cell>
          <cell r="H1365" t="str">
            <v>Two-way full range loudspeaker</v>
          </cell>
          <cell r="I1365" t="str">
            <v>High Power 15” 2-Way Full-Range Loudspeaker System with JBL Differential Drive® 75mm (3-in) dual voice coil and dual magnetic gap 2265H low frequency driver and 2432H high-frequency 38mm (1.5 in) exit, 75mm (3 in) voice-coil compression driver.  120° x 60° rotatable Progressive Transition™ waveguide, Bi-Amp/Passive  Switchable. Available in Black or White (-WH). Priced as each. Suspension eyebolts not included. Optional U-bracket model MTU-1.</v>
          </cell>
          <cell r="J1365">
            <v>3935</v>
          </cell>
          <cell r="K1365">
            <v>3935</v>
          </cell>
          <cell r="L1365">
            <v>1967.5</v>
          </cell>
          <cell r="P1365">
            <v>691991011443</v>
          </cell>
          <cell r="R1365">
            <v>66.900000000000006</v>
          </cell>
          <cell r="S1365">
            <v>22</v>
          </cell>
          <cell r="T1365">
            <v>18</v>
          </cell>
          <cell r="U1365">
            <v>33</v>
          </cell>
          <cell r="V1365" t="str">
            <v>MX</v>
          </cell>
          <cell r="W1365" t="str">
            <v>Compliant</v>
          </cell>
          <cell r="Y1365">
            <v>500</v>
          </cell>
        </row>
        <row r="1366">
          <cell r="A1366" t="str">
            <v>AM7215/26-WH</v>
          </cell>
          <cell r="B1366" t="str">
            <v>JBL</v>
          </cell>
          <cell r="C1366" t="str">
            <v>AE Series</v>
          </cell>
          <cell r="D1366" t="str">
            <v>AM7215/26-WH</v>
          </cell>
          <cell r="E1366" t="str">
            <v>JBL052</v>
          </cell>
          <cell r="H1366" t="str">
            <v>Two-way full range loudspeaker (white)</v>
          </cell>
          <cell r="I1366" t="str">
            <v>High Power 15” 2-Way Full-Range Loudspeaker System with JBL Differential Drive® 75mm (3-in) dual voice coil and dual magnetic gap 2265H low frequency driver and 2432H high-frequency 38mm (1.5 in) exit, 75mm (3 in) voice-coil compression driver.  120° x 60° rotatable Progressive Transition™ waveguide, Bi-Amp/Passive  Switchable. Available in Black or White (-WH). Priced as each. Suspension eyebolts not included. Optional U-bracket model MTU-1. White finish.</v>
          </cell>
          <cell r="J1366">
            <v>3935</v>
          </cell>
          <cell r="K1366">
            <v>3935</v>
          </cell>
          <cell r="L1366">
            <v>1967.5</v>
          </cell>
          <cell r="P1366">
            <v>691991011450</v>
          </cell>
          <cell r="R1366">
            <v>67.55</v>
          </cell>
          <cell r="S1366">
            <v>21</v>
          </cell>
          <cell r="T1366">
            <v>18</v>
          </cell>
          <cell r="U1366">
            <v>32</v>
          </cell>
          <cell r="V1366" t="str">
            <v>MX</v>
          </cell>
          <cell r="W1366" t="str">
            <v>Compliant</v>
          </cell>
          <cell r="Y1366">
            <v>501</v>
          </cell>
        </row>
        <row r="1367">
          <cell r="A1367" t="str">
            <v>AM7215/26-WRC</v>
          </cell>
          <cell r="B1367" t="str">
            <v>JBL</v>
          </cell>
          <cell r="C1367" t="str">
            <v>Custom Shop</v>
          </cell>
          <cell r="D1367" t="str">
            <v>AM7215/26-WRC</v>
          </cell>
          <cell r="E1367" t="str">
            <v>JBL052</v>
          </cell>
          <cell r="F1367" t="str">
            <v>YES</v>
          </cell>
          <cell r="H1367" t="str">
            <v xml:space="preserve">Two-way full range loudspeaker </v>
          </cell>
          <cell r="I1367" t="str">
            <v>High Power 15” 2-Way Full-Range Loudspeaker System with JBL Differential Drive® 75mm (3-in) dual voice coil and dual magnetic gap 2265H low frequency driver and 2432H high-frequency 38mm (1.5 in) exit, 75mm (3 in) voice-coil compression driver.  120° x 60° rotatable Progressive Transition™ waveguide, Bi-Amp/Passive  Switchable. Available in Black or White (-WH). Priced as each. Suspension eyebolts not included. Optional U-bracket model MTU-1. White finish.</v>
          </cell>
          <cell r="J1367" t="str">
            <v>Please email CustomAudio@harman.com for quote</v>
          </cell>
          <cell r="K1367" t="str">
            <v>Please email CustomAudio@harman.com for quote</v>
          </cell>
          <cell r="L1367" t="str">
            <v>Please email CustomAudio@harman.com for quote</v>
          </cell>
          <cell r="R1367">
            <v>60</v>
          </cell>
          <cell r="S1367">
            <v>25</v>
          </cell>
          <cell r="T1367">
            <v>23</v>
          </cell>
          <cell r="U1367">
            <v>34</v>
          </cell>
          <cell r="V1367" t="str">
            <v>MX</v>
          </cell>
          <cell r="W1367" t="str">
            <v>Compliant</v>
          </cell>
          <cell r="Y1367">
            <v>502</v>
          </cell>
        </row>
        <row r="1368">
          <cell r="A1368" t="str">
            <v>AM7215/26-WRX</v>
          </cell>
          <cell r="B1368" t="str">
            <v>JBL</v>
          </cell>
          <cell r="C1368" t="str">
            <v>Custom Shop</v>
          </cell>
          <cell r="D1368" t="str">
            <v>AM7215/26-WRX</v>
          </cell>
          <cell r="E1368" t="str">
            <v>JBL050</v>
          </cell>
          <cell r="F1368" t="str">
            <v>YES</v>
          </cell>
          <cell r="H1368" t="str">
            <v xml:space="preserve">Two-way full range loudspeaker </v>
          </cell>
          <cell r="I1368" t="str">
            <v>High Power 15” 2-Way Full-Range Loudspeaker System with JBL Differential Drive® 75mm (3-in) dual voice coil and dual magnetic gap 2265H low frequency driver and 2432H high-frequency 38mm (1.5 in) exit, 75mm (3 in) voice-coil compression driver.  120° x 60° rotatable Progressive Transition™ waveguide, Bi-Amp/Passive  Switchable. Available in Black or White (-WH). Priced as each. Suspension eyebolts not included. Optional U-bracket model MTU-1. White finish.</v>
          </cell>
          <cell r="J1368" t="str">
            <v>Please email CustomAudio@harman.com for quote</v>
          </cell>
          <cell r="K1368" t="str">
            <v>Please email CustomAudio@harman.com for quote</v>
          </cell>
          <cell r="L1368" t="str">
            <v>Please email CustomAudio@harman.com for quote</v>
          </cell>
          <cell r="R1368">
            <v>85</v>
          </cell>
          <cell r="S1368">
            <v>22.5</v>
          </cell>
          <cell r="T1368">
            <v>24.5</v>
          </cell>
          <cell r="U1368">
            <v>34</v>
          </cell>
          <cell r="V1368" t="str">
            <v>MX</v>
          </cell>
          <cell r="W1368" t="str">
            <v>Compliant</v>
          </cell>
          <cell r="Y1368">
            <v>503</v>
          </cell>
        </row>
        <row r="1369">
          <cell r="A1369" t="str">
            <v>AM7215/64</v>
          </cell>
          <cell r="B1369" t="str">
            <v>JBL</v>
          </cell>
          <cell r="C1369" t="str">
            <v>AE Series</v>
          </cell>
          <cell r="D1369" t="str">
            <v>AM7215/64</v>
          </cell>
          <cell r="E1369" t="str">
            <v>JBL050</v>
          </cell>
          <cell r="H1369" t="str">
            <v>Two-way full range loudspeaker</v>
          </cell>
          <cell r="I1369" t="str">
            <v>High Power 15” 2-Way Full-Range Loudspeaker System with JBL Differential Drive® 75mm (3-in) dual voice coil and dual magnetic gap 2265H low frequency driver and 2432H high-frequency 38mm (1.5 in) exit, 75mm (3 in) voice-coil compression driver. 60° x 40° rotatable Progressive Transition™ waveguide, Bi-Amp/Passive Switchable. Available in Black or White (-WH). Priced as each. Suspension eyebolts not included. Optional U-bracket model MTU-1</v>
          </cell>
          <cell r="J1369">
            <v>3935</v>
          </cell>
          <cell r="K1369">
            <v>3935</v>
          </cell>
          <cell r="L1369">
            <v>1967.5</v>
          </cell>
          <cell r="P1369">
            <v>691991039157</v>
          </cell>
          <cell r="R1369">
            <v>68.25</v>
          </cell>
          <cell r="S1369">
            <v>21</v>
          </cell>
          <cell r="T1369">
            <v>18</v>
          </cell>
          <cell r="U1369">
            <v>32</v>
          </cell>
          <cell r="V1369" t="str">
            <v>MX</v>
          </cell>
          <cell r="W1369" t="str">
            <v>Compliant</v>
          </cell>
          <cell r="Y1369">
            <v>504</v>
          </cell>
        </row>
        <row r="1370">
          <cell r="A1370" t="str">
            <v>AM7215/64-WH</v>
          </cell>
          <cell r="B1370" t="str">
            <v>JBL</v>
          </cell>
          <cell r="C1370" t="str">
            <v>Custom Shop Item</v>
          </cell>
          <cell r="D1370" t="str">
            <v>AM7215/64-WH</v>
          </cell>
          <cell r="E1370" t="str">
            <v>JBL052</v>
          </cell>
          <cell r="H1370" t="str">
            <v>Two-way full range loudspeaker (white)</v>
          </cell>
          <cell r="I1370" t="str">
            <v>High Power 15” 2-Way Full-Range Loudspeaker System with JBL Differential Drive® 75mm (3-in) dual voice coil and dual magnetic gap 2265H low frequency driver and 2432H high-frequency 38mm (1.5 in) exit, 75mm (3 in) voice-coil compression driver. 60° x 40° rotatable Progressive Transition™ waveguide, Bi-Amp/Passive Switchable. Available in Black or White (-WH). Priced as each. Suspension eyebolts not included. Optional U-bracket model MTU-1.  White finish.</v>
          </cell>
          <cell r="J1370">
            <v>3935</v>
          </cell>
          <cell r="K1370">
            <v>3935</v>
          </cell>
          <cell r="L1370">
            <v>1967.5</v>
          </cell>
          <cell r="P1370">
            <v>691991011474</v>
          </cell>
          <cell r="R1370">
            <v>66</v>
          </cell>
          <cell r="S1370">
            <v>21</v>
          </cell>
          <cell r="T1370">
            <v>18</v>
          </cell>
          <cell r="U1370">
            <v>32</v>
          </cell>
          <cell r="V1370" t="str">
            <v>MX</v>
          </cell>
          <cell r="W1370" t="str">
            <v>Compliant</v>
          </cell>
          <cell r="Y1370">
            <v>505</v>
          </cell>
        </row>
        <row r="1371">
          <cell r="A1371" t="str">
            <v>AM7215/64-WRC</v>
          </cell>
          <cell r="B1371" t="str">
            <v>JBL</v>
          </cell>
          <cell r="C1371" t="str">
            <v>Custom Shop Item</v>
          </cell>
          <cell r="D1371" t="str">
            <v>AM7215/64-WRC</v>
          </cell>
          <cell r="E1371" t="str">
            <v>JBL052</v>
          </cell>
          <cell r="F1371" t="str">
            <v>YES</v>
          </cell>
          <cell r="H1371" t="str">
            <v>Two-way full range loudspeaker (white)</v>
          </cell>
          <cell r="I1371" t="str">
            <v>High Power 15” 2-Way Full-Range Loudspeaker System with JBL Differential Drive® 75mm (3-in) dual voice coil and dual magnetic gap 2265H low frequency driver and 2432H high-frequency 38mm (1.5 in) exit, 75mm (3 in) voice-coil compression driver. 60° x 40° rotatable Progressive Transition™ waveguide, Bi-Amp/Passive Switchable. Available in Black or White (-WH). Priced as each. Suspension eyebolts not included. Optional U-bracket model MTU-1.  White finish.</v>
          </cell>
          <cell r="J1371" t="str">
            <v>Please email CustomAudio@harman.com for quote</v>
          </cell>
          <cell r="K1371" t="str">
            <v>Please email CustomAudio@harman.com for quote</v>
          </cell>
          <cell r="L1371" t="str">
            <v>Please email CustomAudio@harman.com for quote</v>
          </cell>
          <cell r="V1371" t="str">
            <v>MX</v>
          </cell>
          <cell r="W1371" t="str">
            <v>Compliant</v>
          </cell>
          <cell r="Y1371">
            <v>506</v>
          </cell>
        </row>
        <row r="1372">
          <cell r="A1372" t="str">
            <v>AM7215/64-WRX</v>
          </cell>
          <cell r="B1372" t="str">
            <v>JBL</v>
          </cell>
          <cell r="C1372" t="str">
            <v>Custom Shop</v>
          </cell>
          <cell r="D1372" t="str">
            <v>AM7215/64-WRX</v>
          </cell>
          <cell r="F1372" t="str">
            <v>YES</v>
          </cell>
          <cell r="H1372" t="str">
            <v>Two-way full range loudspeaker (white)</v>
          </cell>
          <cell r="I1372" t="str">
            <v>High Power 15” 2-Way Full-Range Loudspeaker System with JBL Differential Drive® 75mm (3-in) dual voice coil and dual magnetic gap 2265H low frequency driver and 2432H high-frequency 38mm (1.5 in) exit, 75mm (3 in) voice-coil compression driver. 60° x 40° rotatable Progressive Transition™ waveguide, Bi-Amp/Passive Switchable. Available in Black or White (-WH). Priced as each. Suspension eyebolts not included. Optional U-bracket model MTU-1.  White finish.</v>
          </cell>
          <cell r="J1372" t="str">
            <v>Please email CustomAudio@harman.com for quote</v>
          </cell>
          <cell r="K1372" t="str">
            <v>Please email CustomAudio@harman.com for quote</v>
          </cell>
          <cell r="L1372" t="str">
            <v>Please email CustomAudio@harman.com for quote</v>
          </cell>
          <cell r="P1372">
            <v>691991011481</v>
          </cell>
          <cell r="R1372">
            <v>81.5</v>
          </cell>
          <cell r="S1372">
            <v>23</v>
          </cell>
          <cell r="T1372">
            <v>25</v>
          </cell>
          <cell r="U1372">
            <v>36</v>
          </cell>
          <cell r="V1372" t="str">
            <v>MX</v>
          </cell>
          <cell r="W1372" t="str">
            <v>Compliant</v>
          </cell>
          <cell r="Y1372">
            <v>507</v>
          </cell>
        </row>
        <row r="1373">
          <cell r="A1373" t="str">
            <v>AM7215/66</v>
          </cell>
          <cell r="B1373" t="str">
            <v>JBL</v>
          </cell>
          <cell r="C1373" t="str">
            <v>AE Series</v>
          </cell>
          <cell r="D1373" t="str">
            <v>AM7215/66</v>
          </cell>
          <cell r="E1373" t="str">
            <v>JBL050</v>
          </cell>
          <cell r="H1373" t="str">
            <v>Two-way full range loudspeaker</v>
          </cell>
          <cell r="I1373" t="str">
            <v>High Power 15” 2-Way Full-Range Loudspeaker System with JBL Differential Drive® 75mm (3-in) dual voice coil and dual magnetic gap 2265H low frequency driver and 2432H high-frequency 38mm (1.5 in) exit, 75mm (3 in) voice-coil compression driver.  60° x 60°rotatable Progressive Transition™ waveguide, Bi-Amp/Passive Switchable. Available in Black or White (-WH). Priced as each. Suspension eyebolts not included. Optional U-bracket model MTU-1.</v>
          </cell>
          <cell r="J1373">
            <v>3935</v>
          </cell>
          <cell r="K1373">
            <v>3935</v>
          </cell>
          <cell r="L1373">
            <v>1967.5</v>
          </cell>
          <cell r="P1373">
            <v>691991011498</v>
          </cell>
          <cell r="R1373">
            <v>67</v>
          </cell>
          <cell r="S1373">
            <v>22</v>
          </cell>
          <cell r="T1373">
            <v>18</v>
          </cell>
          <cell r="U1373">
            <v>32</v>
          </cell>
          <cell r="V1373" t="str">
            <v>MX</v>
          </cell>
          <cell r="W1373" t="str">
            <v>Compliant</v>
          </cell>
          <cell r="Y1373">
            <v>508</v>
          </cell>
        </row>
        <row r="1374">
          <cell r="A1374" t="str">
            <v>AM7215/66-WH</v>
          </cell>
          <cell r="B1374" t="str">
            <v>JBL</v>
          </cell>
          <cell r="C1374" t="str">
            <v>AE Series</v>
          </cell>
          <cell r="D1374" t="str">
            <v>AM7215/66-WH</v>
          </cell>
          <cell r="E1374" t="str">
            <v>JBL052</v>
          </cell>
          <cell r="H1374" t="str">
            <v>Two-way full range loudspeaker (white)</v>
          </cell>
          <cell r="I1374" t="str">
            <v>High Power 15” 2-Way Full-Range Loudspeaker System with JBL Differential Drive® 75mm (3-in) dual voice coil and dual magnetic gap 2265H low frequency driver and 2432H high-frequency 38mm (1.5 in) exit, 75mm (3 in) voice-coil compression driver.  60° x 60°rotatable Progressive Transition™ waveguide, Bi-Amp/Passive Switchable. Available in Black or White (-WH). Priced as each. Suspension eyebolts not included. Optional U-bracket model MTU-1. White finish.</v>
          </cell>
          <cell r="J1374">
            <v>3935</v>
          </cell>
          <cell r="K1374">
            <v>3935</v>
          </cell>
          <cell r="L1374">
            <v>1967.5</v>
          </cell>
          <cell r="P1374">
            <v>691991011504</v>
          </cell>
          <cell r="R1374">
            <v>100</v>
          </cell>
          <cell r="S1374">
            <v>24</v>
          </cell>
          <cell r="T1374">
            <v>23</v>
          </cell>
          <cell r="U1374">
            <v>34</v>
          </cell>
          <cell r="V1374" t="str">
            <v>MX</v>
          </cell>
          <cell r="W1374" t="str">
            <v>Compliant</v>
          </cell>
          <cell r="Y1374">
            <v>509</v>
          </cell>
        </row>
        <row r="1375">
          <cell r="A1375" t="str">
            <v>AM7215/66-WRC</v>
          </cell>
          <cell r="B1375" t="str">
            <v>JBL</v>
          </cell>
          <cell r="C1375" t="str">
            <v>Custom Shop Item</v>
          </cell>
          <cell r="D1375" t="str">
            <v>AM7215/66-WRC</v>
          </cell>
          <cell r="E1375" t="str">
            <v>JBL052</v>
          </cell>
          <cell r="F1375" t="str">
            <v>YES</v>
          </cell>
          <cell r="H1375" t="str">
            <v>Two-way full range loudspeaker (Weather Protection Treatment)</v>
          </cell>
          <cell r="I1375" t="str">
            <v>High Power 15” 2-Way Full-Range Loudspeaker System with JBL Differential Drive® 75mm (3-in) dual voice coil and dual magnetic gap 2265H low frequency driver and 2432H high-frequency 38mm (1.5 in) exit, 75mm (3 in) voice-coil compression driver.  60° x 60°rotatable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75" t="str">
            <v>Please email CustomAudio@harman.com for quote</v>
          </cell>
          <cell r="K1375" t="str">
            <v>Please email CustomAudio@harman.com for quote</v>
          </cell>
          <cell r="L1375" t="str">
            <v>Please email CustomAudio@harman.com for quote</v>
          </cell>
          <cell r="P1375">
            <v>691991011511</v>
          </cell>
          <cell r="V1375" t="str">
            <v>MX</v>
          </cell>
          <cell r="W1375" t="str">
            <v>Compliant</v>
          </cell>
          <cell r="Y1375">
            <v>510</v>
          </cell>
        </row>
        <row r="1376">
          <cell r="A1376" t="str">
            <v>AM7215/66-WRX</v>
          </cell>
          <cell r="B1376" t="str">
            <v>JBL</v>
          </cell>
          <cell r="C1376" t="str">
            <v>Custom Shop Item</v>
          </cell>
          <cell r="D1376" t="str">
            <v>AM7215/66-WRX</v>
          </cell>
          <cell r="E1376" t="str">
            <v>JBL050</v>
          </cell>
          <cell r="F1376" t="str">
            <v>YES</v>
          </cell>
          <cell r="H1376" t="str">
            <v>Two-way full range loudspeaker (Extreme Weather Protection Treatment)</v>
          </cell>
          <cell r="I1376" t="str">
            <v xml:space="preserve">High Power 15” 2-Way Full-Range Loudspeaker System with JBL Differential Drive® 75mm (3-in) dual voice coil and dual magnetic gap 2265H low frequency driver and 2432H high-frequency 38mm (1.5 in) exit, 75mm (3 in) voice-coil compression driver.  60° x 60°rotatable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v>
          </cell>
          <cell r="J1376" t="str">
            <v>Please email CustomAudio@harman.com for quote</v>
          </cell>
          <cell r="K1376" t="str">
            <v>Please email CustomAudio@harman.com for quote</v>
          </cell>
          <cell r="L1376" t="str">
            <v>Please email CustomAudio@harman.com for quote</v>
          </cell>
          <cell r="P1376">
            <v>691991011528</v>
          </cell>
          <cell r="V1376" t="str">
            <v>MX</v>
          </cell>
          <cell r="W1376" t="str">
            <v>Compliant</v>
          </cell>
          <cell r="Y1376">
            <v>511</v>
          </cell>
        </row>
        <row r="1377">
          <cell r="A1377" t="str">
            <v>AM7215/95</v>
          </cell>
          <cell r="B1377" t="str">
            <v>JBL</v>
          </cell>
          <cell r="C1377" t="str">
            <v>AE Series</v>
          </cell>
          <cell r="D1377" t="str">
            <v>AM7215/95</v>
          </cell>
          <cell r="E1377" t="str">
            <v>JBL050</v>
          </cell>
          <cell r="H1377" t="str">
            <v>Two-way full range loudspeaker</v>
          </cell>
          <cell r="I1377" t="str">
            <v>High Power 15” 2-Way Full-Range Loudspeaker System with JBL Differential Drive® 75mm (3-in) dual voice coil and dual magnetic gap 2265H low frequency driver and 2432H high-frequency 38mm (1.5 in) exit, 75mm (3 in) voice-coil compression driver.  90° x 50° rotatable Progressive Transition™ waveguide, Bi-Amp/Passive Switchable. Available in Black or White (-WH). Priced as each. Suspension eyebolts not included. Optional U-bracket model MTU-1.</v>
          </cell>
          <cell r="J1377">
            <v>3935</v>
          </cell>
          <cell r="K1377">
            <v>3935</v>
          </cell>
          <cell r="L1377">
            <v>1967.5</v>
          </cell>
          <cell r="P1377">
            <v>691991011535</v>
          </cell>
          <cell r="R1377">
            <v>66</v>
          </cell>
          <cell r="S1377">
            <v>21</v>
          </cell>
          <cell r="T1377">
            <v>18</v>
          </cell>
          <cell r="U1377">
            <v>32</v>
          </cell>
          <cell r="V1377" t="str">
            <v>MX</v>
          </cell>
          <cell r="W1377" t="str">
            <v>Compliant</v>
          </cell>
          <cell r="Y1377">
            <v>512</v>
          </cell>
        </row>
        <row r="1378">
          <cell r="A1378" t="str">
            <v>AM7215/95-WH</v>
          </cell>
          <cell r="B1378" t="str">
            <v>JBL</v>
          </cell>
          <cell r="C1378" t="str">
            <v>AE Series</v>
          </cell>
          <cell r="D1378" t="str">
            <v>AM7215/95-WH</v>
          </cell>
          <cell r="E1378" t="str">
            <v>JBL052</v>
          </cell>
          <cell r="H1378" t="str">
            <v>Two-way full range loudspeaker (white)</v>
          </cell>
          <cell r="I1378" t="str">
            <v>High Power 15” 2-Way Full-Range Loudspeaker System with JBL Differential Drive® 75mm (3-in) dual voice coil and dual magnetic gap 2265H low frequency driver and 2432H high-frequency 38mm (1.5 in) exit, 75mm (3 in) voice-coil compression driver.  90° x 50° rotatable Progressive Transition™ waveguide, Bi-Amp/Passive Switchable. Available in Black or White (-WH). Priced as each. Suspension eyebolts not included. Optional U-bracket model MTU-1.  White finish.</v>
          </cell>
          <cell r="J1378">
            <v>3935</v>
          </cell>
          <cell r="K1378">
            <v>3935</v>
          </cell>
          <cell r="L1378">
            <v>1967.5</v>
          </cell>
          <cell r="P1378">
            <v>691991011542</v>
          </cell>
          <cell r="R1378">
            <v>67</v>
          </cell>
          <cell r="S1378">
            <v>22</v>
          </cell>
          <cell r="T1378">
            <v>18</v>
          </cell>
          <cell r="U1378">
            <v>33</v>
          </cell>
          <cell r="V1378" t="str">
            <v>MX</v>
          </cell>
          <cell r="W1378" t="str">
            <v>Compliant</v>
          </cell>
          <cell r="Y1378">
            <v>513</v>
          </cell>
        </row>
        <row r="1379">
          <cell r="A1379" t="str">
            <v>AM7215/95-WRX</v>
          </cell>
          <cell r="B1379" t="str">
            <v>JBL</v>
          </cell>
          <cell r="C1379" t="str">
            <v>Custom Shop</v>
          </cell>
          <cell r="D1379" t="str">
            <v>AM7215/95-WRX</v>
          </cell>
          <cell r="F1379" t="str">
            <v>YES</v>
          </cell>
          <cell r="H1379" t="str">
            <v>Two-way full range loudspeaker (white)</v>
          </cell>
          <cell r="I1379" t="str">
            <v>High Power 15” 2-Way Full-Range Loudspeaker System with JBL Differential Drive® 75mm (3-in) dual voice coil and dual magnetic gap 2265H low frequency driver and 2432H high-frequency 38mm (1.5 in) exit, 75mm (3 in) voice-coil compression driver.  90° x 50° rotatable Progressive Transition™ waveguide, Bi-Amp/Passive Switchable. Available in Black or White (-WH). Priced as each. Suspension eyebolts not included. Optional U-bracket model MTU-1.  White finish.</v>
          </cell>
          <cell r="J1379" t="str">
            <v>Please email CustomAudio@harman.com for quote</v>
          </cell>
          <cell r="K1379" t="str">
            <v>Please email CustomAudio@harman.com for quote</v>
          </cell>
          <cell r="L1379" t="str">
            <v>Please email CustomAudio@harman.com for quote</v>
          </cell>
          <cell r="R1379">
            <v>102</v>
          </cell>
          <cell r="S1379">
            <v>33</v>
          </cell>
          <cell r="T1379">
            <v>32</v>
          </cell>
          <cell r="U1379">
            <v>35</v>
          </cell>
          <cell r="V1379" t="str">
            <v>MX</v>
          </cell>
          <cell r="W1379" t="str">
            <v>Compliant</v>
          </cell>
          <cell r="Y1379">
            <v>514</v>
          </cell>
        </row>
        <row r="1380">
          <cell r="A1380" t="str">
            <v>AM7315/64</v>
          </cell>
          <cell r="B1380" t="str">
            <v>JBL</v>
          </cell>
          <cell r="C1380" t="str">
            <v>AE Series</v>
          </cell>
          <cell r="D1380" t="str">
            <v>AM7315/64</v>
          </cell>
          <cell r="E1380" t="str">
            <v>JBL050</v>
          </cell>
          <cell r="F1380" t="str">
            <v>YES</v>
          </cell>
          <cell r="H1380" t="str">
            <v>3-WAY FULL-RANGE LOUDSPEAKER SYS</v>
          </cell>
          <cell r="I1380" t="str">
            <v>High Power 3-Way Full-Range Loudspeaker System with JBL Differential Drive® 75mm (3-in) dual voice coil and dual magnetic gap 2265H low frequency driver, CMCD-82H mid driver, and 2432H high-frequency 38mm (1.5 in) exit, 75mm (3 in) voice-coil compression driver.  60° x 40° Coverage, Bi-Amp/Tri-Amp Switchable.  Available in Black or White (-WH). Priced as each. Suspension eyebolts not included. Fits Optional Planar Array Frame Kits PAF-2K and PAF-3K.  See AE Bracket Handbook for Details.</v>
          </cell>
          <cell r="J1380">
            <v>5640</v>
          </cell>
          <cell r="K1380">
            <v>5640</v>
          </cell>
          <cell r="L1380">
            <v>2820</v>
          </cell>
          <cell r="P1380">
            <v>691991011559</v>
          </cell>
          <cell r="R1380">
            <v>101</v>
          </cell>
          <cell r="S1380">
            <v>38</v>
          </cell>
          <cell r="T1380">
            <v>23</v>
          </cell>
          <cell r="U1380">
            <v>26</v>
          </cell>
          <cell r="V1380" t="str">
            <v>MX</v>
          </cell>
          <cell r="W1380" t="str">
            <v>Compliant</v>
          </cell>
          <cell r="Y1380">
            <v>515</v>
          </cell>
        </row>
        <row r="1381">
          <cell r="A1381" t="str">
            <v>AM7315/64-WH</v>
          </cell>
          <cell r="B1381" t="str">
            <v>JBL</v>
          </cell>
          <cell r="C1381" t="str">
            <v>AE Series</v>
          </cell>
          <cell r="D1381" t="str">
            <v>AM7315/64</v>
          </cell>
          <cell r="E1381" t="str">
            <v>JBL052</v>
          </cell>
          <cell r="F1381" t="str">
            <v>YES</v>
          </cell>
          <cell r="H1381" t="str">
            <v>3-WAY FULL-RANGE LOUDSPEAKER SYS</v>
          </cell>
          <cell r="I1381" t="str">
            <v>High Power 3-Way Full-Range Loudspeaker System with JBL Differential Drive® 75mm (3-in) dual voice coil and dual magnetic gap 2265H low frequency driver, CMCD-82H mid driver, and 2432H high-frequency 38mm (1.5 in) exit, 75mm (3 in) voice-coil compression driver.  60° x 40° Coverage, Bi-Amp/Tri-Amp Switchable.  Available in Black or White (-WH). Priced as each. Suspension eyebolts not included. Fits Optional Planar Array Frame Kits PAF-2K and PAF-3K.  See AE Bracket Handbook for Details.</v>
          </cell>
          <cell r="J1381">
            <v>5640</v>
          </cell>
          <cell r="K1381">
            <v>5615</v>
          </cell>
          <cell r="L1381">
            <v>2806.75</v>
          </cell>
          <cell r="P1381">
            <v>691991011566</v>
          </cell>
          <cell r="R1381">
            <v>101</v>
          </cell>
          <cell r="S1381">
            <v>38</v>
          </cell>
          <cell r="T1381">
            <v>23</v>
          </cell>
          <cell r="U1381">
            <v>26</v>
          </cell>
          <cell r="V1381" t="str">
            <v>MX</v>
          </cell>
          <cell r="W1381" t="str">
            <v>Compliant</v>
          </cell>
          <cell r="Y1381">
            <v>516</v>
          </cell>
        </row>
        <row r="1382">
          <cell r="A1382" t="str">
            <v>AM7315/64-WRC</v>
          </cell>
          <cell r="B1382" t="str">
            <v>JBL</v>
          </cell>
          <cell r="C1382" t="str">
            <v>Custom Shop Item</v>
          </cell>
          <cell r="D1382" t="str">
            <v>AM7315/64-WRC</v>
          </cell>
          <cell r="E1382" t="str">
            <v>JBL052</v>
          </cell>
          <cell r="F1382" t="str">
            <v>YES</v>
          </cell>
          <cell r="H1382" t="str">
            <v>3-WAY FULL-RANGE LOUDSPEAKER SYS</v>
          </cell>
          <cell r="I1382" t="str">
            <v>With Weather Protection Treatment. Refer to WEATHER RESISTANT Configurations for AE, PD &amp; VLA Series document for details regarding WRC/WRX models.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82" t="str">
            <v>Please email CustomAudio@harman.com for quote</v>
          </cell>
          <cell r="K1382" t="str">
            <v>Please email CustomAudio@harman.com for quote</v>
          </cell>
          <cell r="L1382" t="str">
            <v>Please email CustomAudio@harman.com for quote</v>
          </cell>
          <cell r="P1382">
            <v>691991011573</v>
          </cell>
          <cell r="V1382" t="str">
            <v>MX</v>
          </cell>
          <cell r="W1382" t="str">
            <v>Compliant</v>
          </cell>
          <cell r="Y1382">
            <v>517</v>
          </cell>
        </row>
        <row r="1383">
          <cell r="A1383" t="str">
            <v>AM7315/95</v>
          </cell>
          <cell r="B1383" t="str">
            <v>JBL</v>
          </cell>
          <cell r="C1383" t="str">
            <v>AE Series</v>
          </cell>
          <cell r="D1383" t="str">
            <v>AM7315/95</v>
          </cell>
          <cell r="E1383" t="str">
            <v>JBL050</v>
          </cell>
          <cell r="F1383" t="str">
            <v>YES</v>
          </cell>
          <cell r="H1383" t="str">
            <v>3-WAY FULL-RANGE LOAUDSPEAKER SYSTEM</v>
          </cell>
          <cell r="I1383" t="str">
            <v>High Power 3-Way Full-Range Loudspeaker System with JBL Differential Drive® 75mm (3-in) dual voice coil and dual magnetic gap 2265H low frequency driver, CMCD-82H mid driver, and 2432H high-frequency 38mm (1.5 in) exit, 75mm (3 in) voice-coil compression driver.  90° x 50° Coverage, Bi-Amp/Tri-Amp Switchable.  Available in Black or White (-WH). Priced as each. Suspension eyebolts not included. Fits Optional Planar Array Frame Kits PAF-2K and PAF-3K.  See AE Bracket Handbook for Details.</v>
          </cell>
          <cell r="J1383">
            <v>5640</v>
          </cell>
          <cell r="K1383">
            <v>5615</v>
          </cell>
          <cell r="L1383">
            <v>2806.75</v>
          </cell>
          <cell r="P1383">
            <v>691991011597</v>
          </cell>
          <cell r="R1383">
            <v>110</v>
          </cell>
          <cell r="S1383">
            <v>30</v>
          </cell>
          <cell r="T1383">
            <v>26</v>
          </cell>
          <cell r="U1383">
            <v>40</v>
          </cell>
          <cell r="V1383" t="str">
            <v>MX</v>
          </cell>
          <cell r="W1383" t="str">
            <v>Compliant</v>
          </cell>
          <cell r="Y1383">
            <v>518</v>
          </cell>
        </row>
        <row r="1384">
          <cell r="A1384" t="str">
            <v>AM7315/95-WH</v>
          </cell>
          <cell r="B1384" t="str">
            <v>JBL</v>
          </cell>
          <cell r="C1384" t="str">
            <v>AE Series</v>
          </cell>
          <cell r="D1384" t="str">
            <v>AM7315/95-WH</v>
          </cell>
          <cell r="E1384" t="str">
            <v>JBL052</v>
          </cell>
          <cell r="F1384" t="str">
            <v>YES</v>
          </cell>
          <cell r="H1384" t="str">
            <v>3-WAY FULL-RANGE LOUDSPEAKER SYS</v>
          </cell>
          <cell r="I1384" t="str">
            <v>High Power 3-Way Full-Range Loudspeaker System with JBL Differential Drive® 75mm (3-in) dual voice coil and dual magnetic gap 2265H low frequency driver, CMCD-82H mid driver, and 2432H high-frequency 38mm (1.5 in) exit, 75mm (3 in) voice-coil compression driver.  90° x 50° Coverage, Bi-Amp/Tri-Amp Switchable.  Available in Black or White (-WH). Priced as each. Suspension eyebolts not included. Fits Optional Planar Array Frame Kits PAF-2K and PAF-3K.  See AE Bracket Handbook for Details.</v>
          </cell>
          <cell r="J1384">
            <v>5640</v>
          </cell>
          <cell r="K1384">
            <v>5615</v>
          </cell>
          <cell r="L1384">
            <v>2806.75</v>
          </cell>
          <cell r="P1384">
            <v>691991011603</v>
          </cell>
          <cell r="R1384">
            <v>113</v>
          </cell>
          <cell r="S1384">
            <v>30</v>
          </cell>
          <cell r="T1384">
            <v>26</v>
          </cell>
          <cell r="U1384">
            <v>40</v>
          </cell>
          <cell r="V1384" t="str">
            <v>MX</v>
          </cell>
          <cell r="W1384" t="str">
            <v>Compliant</v>
          </cell>
          <cell r="Y1384">
            <v>519</v>
          </cell>
        </row>
        <row r="1385">
          <cell r="A1385" t="str">
            <v>AM7315/95-WRC</v>
          </cell>
          <cell r="B1385" t="str">
            <v>JBL</v>
          </cell>
          <cell r="C1385" t="str">
            <v>Custom Shop</v>
          </cell>
          <cell r="D1385" t="str">
            <v>AM7315/95-WRC</v>
          </cell>
          <cell r="F1385" t="str">
            <v>YES</v>
          </cell>
          <cell r="H1385" t="str">
            <v>3-WAY FULL-RANGE LOUDSPEAKER SYS</v>
          </cell>
          <cell r="I1385" t="str">
            <v>High Power 3-Way Full-Range Loudspeaker System with JBL Differential Drive® 75mm (3-in) dual voice coil and dual magnetic gap 2265H low frequency driver, CMCD-82H mid driver, and 2432H high-frequency 38mm (1.5 in) exit, 75mm (3 in) voice-coil compression driver.  90° x 50° Coverage, Bi-Amp/Tri-Amp Switchable.  Available in Black or White (-WH). Priced as each. Suspension eyebolts not included. Fits Optional Planar Array Frame Kits PAF-2K and PAF-3K.  See AE Bracket Handbook for Details.</v>
          </cell>
          <cell r="J1385" t="str">
            <v>Please email CustomAudio@harman.com for quote</v>
          </cell>
          <cell r="K1385" t="str">
            <v>Please email CustomAudio@harman.com for quote</v>
          </cell>
          <cell r="L1385" t="str">
            <v>Please email CustomAudio@harman.com for quote</v>
          </cell>
          <cell r="P1385">
            <v>691991011610</v>
          </cell>
          <cell r="R1385">
            <v>127</v>
          </cell>
          <cell r="S1385">
            <v>29</v>
          </cell>
          <cell r="T1385">
            <v>29</v>
          </cell>
          <cell r="U1385">
            <v>41</v>
          </cell>
          <cell r="V1385" t="str">
            <v>MX</v>
          </cell>
          <cell r="W1385" t="str">
            <v>Compliant</v>
          </cell>
          <cell r="Y1385">
            <v>520</v>
          </cell>
        </row>
        <row r="1386">
          <cell r="A1386" t="str">
            <v>AM7315/95-WRX</v>
          </cell>
          <cell r="B1386" t="str">
            <v>JBL</v>
          </cell>
          <cell r="C1386" t="str">
            <v>Custom Shop</v>
          </cell>
          <cell r="D1386" t="str">
            <v>AM7315/95-WRX</v>
          </cell>
          <cell r="E1386" t="str">
            <v>JBL050</v>
          </cell>
          <cell r="F1386" t="str">
            <v>YES</v>
          </cell>
          <cell r="H1386" t="str">
            <v>3-WAY FULL-RANGE LOUDSPEAKER SYS</v>
          </cell>
          <cell r="I1386" t="str">
            <v>High Power 3-Way Full-Range Loudspeaker System with JBL Differential Drive® 75mm (3-in) dual voice coil and dual magnetic gap 2265H low frequency driver, CMCD-82H mid driver, and 2432H high-frequency 38mm (1.5 in) exit, 75mm (3 in) voice-coil compression driver.  90° x 50° Coverage, Bi-Amp/Tri-Amp Switchable.  Available in Black or White (-WH). Priced as each. Suspension eyebolts not included. Fits Optional Planar Array Frame Kits PAF-2K and PAF-3K.  See AE Bracket Handbook for Details.</v>
          </cell>
          <cell r="J1386" t="str">
            <v>Please email CustomAudio@harman.com for quote</v>
          </cell>
          <cell r="K1386" t="str">
            <v>Please email CustomAudio@harman.com for quote</v>
          </cell>
          <cell r="L1386" t="str">
            <v>Please email CustomAudio@harman.com for quote</v>
          </cell>
          <cell r="P1386">
            <v>691991029790</v>
          </cell>
          <cell r="V1386" t="str">
            <v>MX</v>
          </cell>
          <cell r="W1386" t="str">
            <v>Compliant</v>
          </cell>
          <cell r="Y1386">
            <v>521</v>
          </cell>
        </row>
        <row r="1387">
          <cell r="A1387" t="str">
            <v>AL7115-WRC</v>
          </cell>
          <cell r="B1387" t="str">
            <v>JBL</v>
          </cell>
          <cell r="C1387" t="str">
            <v>Custom Shop Item</v>
          </cell>
          <cell r="D1387" t="str">
            <v>AL7115-WRC</v>
          </cell>
          <cell r="E1387" t="str">
            <v>JBL052</v>
          </cell>
          <cell r="F1387" t="str">
            <v>YES</v>
          </cell>
          <cell r="H1387" t="str">
            <v>15" LOW FREQUENCY SPEAKER</v>
          </cell>
          <cell r="I1387" t="str">
            <v>With Weather Protection Treatment. Refer to WEATHER RESISTANT Configurations for AE, PD &amp; VLA Series document for details regarding WRC/WRX models. WRC &amp; WRX enclosures are larger than the standard enclosure.  Visit www.jblpro.com to download AE Series 2D WRC &amp; WRX drawings.  PAF kits do not fit WRC &amp; WRX enclosures.  Standard color is GRAY. Available in Black (-BK) &amp; White (-WH).8-10 weeks ship time for orders of 1-10, larger needs to be reviewed</v>
          </cell>
          <cell r="J1387" t="str">
            <v>Please email CustomAudio@harman.com for quote</v>
          </cell>
          <cell r="K1387" t="str">
            <v>Please email CustomAudio@harman.com for quote</v>
          </cell>
          <cell r="L1387" t="str">
            <v>Please email CustomAudio@harman.com for quote</v>
          </cell>
          <cell r="P1387">
            <v>691991010941</v>
          </cell>
          <cell r="R1387">
            <v>57</v>
          </cell>
          <cell r="S1387">
            <v>29.5</v>
          </cell>
          <cell r="T1387">
            <v>26.5</v>
          </cell>
          <cell r="U1387">
            <v>24</v>
          </cell>
          <cell r="V1387" t="str">
            <v>MX</v>
          </cell>
          <cell r="W1387" t="str">
            <v>Compliant</v>
          </cell>
          <cell r="Y1387">
            <v>522</v>
          </cell>
        </row>
        <row r="1388">
          <cell r="A1388" t="str">
            <v>ASB7118</v>
          </cell>
          <cell r="B1388" t="str">
            <v>JBL</v>
          </cell>
          <cell r="C1388" t="str">
            <v>AE Series</v>
          </cell>
          <cell r="D1388" t="str">
            <v>ASB7118</v>
          </cell>
          <cell r="E1388" t="str">
            <v>JBL052</v>
          </cell>
          <cell r="H1388" t="str">
            <v>SINGLE 18" SUBWOOFER</v>
          </cell>
          <cell r="I1388" t="str">
            <v xml:space="preserve">Ultra High-Power 18” Subwoofer System.  .  2269H 
Differential Drive® Vented Gap™ woofer, 4” dual voice coil – dual gap, neodymium magnet.  Multiply hardwood enclosure with DuraFlex™ finish and 14-gauge steel grille.  Sixteen M10 suspension points.  Available in Black and White. Priced as each. 
</v>
          </cell>
          <cell r="J1388">
            <v>5000</v>
          </cell>
          <cell r="K1388">
            <v>5000</v>
          </cell>
          <cell r="L1388">
            <v>2500</v>
          </cell>
          <cell r="P1388">
            <v>691991011801</v>
          </cell>
          <cell r="R1388">
            <v>108.4</v>
          </cell>
          <cell r="S1388">
            <v>36</v>
          </cell>
          <cell r="T1388">
            <v>26</v>
          </cell>
          <cell r="U1388">
            <v>24</v>
          </cell>
          <cell r="V1388" t="str">
            <v>MX</v>
          </cell>
          <cell r="W1388" t="str">
            <v>Compliant</v>
          </cell>
          <cell r="Y1388">
            <v>523</v>
          </cell>
        </row>
        <row r="1389">
          <cell r="A1389" t="str">
            <v>ASB7118-WH</v>
          </cell>
          <cell r="B1389" t="str">
            <v>JBL</v>
          </cell>
          <cell r="C1389" t="str">
            <v>AE Series</v>
          </cell>
          <cell r="D1389" t="str">
            <v>ASB7118-WH</v>
          </cell>
          <cell r="E1389" t="str">
            <v>JBL052</v>
          </cell>
          <cell r="H1389" t="str">
            <v>SINGLE 18" SUBWOOFER (white)</v>
          </cell>
          <cell r="I1389" t="str">
            <v xml:space="preserve">Ultra High-Power 18” Subwoofer System.  .  2269H 
Differential Drive® Vented Gap™ woofer, 4” dual voice coil – dual gap, neodymium magnet.  Multiply hardwood enclosure with DuraFlex™ finish and 14-gauge steel grille.  Sixteen M10 suspension points.  White finish. Priced as each. 
</v>
          </cell>
          <cell r="J1389">
            <v>5000</v>
          </cell>
          <cell r="K1389">
            <v>5000</v>
          </cell>
          <cell r="L1389">
            <v>2500</v>
          </cell>
          <cell r="P1389">
            <v>691991011818</v>
          </cell>
          <cell r="R1389">
            <v>125</v>
          </cell>
          <cell r="S1389">
            <v>35</v>
          </cell>
          <cell r="T1389">
            <v>26</v>
          </cell>
          <cell r="U1389">
            <v>24</v>
          </cell>
          <cell r="V1389" t="str">
            <v>MX</v>
          </cell>
          <cell r="W1389" t="str">
            <v>Compliant</v>
          </cell>
          <cell r="Y1389">
            <v>524</v>
          </cell>
        </row>
        <row r="1390">
          <cell r="A1390" t="str">
            <v>ASB7118-WRC</v>
          </cell>
          <cell r="B1390" t="str">
            <v>JBL</v>
          </cell>
          <cell r="C1390" t="str">
            <v>Custom Shop Item</v>
          </cell>
          <cell r="D1390" t="str">
            <v>ASB7118-WRC</v>
          </cell>
          <cell r="E1390" t="str">
            <v>JBL052</v>
          </cell>
          <cell r="F1390" t="str">
            <v>YES</v>
          </cell>
          <cell r="H1390" t="str">
            <v>SINGLE 18" SUBWOOFER (Extreme Weather Protection Treatment)</v>
          </cell>
          <cell r="I1390" t="str">
            <v xml:space="preserve">Ultra High-Power 18” Subwoofer System.  .  2269H 
Differential Drive® Vented Gap™ woofer, 4” dual voice coil – dual gap, neodymium magnet.  Multiply hardwood enclosure with DuraFlex™ finish and 14-gauge steel grille.  Sixteen M10 suspension points.  With Extreme Weather Protection Treatment. Refer to WEATHER RESISTANT Configurations for AE, PD &amp; VLA Series document for details regarding WRC/WRX models. WRC &amp; WRX enclosures are larger than the standard enclosure.  Visit www.jblpro.com to download AE Series 2D WRC &amp; WRX drawings.  PAF kits do not fit WRC &amp; WRX enclosures.  Standard color is GRAY. Available in Black (-BK) &amp; White (-WH).
</v>
          </cell>
          <cell r="J1390" t="str">
            <v>Please email CustomAudio@harman.com for quote</v>
          </cell>
          <cell r="K1390" t="str">
            <v>Please email CustomAudio@harman.com for quote</v>
          </cell>
          <cell r="L1390" t="str">
            <v>Please email CustomAudio@harman.com for quote</v>
          </cell>
          <cell r="R1390">
            <v>130</v>
          </cell>
          <cell r="S1390">
            <v>29</v>
          </cell>
          <cell r="T1390">
            <v>35</v>
          </cell>
          <cell r="U1390">
            <v>26.5</v>
          </cell>
          <cell r="V1390" t="str">
            <v>MX</v>
          </cell>
          <cell r="W1390" t="str">
            <v>Compliant</v>
          </cell>
          <cell r="Y1390">
            <v>525</v>
          </cell>
        </row>
        <row r="1391">
          <cell r="A1391" t="str">
            <v>ASB7118WRX</v>
          </cell>
          <cell r="B1391" t="str">
            <v>JBL</v>
          </cell>
          <cell r="C1391" t="str">
            <v>Custom Shop Item</v>
          </cell>
          <cell r="D1391" t="str">
            <v>ASB7118WRX</v>
          </cell>
          <cell r="E1391" t="str">
            <v>JBL050</v>
          </cell>
          <cell r="F1391" t="str">
            <v>YES</v>
          </cell>
          <cell r="H1391" t="str">
            <v>SINGLE 18" SUBWOOFER (Extreme Weather Protection Treatment)</v>
          </cell>
          <cell r="I1391" t="str">
            <v xml:space="preserve">Ultra High-Power 18” Subwoofer System.  .  2269H 
Differential Drive® Vented Gap™ woofer, 4” dual voice coil – dual gap, neodymium magnet.  Multiply hardwood enclosure with DuraFlex™ finish and 14-gauge steel grille.  Sixteen M10 suspension points.  With Extreme Weather Protection Treatment. Refer to WEATHER RESISTANT Configurations for AE, PD &amp; VLA Series document for details regarding WRC/WRX models. WRC &amp; WRX enclosures are larger than the standard enclosure.  Visit www.jblpro.com to download AE Series 2D WRC &amp; WRX drawings.  PAF kits do not fit WRC &amp; WRX enclosures.  Standard color is GRAY. Available in Black (-BK) &amp; White (-WH).
</v>
          </cell>
          <cell r="J1391" t="str">
            <v>Please email CustomAudio@harman.com for quote</v>
          </cell>
          <cell r="K1391" t="str">
            <v>Please email CustomAudio@harman.com for quote</v>
          </cell>
          <cell r="L1391" t="str">
            <v>Please email CustomAudio@harman.com for quote</v>
          </cell>
          <cell r="P1391">
            <v>691991029912</v>
          </cell>
          <cell r="R1391">
            <v>65</v>
          </cell>
          <cell r="S1391">
            <v>25</v>
          </cell>
          <cell r="T1391">
            <v>29</v>
          </cell>
          <cell r="U1391">
            <v>34</v>
          </cell>
          <cell r="V1391" t="str">
            <v>MX</v>
          </cell>
          <cell r="W1391" t="str">
            <v>Compliant</v>
          </cell>
          <cell r="Y1391">
            <v>526</v>
          </cell>
        </row>
        <row r="1392">
          <cell r="A1392" t="str">
            <v>ASB7128</v>
          </cell>
          <cell r="B1392" t="str">
            <v>JBL</v>
          </cell>
          <cell r="C1392" t="str">
            <v>AE Series</v>
          </cell>
          <cell r="D1392" t="str">
            <v>ASB7128</v>
          </cell>
          <cell r="E1392" t="str">
            <v>JBL050</v>
          </cell>
          <cell r="H1392" t="str">
            <v>DUAL 18" SUBWOOFER</v>
          </cell>
          <cell r="I1392" t="str">
            <v xml:space="preserve">Dual 18” Ultra High-Power Subwoofer System.  2 x 2269H Differential Drive® Vented Gap™ woofer, 4” dual voice coil – dual gap, neodymium magnet.  Multiply hardwood enclosure with DuraFlex™ finish and 14-gauge steel grille.  Sixteen M10 suspension points.  Available in Black and White. Priced as each. 
</v>
          </cell>
          <cell r="J1392">
            <v>8200</v>
          </cell>
          <cell r="K1392">
            <v>8200</v>
          </cell>
          <cell r="L1392">
            <v>4100</v>
          </cell>
          <cell r="P1392">
            <v>691991011832</v>
          </cell>
          <cell r="R1392">
            <v>158.5</v>
          </cell>
          <cell r="S1392">
            <v>36</v>
          </cell>
          <cell r="T1392">
            <v>26</v>
          </cell>
          <cell r="U1392">
            <v>46</v>
          </cell>
          <cell r="V1392" t="str">
            <v>MX</v>
          </cell>
          <cell r="W1392" t="str">
            <v>Compliant</v>
          </cell>
          <cell r="Y1392">
            <v>527</v>
          </cell>
        </row>
        <row r="1393">
          <cell r="A1393" t="str">
            <v>ASB7128-WH</v>
          </cell>
          <cell r="B1393" t="str">
            <v>JBL</v>
          </cell>
          <cell r="C1393" t="str">
            <v>AE Series</v>
          </cell>
          <cell r="D1393" t="str">
            <v>ASB7128-WH</v>
          </cell>
          <cell r="E1393" t="str">
            <v>JBL052</v>
          </cell>
          <cell r="H1393" t="str">
            <v>DUAL 18" SUBWOOFER (white)</v>
          </cell>
          <cell r="I1393" t="str">
            <v xml:space="preserve">Dual 18” Ultra High-Power Subwoofer System.  2 x 2269H Differential Drive® Vented Gap™ woofer, 4” dual voice coil – dual gap, neodymium magnet.  Multiply hardwood enclosure with DuraFlex™ finish and 14-gauge steel grille.  Sixteen M10 suspension points.  White finish. Priced as each. 
</v>
          </cell>
          <cell r="J1393">
            <v>8200</v>
          </cell>
          <cell r="K1393">
            <v>8200</v>
          </cell>
          <cell r="L1393">
            <v>4100</v>
          </cell>
          <cell r="P1393">
            <v>691991011849</v>
          </cell>
          <cell r="R1393">
            <v>158</v>
          </cell>
          <cell r="S1393">
            <v>36</v>
          </cell>
          <cell r="T1393">
            <v>26</v>
          </cell>
          <cell r="U1393">
            <v>46</v>
          </cell>
          <cell r="V1393" t="str">
            <v>MX</v>
          </cell>
          <cell r="W1393" t="str">
            <v>Compliant</v>
          </cell>
          <cell r="Y1393">
            <v>528</v>
          </cell>
        </row>
        <row r="1394">
          <cell r="A1394" t="str">
            <v>ASB7128-WRC</v>
          </cell>
          <cell r="B1394" t="str">
            <v>JBL</v>
          </cell>
          <cell r="C1394" t="str">
            <v>Custom Shop Item</v>
          </cell>
          <cell r="D1394" t="str">
            <v>ASB7128-WRC</v>
          </cell>
          <cell r="E1394" t="str">
            <v>JBL052</v>
          </cell>
          <cell r="F1394" t="str">
            <v>YES</v>
          </cell>
          <cell r="H1394" t="str">
            <v xml:space="preserve">DUAL 18" SUBWOOFER </v>
          </cell>
          <cell r="I1394" t="str">
            <v xml:space="preserve">Dual 18” Ultra High-Power Subwoofer System.  2 x 2269H Differential Drive® Vented Gap™ woofer, 4” dual voice coil – dual gap, neodymium magnet.  Multiply hardwood enclosure with DuraFlex™ finish and 14-gauge steel grille.  Sixteen M10 suspension points.  White finish. Priced as each. 
</v>
          </cell>
          <cell r="J1394" t="str">
            <v>Please email CustomAudio@harman.com for quote</v>
          </cell>
          <cell r="K1394" t="str">
            <v>Please email CustomAudio@harman.com for quote</v>
          </cell>
          <cell r="L1394" t="str">
            <v>Please email CustomAudio@harman.com for quote</v>
          </cell>
          <cell r="R1394">
            <v>209</v>
          </cell>
          <cell r="S1394">
            <v>29</v>
          </cell>
          <cell r="T1394">
            <v>48</v>
          </cell>
          <cell r="U1394">
            <v>34</v>
          </cell>
          <cell r="V1394" t="str">
            <v>MX</v>
          </cell>
          <cell r="W1394" t="str">
            <v>Compliant</v>
          </cell>
          <cell r="Y1394">
            <v>529</v>
          </cell>
        </row>
        <row r="1395">
          <cell r="A1395" t="str">
            <v>ASB7128-WRX</v>
          </cell>
          <cell r="B1395" t="str">
            <v>JBL</v>
          </cell>
          <cell r="C1395" t="str">
            <v>Custom Shop Item</v>
          </cell>
          <cell r="D1395" t="str">
            <v>ASB7128-WRX</v>
          </cell>
          <cell r="E1395" t="str">
            <v>JBL050</v>
          </cell>
          <cell r="F1395" t="str">
            <v>YES</v>
          </cell>
          <cell r="H1395" t="str">
            <v xml:space="preserve">DUAL 18" SUBWOOFER </v>
          </cell>
          <cell r="I1395" t="str">
            <v xml:space="preserve">Dual 18” Ultra High-Power Subwoofer System.  2 x 2269H Differential Drive® Vented Gap™ woofer, 4” dual voice coil – dual gap, neodymium magnet.  Multiply hardwood enclosure with DuraFlex™ finish and 14-gauge steel grille.  Sixteen M10 suspension points.  White finish. Priced as each. 
</v>
          </cell>
          <cell r="J1395" t="str">
            <v>Please email CustomAudio@harman.com for quote</v>
          </cell>
          <cell r="K1395" t="str">
            <v>Please email CustomAudio@harman.com for quote</v>
          </cell>
          <cell r="L1395" t="str">
            <v>Please email CustomAudio@harman.com for quote</v>
          </cell>
          <cell r="P1395">
            <v>691991039164</v>
          </cell>
          <cell r="R1395">
            <v>209</v>
          </cell>
          <cell r="S1395">
            <v>34.5</v>
          </cell>
          <cell r="T1395">
            <v>29</v>
          </cell>
          <cell r="U1395">
            <v>48.5</v>
          </cell>
          <cell r="V1395" t="str">
            <v>MX</v>
          </cell>
          <cell r="W1395" t="str">
            <v>Compliant</v>
          </cell>
          <cell r="Y1395">
            <v>530</v>
          </cell>
        </row>
        <row r="1396">
          <cell r="A1396" t="str">
            <v>CWT128</v>
          </cell>
          <cell r="B1396" t="str">
            <v>JBL</v>
          </cell>
          <cell r="C1396" t="str">
            <v>AE Series</v>
          </cell>
          <cell r="D1396" t="str">
            <v>CWT128</v>
          </cell>
          <cell r="E1396" t="str">
            <v>JBL017</v>
          </cell>
          <cell r="H1396" t="str">
            <v>2-WAY FULL-RANGE CROSSFIRE WAVEGUIDE</v>
          </cell>
          <cell r="I1396" t="str">
            <v xml:space="preserve">Crossfired Waveguide Technology. Extremely wide coverage dual 8”, dual 2408H-1 compression drivers in a compact 2-way passive loudspeaker system. 400W Watt pink noise power handling. 1600 Watt peak power handling. 126 dB maximum SPL, 8 ohms. Foam backed powder coated 16 gauge steel grille. Four M10 suspension points and OmniMount® provision on rear panel. Standard finish: Black DuraFlex™. Optional finishes: White (-WH), WRC and WRX. Net weight 18.6 kg (40.9 lbs). Priced as each. </v>
          </cell>
          <cell r="J1396">
            <v>3585</v>
          </cell>
          <cell r="K1396">
            <v>3585</v>
          </cell>
          <cell r="L1396">
            <v>1792.2</v>
          </cell>
          <cell r="P1396">
            <v>691991007569</v>
          </cell>
          <cell r="R1396">
            <v>66.849999999999994</v>
          </cell>
          <cell r="S1396">
            <v>18</v>
          </cell>
          <cell r="T1396">
            <v>16</v>
          </cell>
          <cell r="U1396">
            <v>34</v>
          </cell>
          <cell r="V1396" t="str">
            <v>MX</v>
          </cell>
          <cell r="W1396" t="str">
            <v>Compliant</v>
          </cell>
          <cell r="Y1396">
            <v>531</v>
          </cell>
        </row>
        <row r="1397">
          <cell r="A1397" t="str">
            <v>CWT128-WH</v>
          </cell>
          <cell r="B1397" t="str">
            <v>JBL</v>
          </cell>
          <cell r="C1397" t="str">
            <v>AE Series</v>
          </cell>
          <cell r="D1397" t="str">
            <v>CWT128-WH</v>
          </cell>
          <cell r="E1397" t="str">
            <v>JBL052</v>
          </cell>
          <cell r="H1397" t="str">
            <v>2-WAY FULL-RANGE CROSSFIRE WAVEGUIDE - WHITE</v>
          </cell>
          <cell r="I1397" t="str">
            <v xml:space="preserve">Crossfired Waveguide Technology. Extremely wide coverage dual 8”, dual 2408H-1 compression drivers in a compact 2-way passive loudspeaker system. 400W Watt pink noise power handling. 1600 Watt peak power handling. 126 dB maximum SPL, 8 ohms. Foam backed powder coated 16 gauge steel grille. Four M10 suspension points and OmniMount® provision on rear panel. Standard finish: Black DuraFlex™. Optional finishes: White (-WH), WRC and WRX. Net weight 18.6 kg (40.9 lbs). Priced as each. </v>
          </cell>
          <cell r="J1397">
            <v>3585</v>
          </cell>
          <cell r="K1397">
            <v>3585</v>
          </cell>
          <cell r="L1397">
            <v>1792.2</v>
          </cell>
          <cell r="P1397">
            <v>691991007576</v>
          </cell>
          <cell r="R1397">
            <v>66.849999999999994</v>
          </cell>
          <cell r="S1397">
            <v>16</v>
          </cell>
          <cell r="T1397">
            <v>18</v>
          </cell>
          <cell r="U1397">
            <v>34</v>
          </cell>
          <cell r="V1397" t="str">
            <v>MX</v>
          </cell>
          <cell r="W1397" t="str">
            <v>Compliant</v>
          </cell>
          <cell r="Y1397">
            <v>532</v>
          </cell>
        </row>
        <row r="1398">
          <cell r="A1398" t="str">
            <v>CWT128-WRC</v>
          </cell>
          <cell r="B1398" t="str">
            <v>JBL</v>
          </cell>
          <cell r="C1398" t="str">
            <v>Custom Shop Item</v>
          </cell>
          <cell r="D1398" t="str">
            <v>CWT128-WRC</v>
          </cell>
          <cell r="E1398" t="str">
            <v>JBL052</v>
          </cell>
          <cell r="F1398" t="str">
            <v>YES</v>
          </cell>
          <cell r="H1398" t="str">
            <v>With Weather Protection treatment</v>
          </cell>
          <cell r="I1398" t="str">
            <v>With Weather Protection Treatment. Refer to WEATHER RESISTANT Configurations for AE, PD &amp; VLA Series document for details regarding WRC/WRX models. Standard color is GRAY. Available in Black (-BK) &amp; White (-WH).8-10 weeks ship time for orders of 1-10, larger needs to be reviewed</v>
          </cell>
          <cell r="J1398" t="str">
            <v>Please email CustomAudio@harman.com for quote</v>
          </cell>
          <cell r="K1398" t="str">
            <v>Please email CustomAudio@harman.com for quote</v>
          </cell>
          <cell r="L1398" t="str">
            <v>Please email CustomAudio@harman.com for quote</v>
          </cell>
          <cell r="P1398">
            <v>691991013867</v>
          </cell>
          <cell r="V1398" t="str">
            <v>MX</v>
          </cell>
          <cell r="Y1398">
            <v>533</v>
          </cell>
        </row>
        <row r="1399">
          <cell r="A1399" t="str">
            <v>CWT128-WRX</v>
          </cell>
          <cell r="B1399" t="str">
            <v>JBL</v>
          </cell>
          <cell r="C1399" t="str">
            <v>Custom Shop Item</v>
          </cell>
          <cell r="D1399" t="str">
            <v>CWT128-WRX</v>
          </cell>
          <cell r="E1399" t="str">
            <v>JBL050</v>
          </cell>
          <cell r="F1399" t="str">
            <v>YES</v>
          </cell>
          <cell r="H1399" t="str">
            <v>With Weather Protection treatment</v>
          </cell>
          <cell r="I1399" t="str">
            <v>With Weather Protection Treatment. Refer to WEATHER RESISTANT Configurations for AE, PD &amp; VLA Series document for details regarding WRC/WRX models. Standard color is GRAY. Available in Black (-BK) &amp; White (-WH).8-10 weeks ship time for orders of 1-10, larger needs to be reviewed</v>
          </cell>
          <cell r="J1399" t="str">
            <v>Please email CustomAudio@harman.com for quote</v>
          </cell>
          <cell r="K1399" t="str">
            <v>Please email CustomAudio@harman.com for quote</v>
          </cell>
          <cell r="L1399" t="str">
            <v>Please email CustomAudio@harman.com for quote</v>
          </cell>
          <cell r="R1399">
            <v>75</v>
          </cell>
          <cell r="S1399">
            <v>17.5</v>
          </cell>
          <cell r="T1399">
            <v>16</v>
          </cell>
          <cell r="U1399">
            <v>34</v>
          </cell>
          <cell r="V1399" t="str">
            <v>MX</v>
          </cell>
          <cell r="Y1399">
            <v>534</v>
          </cell>
        </row>
        <row r="1400">
          <cell r="A1400" t="str">
            <v>AE SERIES ACCESSORIES:</v>
          </cell>
          <cell r="B1400" t="str">
            <v>JBL</v>
          </cell>
          <cell r="V1400" t="str">
            <v>US</v>
          </cell>
          <cell r="W1400" t="str">
            <v>Compliant</v>
          </cell>
          <cell r="Y1400">
            <v>535</v>
          </cell>
        </row>
        <row r="1401">
          <cell r="A1401" t="str">
            <v>MTU-1</v>
          </cell>
          <cell r="B1401" t="str">
            <v>JBL</v>
          </cell>
          <cell r="C1401" t="str">
            <v>AE Series</v>
          </cell>
          <cell r="D1401" t="str">
            <v>MTU-1</v>
          </cell>
          <cell r="E1401" t="str">
            <v>JBL018</v>
          </cell>
          <cell r="H1401" t="str">
            <v xml:space="preserve">U BRACKET FOR AM7215/xx and AM5215/xx </v>
          </cell>
          <cell r="I1401" t="str">
            <v>U-Bracket For Models AM7215/xx and AM5215/xx.</v>
          </cell>
          <cell r="J1401">
            <v>310</v>
          </cell>
          <cell r="K1401">
            <v>310</v>
          </cell>
          <cell r="L1401">
            <v>155</v>
          </cell>
          <cell r="P1401">
            <v>691991012228</v>
          </cell>
          <cell r="R1401">
            <v>10.5</v>
          </cell>
          <cell r="S1401">
            <v>15</v>
          </cell>
          <cell r="T1401">
            <v>33.5</v>
          </cell>
          <cell r="U1401">
            <v>4.5</v>
          </cell>
          <cell r="V1401" t="str">
            <v>US</v>
          </cell>
          <cell r="W1401" t="str">
            <v>Compliant</v>
          </cell>
          <cell r="Y1401">
            <v>536</v>
          </cell>
        </row>
        <row r="1402">
          <cell r="A1402" t="str">
            <v>MTU-1-WH</v>
          </cell>
          <cell r="B1402" t="str">
            <v>JBL</v>
          </cell>
          <cell r="C1402" t="str">
            <v>AE Series</v>
          </cell>
          <cell r="D1402" t="str">
            <v>MTU-1-WH</v>
          </cell>
          <cell r="E1402" t="str">
            <v>JBL052</v>
          </cell>
          <cell r="H1402" t="str">
            <v>U BRACKET FOR AM7215/xx and AM5215/xx (white)</v>
          </cell>
          <cell r="I1402" t="str">
            <v>U-Bracket For Models AM7215/xx and AM5215/xx. White finish.</v>
          </cell>
          <cell r="J1402">
            <v>310</v>
          </cell>
          <cell r="K1402">
            <v>310</v>
          </cell>
          <cell r="L1402">
            <v>155</v>
          </cell>
          <cell r="P1402">
            <v>691991012297</v>
          </cell>
          <cell r="R1402">
            <v>9.85</v>
          </cell>
          <cell r="S1402">
            <v>33</v>
          </cell>
          <cell r="T1402">
            <v>15</v>
          </cell>
          <cell r="U1402">
            <v>5</v>
          </cell>
          <cell r="V1402" t="str">
            <v>US</v>
          </cell>
          <cell r="W1402" t="str">
            <v>Compliant</v>
          </cell>
          <cell r="Y1402">
            <v>537</v>
          </cell>
        </row>
        <row r="1403">
          <cell r="A1403" t="str">
            <v>MTU-2</v>
          </cell>
          <cell r="B1403" t="str">
            <v>JBL</v>
          </cell>
          <cell r="C1403" t="str">
            <v>AE Series</v>
          </cell>
          <cell r="D1403" t="str">
            <v>MTU-2</v>
          </cell>
          <cell r="E1403" t="str">
            <v>JBL052</v>
          </cell>
          <cell r="H1403" t="str">
            <v>U?BRACKET FOR MODEL AC2215/xx</v>
          </cell>
          <cell r="I1403" t="str">
            <v>U-Bracket For Model AC2215/xx</v>
          </cell>
          <cell r="J1403">
            <v>290</v>
          </cell>
          <cell r="K1403">
            <v>290</v>
          </cell>
          <cell r="L1403">
            <v>145</v>
          </cell>
          <cell r="P1403">
            <v>691991012303</v>
          </cell>
          <cell r="R1403">
            <v>7.5</v>
          </cell>
          <cell r="S1403">
            <v>29.5</v>
          </cell>
          <cell r="T1403">
            <v>15.5</v>
          </cell>
          <cell r="U1403">
            <v>4.75</v>
          </cell>
          <cell r="V1403" t="str">
            <v>US</v>
          </cell>
          <cell r="W1403" t="str">
            <v>Compliant</v>
          </cell>
          <cell r="Y1403">
            <v>538</v>
          </cell>
        </row>
        <row r="1404">
          <cell r="A1404" t="str">
            <v>MTU-2-WH</v>
          </cell>
          <cell r="B1404" t="str">
            <v>JBL</v>
          </cell>
          <cell r="C1404" t="str">
            <v>AE Series</v>
          </cell>
          <cell r="D1404" t="str">
            <v>MTU-2-WH</v>
          </cell>
          <cell r="E1404" t="str">
            <v>JBL052</v>
          </cell>
          <cell r="H1404" t="str">
            <v>U BRACKET FOR AM7215/xx and AM5215/xx (white)</v>
          </cell>
          <cell r="I1404" t="str">
            <v>U-Bracket For Model AC2215/xx. White finish.</v>
          </cell>
          <cell r="J1404">
            <v>335</v>
          </cell>
          <cell r="K1404">
            <v>335</v>
          </cell>
          <cell r="L1404">
            <v>165.61</v>
          </cell>
          <cell r="P1404">
            <v>691991012372</v>
          </cell>
          <cell r="R1404">
            <v>8</v>
          </cell>
          <cell r="S1404">
            <v>30</v>
          </cell>
          <cell r="T1404">
            <v>16</v>
          </cell>
          <cell r="U1404">
            <v>5</v>
          </cell>
          <cell r="V1404" t="str">
            <v>CN</v>
          </cell>
          <cell r="W1404" t="str">
            <v>Non Compliant</v>
          </cell>
          <cell r="Y1404">
            <v>539</v>
          </cell>
        </row>
        <row r="1405">
          <cell r="A1405" t="str">
            <v>MTU-3</v>
          </cell>
          <cell r="B1405" t="str">
            <v>JBL</v>
          </cell>
          <cell r="C1405" t="str">
            <v>AE Series</v>
          </cell>
          <cell r="D1405" t="str">
            <v>MTU-3</v>
          </cell>
          <cell r="E1405" t="str">
            <v>JBL052</v>
          </cell>
          <cell r="H1405" t="str">
            <v>AE SERIES 28-1/2" U-BRACKET</v>
          </cell>
          <cell r="I1405" t="str">
            <v>U-Bracket For Models AM7212/xx and AM5212/xx.</v>
          </cell>
          <cell r="J1405">
            <v>320</v>
          </cell>
          <cell r="K1405">
            <v>320</v>
          </cell>
          <cell r="L1405">
            <v>160</v>
          </cell>
          <cell r="P1405">
            <v>691991012389</v>
          </cell>
          <cell r="R1405">
            <v>9.5</v>
          </cell>
          <cell r="S1405">
            <v>30</v>
          </cell>
          <cell r="T1405">
            <v>18</v>
          </cell>
          <cell r="U1405">
            <v>5</v>
          </cell>
          <cell r="V1405" t="str">
            <v>US</v>
          </cell>
          <cell r="W1405" t="str">
            <v>Compliant</v>
          </cell>
          <cell r="Y1405">
            <v>540</v>
          </cell>
        </row>
        <row r="1406">
          <cell r="A1406" t="str">
            <v>MTU-3-WH</v>
          </cell>
          <cell r="B1406" t="str">
            <v>JBL</v>
          </cell>
          <cell r="C1406" t="str">
            <v>AE Series</v>
          </cell>
          <cell r="D1406" t="str">
            <v>MTU-3-WH</v>
          </cell>
          <cell r="E1406" t="str">
            <v>JBL052</v>
          </cell>
          <cell r="H1406" t="str">
            <v>AE SERIES 28-1/2" U-BRACKET (white)</v>
          </cell>
          <cell r="I1406" t="str">
            <v>U-Bracket For Models AM7212/xx and AM5212/xx. White finish.</v>
          </cell>
          <cell r="J1406">
            <v>320</v>
          </cell>
          <cell r="K1406">
            <v>320</v>
          </cell>
          <cell r="L1406">
            <v>160</v>
          </cell>
          <cell r="P1406">
            <v>691991007545</v>
          </cell>
          <cell r="R1406">
            <v>9.5</v>
          </cell>
          <cell r="S1406">
            <v>30</v>
          </cell>
          <cell r="T1406">
            <v>15</v>
          </cell>
          <cell r="U1406">
            <v>5</v>
          </cell>
          <cell r="V1406" t="str">
            <v>US</v>
          </cell>
          <cell r="W1406" t="str">
            <v>Compliant</v>
          </cell>
          <cell r="Y1406">
            <v>541</v>
          </cell>
        </row>
        <row r="1407">
          <cell r="A1407" t="str">
            <v>MTU-4</v>
          </cell>
          <cell r="B1407" t="str">
            <v>JBL</v>
          </cell>
          <cell r="C1407" t="str">
            <v>AE Series</v>
          </cell>
          <cell r="D1407" t="str">
            <v>MTU-4</v>
          </cell>
          <cell r="E1407" t="str">
            <v>JBL052</v>
          </cell>
          <cell r="H1407" t="str">
            <v>AE SERIES 22-1/4" U-BRACKET</v>
          </cell>
          <cell r="I1407" t="str">
            <v>U-Bracket For Model AC2212/xx.</v>
          </cell>
          <cell r="J1407">
            <v>320</v>
          </cell>
          <cell r="K1407">
            <v>320</v>
          </cell>
          <cell r="L1407">
            <v>160</v>
          </cell>
          <cell r="P1407">
            <v>691991012396</v>
          </cell>
          <cell r="R1407">
            <v>6</v>
          </cell>
          <cell r="S1407">
            <v>24</v>
          </cell>
          <cell r="T1407">
            <v>14</v>
          </cell>
          <cell r="U1407">
            <v>4</v>
          </cell>
          <cell r="V1407" t="str">
            <v>US</v>
          </cell>
          <cell r="W1407" t="str">
            <v>Compliant</v>
          </cell>
          <cell r="Y1407">
            <v>542</v>
          </cell>
        </row>
        <row r="1408">
          <cell r="A1408" t="str">
            <v>MTU-4-WH</v>
          </cell>
          <cell r="B1408" t="str">
            <v>JBL</v>
          </cell>
          <cell r="C1408" t="str">
            <v>AE Series</v>
          </cell>
          <cell r="D1408" t="str">
            <v>MTU-4-WH</v>
          </cell>
          <cell r="E1408" t="str">
            <v>JBL052</v>
          </cell>
          <cell r="H1408" t="str">
            <v>AE SERIES 22-1/4" U-BRACKET(white)</v>
          </cell>
          <cell r="I1408" t="str">
            <v>U-Bracket For Model AC2212/xx. White finish.</v>
          </cell>
          <cell r="J1408">
            <v>320</v>
          </cell>
          <cell r="K1408">
            <v>320</v>
          </cell>
          <cell r="L1408">
            <v>160</v>
          </cell>
          <cell r="P1408">
            <v>691991012402</v>
          </cell>
          <cell r="R1408">
            <v>7</v>
          </cell>
          <cell r="S1408">
            <v>27</v>
          </cell>
          <cell r="T1408">
            <v>12</v>
          </cell>
          <cell r="U1408">
            <v>5</v>
          </cell>
          <cell r="V1408" t="str">
            <v>US</v>
          </cell>
          <cell r="W1408" t="str">
            <v>Compliant</v>
          </cell>
          <cell r="Y1408">
            <v>543</v>
          </cell>
        </row>
        <row r="1409">
          <cell r="A1409" t="str">
            <v>229-00009-01</v>
          </cell>
          <cell r="B1409" t="str">
            <v>JBL</v>
          </cell>
          <cell r="C1409" t="str">
            <v>AE Series</v>
          </cell>
          <cell r="D1409" t="str">
            <v>229-00009-01</v>
          </cell>
          <cell r="E1409" t="str">
            <v>AT510000</v>
          </cell>
          <cell r="H1409" t="str">
            <v>HARDWARE KIT, SP/VS</v>
          </cell>
          <cell r="I1409" t="str">
            <v>Set of Three M10 x 35mm Forged Shoulder Steel Eyebolts (priced and ships as a PACK of 3 bolts)</v>
          </cell>
          <cell r="J1409">
            <v>75</v>
          </cell>
          <cell r="K1409">
            <v>75</v>
          </cell>
          <cell r="L1409">
            <v>37.76</v>
          </cell>
          <cell r="R1409">
            <v>1</v>
          </cell>
          <cell r="S1409">
            <v>2</v>
          </cell>
          <cell r="T1409">
            <v>6</v>
          </cell>
          <cell r="U1409">
            <v>3</v>
          </cell>
          <cell r="V1409" t="str">
            <v>CN</v>
          </cell>
          <cell r="W1409" t="str">
            <v>Non Compliant</v>
          </cell>
          <cell r="Y1409">
            <v>544</v>
          </cell>
        </row>
        <row r="1410">
          <cell r="A1410" t="str">
            <v>POINT-SOURCE:
PD Precision Directivity Series</v>
          </cell>
          <cell r="B1410" t="str">
            <v>JBL</v>
          </cell>
          <cell r="V1410" t="str">
            <v>MX</v>
          </cell>
          <cell r="W1410" t="str">
            <v>Compliant</v>
          </cell>
          <cell r="Y1410">
            <v>545</v>
          </cell>
        </row>
        <row r="1411">
          <cell r="A1411" t="str">
            <v>PD525S</v>
          </cell>
          <cell r="B1411" t="str">
            <v>JBL</v>
          </cell>
          <cell r="C1411" t="str">
            <v>PD Series</v>
          </cell>
          <cell r="D1411" t="str">
            <v>PD525S</v>
          </cell>
          <cell r="E1411" t="str">
            <v>JBL050</v>
          </cell>
          <cell r="H1411" t="str">
            <v>Dual 15" LF</v>
          </cell>
          <cell r="I1411" t="str">
            <v>Dual 15" subwoofer system, 2275H driver, 75mm (3 in) voice coil, 4-ohm nominal impedance.</v>
          </cell>
          <cell r="J1411">
            <v>3350</v>
          </cell>
          <cell r="K1411">
            <v>3350</v>
          </cell>
          <cell r="L1411">
            <v>1675</v>
          </cell>
          <cell r="P1411">
            <v>691991014789</v>
          </cell>
          <cell r="R1411">
            <v>132</v>
          </cell>
          <cell r="S1411">
            <v>34</v>
          </cell>
          <cell r="T1411">
            <v>34</v>
          </cell>
          <cell r="U1411">
            <v>28</v>
          </cell>
          <cell r="V1411" t="str">
            <v>MX</v>
          </cell>
          <cell r="W1411" t="str">
            <v>Compliant</v>
          </cell>
          <cell r="Y1411">
            <v>546</v>
          </cell>
        </row>
        <row r="1412">
          <cell r="A1412" t="str">
            <v>PD525S-WH</v>
          </cell>
          <cell r="B1412" t="str">
            <v>JBL</v>
          </cell>
          <cell r="C1412" t="str">
            <v>PD Series</v>
          </cell>
          <cell r="D1412" t="str">
            <v>PD525S - WH</v>
          </cell>
          <cell r="E1412" t="str">
            <v>JBL051</v>
          </cell>
          <cell r="H1412" t="str">
            <v>Dual 15" LF</v>
          </cell>
          <cell r="I1412" t="str">
            <v>Dual 15" subwoofer system, 2275H driver, 75mm (3 in) voice coil, 4-ohm nominal impedance.</v>
          </cell>
          <cell r="J1412">
            <v>3350</v>
          </cell>
          <cell r="K1412">
            <v>3350</v>
          </cell>
          <cell r="L1412">
            <v>1675</v>
          </cell>
          <cell r="V1412" t="str">
            <v>MX</v>
          </cell>
          <cell r="W1412" t="str">
            <v>Compliant</v>
          </cell>
          <cell r="Y1412">
            <v>547</v>
          </cell>
        </row>
        <row r="1413">
          <cell r="A1413" t="str">
            <v>PD525S-WRC</v>
          </cell>
          <cell r="B1413" t="str">
            <v>JBL</v>
          </cell>
          <cell r="C1413" t="str">
            <v>Custom Shop Item</v>
          </cell>
          <cell r="D1413" t="str">
            <v>PD525S-WRC</v>
          </cell>
          <cell r="E1413" t="str">
            <v>JBL051</v>
          </cell>
          <cell r="F1413" t="str">
            <v>YES</v>
          </cell>
          <cell r="H1413" t="str">
            <v>Dual 15" Subwoofer</v>
          </cell>
          <cell r="I1413" t="str">
            <v>Dual 15" 2275H Differential Driver® with dual 75mm (3 in) voice coils and dual magnetic gap subwoofer system. With Weather Protection Treatment.8-10 weeks ship time for orders of 1-10, larger needs to be reviewed</v>
          </cell>
          <cell r="J1413" t="str">
            <v>Please email CustomAudio@harman.com for quote</v>
          </cell>
          <cell r="K1413" t="str">
            <v>Please email CustomAudio@harman.com for quote</v>
          </cell>
          <cell r="L1413" t="str">
            <v>Please email CustomAudio@harman.com for quote</v>
          </cell>
          <cell r="P1413">
            <v>691991031984</v>
          </cell>
          <cell r="R1413">
            <v>171</v>
          </cell>
          <cell r="S1413">
            <v>33</v>
          </cell>
          <cell r="T1413">
            <v>34</v>
          </cell>
          <cell r="U1413">
            <v>27</v>
          </cell>
          <cell r="V1413" t="str">
            <v>MX</v>
          </cell>
          <cell r="W1413" t="str">
            <v>Compliant</v>
          </cell>
          <cell r="Y1413">
            <v>548</v>
          </cell>
        </row>
        <row r="1414">
          <cell r="A1414" t="str">
            <v>PD525S-WRX</v>
          </cell>
          <cell r="B1414" t="str">
            <v>JBL</v>
          </cell>
          <cell r="C1414" t="str">
            <v>Custom Shop Item</v>
          </cell>
          <cell r="D1414" t="str">
            <v>PD525S-WRX</v>
          </cell>
          <cell r="E1414" t="str">
            <v>JBL050</v>
          </cell>
          <cell r="F1414" t="str">
            <v>YES</v>
          </cell>
          <cell r="H1414" t="str">
            <v>Dual 15" Subwoofer</v>
          </cell>
          <cell r="I1414" t="str">
            <v>Dual 15" 2275H Differential Driver® with dual 75mm (3 in) voice coils and dual magnetic gap subwoofer system. With Extreme Weather Protection Treatment.</v>
          </cell>
          <cell r="J1414" t="str">
            <v>Please email CustomAudio@harman.com for quote</v>
          </cell>
          <cell r="K1414" t="str">
            <v>Please email CustomAudio@harman.com for quote</v>
          </cell>
          <cell r="L1414" t="str">
            <v>Please email CustomAudio@harman.com for quote</v>
          </cell>
          <cell r="P1414">
            <v>691991039188</v>
          </cell>
          <cell r="R1414">
            <v>167</v>
          </cell>
          <cell r="S1414">
            <v>33.5</v>
          </cell>
          <cell r="T1414">
            <v>34</v>
          </cell>
          <cell r="U1414">
            <v>27</v>
          </cell>
          <cell r="V1414" t="str">
            <v>MX</v>
          </cell>
          <cell r="W1414" t="str">
            <v>Compliant</v>
          </cell>
          <cell r="Y1414">
            <v>549</v>
          </cell>
        </row>
        <row r="1415">
          <cell r="A1415" t="str">
            <v>PD544</v>
          </cell>
          <cell r="B1415" t="str">
            <v>JBL</v>
          </cell>
          <cell r="C1415" t="str">
            <v>PD Series</v>
          </cell>
          <cell r="D1415" t="str">
            <v>PD544</v>
          </cell>
          <cell r="E1415" t="str">
            <v>JBL050</v>
          </cell>
          <cell r="H1415" t="str">
            <v>15" 2-way full-range, 40 X 40</v>
          </cell>
          <cell r="I1415" t="str">
            <v xml:space="preserve">15" Horn-Loaded 2-way full-range system, 40? x 40? coverage pattern with 2432H 38mm (1.5 in) exit, 
75mm (3 in) voice coil and 2031H 15" low-frequency driver with 75mm (3 in) voice coil, 8 ohm nominal system impedance.
</v>
          </cell>
          <cell r="J1415">
            <v>4680</v>
          </cell>
          <cell r="K1415">
            <v>4680</v>
          </cell>
          <cell r="L1415">
            <v>2340</v>
          </cell>
          <cell r="P1415">
            <v>691991014796</v>
          </cell>
          <cell r="R1415">
            <v>162</v>
          </cell>
          <cell r="S1415">
            <v>33.5</v>
          </cell>
          <cell r="T1415">
            <v>34</v>
          </cell>
          <cell r="U1415">
            <v>27.25</v>
          </cell>
          <cell r="V1415" t="str">
            <v>MX</v>
          </cell>
          <cell r="W1415" t="str">
            <v>Compliant</v>
          </cell>
          <cell r="Y1415">
            <v>550</v>
          </cell>
        </row>
        <row r="1416">
          <cell r="A1416" t="str">
            <v>PD544-WH</v>
          </cell>
          <cell r="B1416" t="str">
            <v>JBL</v>
          </cell>
          <cell r="C1416" t="str">
            <v>PD Series</v>
          </cell>
          <cell r="D1416" t="str">
            <v>PD544 - WH</v>
          </cell>
          <cell r="E1416" t="str">
            <v>JBL051</v>
          </cell>
          <cell r="H1416" t="str">
            <v>15" 2-way full-range, 40 X 40</v>
          </cell>
          <cell r="I1416" t="str">
            <v xml:space="preserve">15" Horn-Loaded 2-way full-range system, 40? x 40? coverage pattern with 2432H 38mm (1.5 in) exit, 
75mm (3 in) voice coil and 2031H 15" low-frequency driver with 75mm (3 in) voice coil, 8 ohm nominal system impedance. *NEW*
</v>
          </cell>
          <cell r="J1416">
            <v>4680</v>
          </cell>
          <cell r="K1416">
            <v>4680</v>
          </cell>
          <cell r="L1416">
            <v>2340</v>
          </cell>
          <cell r="V1416" t="str">
            <v>MX</v>
          </cell>
          <cell r="W1416" t="str">
            <v>Compliant</v>
          </cell>
          <cell r="Y1416">
            <v>551</v>
          </cell>
        </row>
        <row r="1417">
          <cell r="A1417" t="str">
            <v>PD544-WRC</v>
          </cell>
          <cell r="B1417" t="str">
            <v>JBL</v>
          </cell>
          <cell r="C1417" t="str">
            <v>Custom Shop Item</v>
          </cell>
          <cell r="D1417" t="str">
            <v>PD544-WRC</v>
          </cell>
          <cell r="F1417" t="str">
            <v>YES</v>
          </cell>
          <cell r="H1417" t="str">
            <v>15" Horn-loaded 2-way full-range loudspeaker</v>
          </cell>
          <cell r="I1417" t="str">
            <v>15" Horn-loaded 2-way full-range loudspeaker system, 40? x 40? coverage pattern with 2432H 38mm (1.5 in) exit, 75mm (3 in) voice coil HF driver and 2031H 75mm (3 in) voice coil LF driver. With Weather Protection Treatment.8-10 weeks ship time for orders of 1-10, larger needs to be reviewed</v>
          </cell>
          <cell r="J1417" t="str">
            <v>Please email CustomAudio@harman.com for quote</v>
          </cell>
          <cell r="K1417" t="str">
            <v>Please email CustomAudio@harman.com for quote</v>
          </cell>
          <cell r="L1417" t="str">
            <v>Please email CustomAudio@harman.com for quote</v>
          </cell>
          <cell r="P1417">
            <v>691991014802</v>
          </cell>
          <cell r="V1417" t="str">
            <v>MX</v>
          </cell>
          <cell r="W1417" t="str">
            <v>Compliant</v>
          </cell>
          <cell r="Y1417">
            <v>552</v>
          </cell>
        </row>
        <row r="1418">
          <cell r="A1418" t="str">
            <v>PD544-WRX</v>
          </cell>
          <cell r="B1418" t="str">
            <v>JBL</v>
          </cell>
          <cell r="C1418" t="str">
            <v>Custom Shop Item</v>
          </cell>
          <cell r="D1418" t="str">
            <v>PD544-WRX</v>
          </cell>
          <cell r="E1418" t="str">
            <v>JBL050</v>
          </cell>
          <cell r="F1418" t="str">
            <v>YES</v>
          </cell>
          <cell r="H1418" t="str">
            <v>15" Horn-loaded 2-way full-range loudspeaker</v>
          </cell>
          <cell r="I1418" t="str">
            <v>15" Horn-loaded 2-way full-range loudspeaker system, 40? x 40? coverage pattern with 2432H 38mm (1.5 in) exit, 75mm (3 in) voice coil HF driver and 2031H 75mm (3 in) voice coil LF driver. With Extreme Weather Protection Treatment.</v>
          </cell>
          <cell r="J1418" t="str">
            <v>Please email CustomAudio@harman.com for quote</v>
          </cell>
          <cell r="K1418" t="str">
            <v>Please email CustomAudio@harman.com for quote</v>
          </cell>
          <cell r="L1418" t="str">
            <v>Please email CustomAudio@harman.com for quote</v>
          </cell>
          <cell r="P1418">
            <v>691991014819</v>
          </cell>
          <cell r="R1418">
            <v>181</v>
          </cell>
          <cell r="S1418">
            <v>33</v>
          </cell>
          <cell r="T1418">
            <v>34</v>
          </cell>
          <cell r="U1418">
            <v>27</v>
          </cell>
          <cell r="V1418" t="str">
            <v>MX</v>
          </cell>
          <cell r="W1418" t="str">
            <v>Compliant</v>
          </cell>
          <cell r="Y1418">
            <v>553</v>
          </cell>
        </row>
        <row r="1419">
          <cell r="A1419" t="str">
            <v>PD564</v>
          </cell>
          <cell r="B1419" t="str">
            <v>JBL</v>
          </cell>
          <cell r="C1419" t="str">
            <v>PD Series</v>
          </cell>
          <cell r="D1419" t="str">
            <v>PD564</v>
          </cell>
          <cell r="E1419" t="str">
            <v>JBL050</v>
          </cell>
          <cell r="H1419" t="str">
            <v>15" 2-way full-range, 60 X 40</v>
          </cell>
          <cell r="I1419" t="str">
            <v xml:space="preserve">15" Horn-Loaded 2-way full-range system, rotatable 
60? x 40? coverage pattern with 2432H 38mm (1.5 in) exit, 75mm (3 in) voice coil and 2031H 15" low-frequency driver with 75mm (3 in) voice coil, 8 ohm nominal system impedance.
</v>
          </cell>
          <cell r="J1419">
            <v>4680</v>
          </cell>
          <cell r="K1419">
            <v>4680</v>
          </cell>
          <cell r="L1419">
            <v>2340</v>
          </cell>
          <cell r="P1419">
            <v>691991014826</v>
          </cell>
          <cell r="R1419">
            <v>154</v>
          </cell>
          <cell r="S1419">
            <v>33</v>
          </cell>
          <cell r="T1419">
            <v>33</v>
          </cell>
          <cell r="U1419">
            <v>26</v>
          </cell>
          <cell r="V1419" t="str">
            <v>MX</v>
          </cell>
          <cell r="W1419" t="str">
            <v>Compliant</v>
          </cell>
          <cell r="Y1419">
            <v>554</v>
          </cell>
        </row>
        <row r="1420">
          <cell r="A1420" t="str">
            <v>PD564-WH</v>
          </cell>
          <cell r="B1420" t="str">
            <v>JBL</v>
          </cell>
          <cell r="C1420" t="str">
            <v>PD Series</v>
          </cell>
          <cell r="D1420" t="str">
            <v>PD564 - WH</v>
          </cell>
          <cell r="E1420" t="str">
            <v>JBL051</v>
          </cell>
          <cell r="H1420" t="str">
            <v>15" 2-way full-range, 60 X 40</v>
          </cell>
          <cell r="I1420" t="str">
            <v xml:space="preserve">15" Horn-Loaded 2-way full-range system, rotatable 
60? x 40? coverage pattern with 2432H 38mm (1.5 in) exit, 75mm (3 in) voice coil and 2031H 15" low-frequency driver with 75mm (3 in) voice coil, 8 ohm nominal system impedance. *NEW*
</v>
          </cell>
          <cell r="J1420">
            <v>4680</v>
          </cell>
          <cell r="K1420">
            <v>4680</v>
          </cell>
          <cell r="L1420">
            <v>2340</v>
          </cell>
          <cell r="V1420" t="str">
            <v>MX</v>
          </cell>
          <cell r="W1420" t="str">
            <v>Compliant</v>
          </cell>
          <cell r="Y1420">
            <v>555</v>
          </cell>
        </row>
        <row r="1421">
          <cell r="A1421" t="str">
            <v>PD564-WRC</v>
          </cell>
          <cell r="B1421" t="str">
            <v>JBL</v>
          </cell>
          <cell r="C1421" t="str">
            <v>Custom Shop Item</v>
          </cell>
          <cell r="D1421" t="str">
            <v>PD564-WRC</v>
          </cell>
          <cell r="E1421" t="str">
            <v>JBL051</v>
          </cell>
          <cell r="F1421" t="str">
            <v>YES</v>
          </cell>
          <cell r="H1421" t="str">
            <v>15" Horn-loaded 2-way full-range loudspeaker</v>
          </cell>
          <cell r="I1421" t="str">
            <v>15" Horn-loaded 2-way full-range loudspeaker 2-way system, 60? x 40? coverage pattern with 2432H 38mm (1.5 in) exit, 75mm (3 in) voice coil HF driver and 2031H 75mm (3 in) voice coil LF driver. With Weather Protection Treatment.8-10 weeks ship time for orders of 1-10, larger needs to be reviewed</v>
          </cell>
          <cell r="J1421" t="str">
            <v>Please email CustomAudio@harman.com for quote</v>
          </cell>
          <cell r="K1421" t="str">
            <v>Please email CustomAudio@harman.com for quote</v>
          </cell>
          <cell r="L1421" t="str">
            <v>Please email CustomAudio@harman.com for quote</v>
          </cell>
          <cell r="P1421">
            <v>691991014833</v>
          </cell>
          <cell r="R1421">
            <v>176</v>
          </cell>
          <cell r="S1421">
            <v>34</v>
          </cell>
          <cell r="T1421">
            <v>34</v>
          </cell>
          <cell r="U1421">
            <v>27</v>
          </cell>
          <cell r="V1421" t="str">
            <v>MX</v>
          </cell>
          <cell r="W1421" t="str">
            <v>Compliant</v>
          </cell>
          <cell r="Y1421">
            <v>556</v>
          </cell>
        </row>
        <row r="1422">
          <cell r="A1422" t="str">
            <v>PD564-WRX</v>
          </cell>
          <cell r="B1422" t="str">
            <v>JBL</v>
          </cell>
          <cell r="C1422" t="str">
            <v>Custom Shop Item</v>
          </cell>
          <cell r="D1422" t="str">
            <v>PD564-WRX</v>
          </cell>
          <cell r="E1422" t="str">
            <v>JBL050</v>
          </cell>
          <cell r="F1422" t="str">
            <v>YES</v>
          </cell>
          <cell r="H1422" t="str">
            <v>15" Horn-loaded 2-way full-range loudspeaker</v>
          </cell>
          <cell r="I1422" t="str">
            <v>15" Horn-loaded 2-way full-range loudspeaker 2-way system, 60? x 40? coverage pattern with 2432H 38mm (1.5 in) exit, 75mm (3 in) voice coil HF driver and 2031H 75mm (3 in) voice coil LF driver. With Extreme Weather Protection Treatment.</v>
          </cell>
          <cell r="J1422" t="str">
            <v>Please email CustomAudio@harman.com for quote</v>
          </cell>
          <cell r="K1422" t="str">
            <v>Please email CustomAudio@harman.com for quote</v>
          </cell>
          <cell r="L1422" t="str">
            <v>Please email CustomAudio@harman.com for quote</v>
          </cell>
          <cell r="P1422">
            <v>691991014840</v>
          </cell>
          <cell r="R1422">
            <v>173</v>
          </cell>
          <cell r="S1422">
            <v>34</v>
          </cell>
          <cell r="T1422">
            <v>34</v>
          </cell>
          <cell r="U1422">
            <v>27.5</v>
          </cell>
          <cell r="V1422" t="str">
            <v>MX</v>
          </cell>
          <cell r="W1422" t="str">
            <v>Compliant</v>
          </cell>
          <cell r="Y1422">
            <v>557</v>
          </cell>
        </row>
        <row r="1423">
          <cell r="A1423" t="str">
            <v>PD566-WH</v>
          </cell>
          <cell r="B1423" t="str">
            <v>JBL</v>
          </cell>
          <cell r="C1423" t="str">
            <v>Custom Shop Item</v>
          </cell>
          <cell r="D1423" t="str">
            <v>PD566 - WH</v>
          </cell>
          <cell r="E1423" t="str">
            <v>JBL051</v>
          </cell>
          <cell r="H1423" t="str">
            <v>15" 2-way full-range, 60 X 60</v>
          </cell>
          <cell r="I1423" t="str">
            <v xml:space="preserve">15" Horn-Loaded 2-way full-range system, 60? x 60? coverage pattern with 2432H 38mm (1.5 in) exit, 
75mm (3 in) voice coil and 2031H 15" low-frequency driver with 75mm (3 in) voice coil, 8 ohm nominal system impedance. *NEW*
</v>
          </cell>
          <cell r="J1423">
            <v>4680</v>
          </cell>
          <cell r="K1423">
            <v>4680</v>
          </cell>
          <cell r="L1423">
            <v>2340</v>
          </cell>
          <cell r="V1423" t="str">
            <v>MX</v>
          </cell>
          <cell r="W1423" t="str">
            <v>Compliant</v>
          </cell>
          <cell r="Y1423">
            <v>558</v>
          </cell>
        </row>
        <row r="1424">
          <cell r="A1424" t="str">
            <v>PD566-WRC</v>
          </cell>
          <cell r="B1424" t="str">
            <v>JBL</v>
          </cell>
          <cell r="C1424" t="str">
            <v>Custom Shop Item</v>
          </cell>
          <cell r="D1424" t="str">
            <v>PD566-WRC</v>
          </cell>
          <cell r="F1424" t="str">
            <v>YES</v>
          </cell>
          <cell r="H1424" t="str">
            <v>15" Horn-loaded 2-way full-range loudspeaker</v>
          </cell>
          <cell r="I1424" t="str">
            <v>15" Horn-loaded 2-way full-range loudspeaker2-way system, 60? x 60? coverage pattern with 2432H 38mm (1.5 in) exit, 75mm (3 in) voice coil HF driver and 2031H 75mm (3 in) voice coil LF driver. With Extreme Weather Protection Treatment.</v>
          </cell>
          <cell r="J1424" t="str">
            <v>Please email CustomAudio@harman.com for quote</v>
          </cell>
          <cell r="K1424" t="str">
            <v>Please email CustomAudio@harman.com for quote</v>
          </cell>
          <cell r="L1424" t="str">
            <v>Please email CustomAudio@harman.com for quote</v>
          </cell>
          <cell r="R1424">
            <v>172</v>
          </cell>
          <cell r="S1424">
            <v>33.5</v>
          </cell>
          <cell r="T1424">
            <v>34</v>
          </cell>
          <cell r="U1424">
            <v>27</v>
          </cell>
          <cell r="V1424" t="str">
            <v>MX</v>
          </cell>
          <cell r="W1424" t="str">
            <v>Compliant</v>
          </cell>
          <cell r="Y1424">
            <v>559</v>
          </cell>
        </row>
        <row r="1425">
          <cell r="A1425" t="str">
            <v>PD566-WRX</v>
          </cell>
          <cell r="B1425" t="str">
            <v>JBL</v>
          </cell>
          <cell r="C1425" t="str">
            <v>Custom Shop Item</v>
          </cell>
          <cell r="D1425" t="str">
            <v>PD566-WRX</v>
          </cell>
          <cell r="E1425" t="str">
            <v>JBL050</v>
          </cell>
          <cell r="F1425" t="str">
            <v>YES</v>
          </cell>
          <cell r="H1425" t="str">
            <v>15" Horn-loaded 2-way full-range loudspeaker</v>
          </cell>
          <cell r="I1425" t="str">
            <v>15" Horn-loaded 2-way full-range loudspeaker2-way system, 60? x 60? coverage pattern with 2432H 38mm (1.5 in) exit, 75mm (3 in) voice coil HF driver and 2031H 75mm (3 in) voice coil LF driver. With Extreme Weather Protection Treatment.</v>
          </cell>
          <cell r="J1425" t="str">
            <v>Please email CustomAudio@harman.com for quote</v>
          </cell>
          <cell r="K1425" t="str">
            <v>Please email CustomAudio@harman.com for quote</v>
          </cell>
          <cell r="L1425" t="str">
            <v>Please email CustomAudio@harman.com for quote</v>
          </cell>
          <cell r="P1425">
            <v>691991014864</v>
          </cell>
          <cell r="R1425">
            <v>60</v>
          </cell>
          <cell r="S1425">
            <v>34</v>
          </cell>
          <cell r="T1425">
            <v>34</v>
          </cell>
          <cell r="U1425">
            <v>34</v>
          </cell>
          <cell r="V1425" t="str">
            <v>MX</v>
          </cell>
          <cell r="W1425" t="str">
            <v>Compliant</v>
          </cell>
          <cell r="Y1425">
            <v>560</v>
          </cell>
        </row>
        <row r="1426">
          <cell r="A1426" t="str">
            <v>PD595</v>
          </cell>
          <cell r="B1426" t="str">
            <v>JBL</v>
          </cell>
          <cell r="C1426" t="str">
            <v>PD Series</v>
          </cell>
          <cell r="D1426" t="str">
            <v>PD595</v>
          </cell>
          <cell r="E1426" t="str">
            <v>JBL050</v>
          </cell>
          <cell r="H1426" t="str">
            <v>15" 2-way full-range, 90 X 50</v>
          </cell>
          <cell r="I1426" t="str">
            <v xml:space="preserve">15" Horn-Loaded 2-way full-range system, rotatable 
90? x 50? coverage pattern with 2432H 38mm (1.5 in) exit, 75mm (3 in) voice coil and 2031H 15" low-frequency driver with 75mm (3 in) voice coil, 8 ohm nominal system impedance.
</v>
          </cell>
          <cell r="J1426">
            <v>4680</v>
          </cell>
          <cell r="K1426">
            <v>4680</v>
          </cell>
          <cell r="L1426">
            <v>2340</v>
          </cell>
          <cell r="P1426">
            <v>691991014871</v>
          </cell>
          <cell r="R1426">
            <v>157</v>
          </cell>
          <cell r="S1426">
            <v>34</v>
          </cell>
          <cell r="T1426">
            <v>34</v>
          </cell>
          <cell r="U1426">
            <v>27</v>
          </cell>
          <cell r="V1426" t="str">
            <v>MX</v>
          </cell>
          <cell r="W1426" t="str">
            <v>Compliant</v>
          </cell>
          <cell r="Y1426">
            <v>561</v>
          </cell>
        </row>
        <row r="1427">
          <cell r="A1427" t="str">
            <v>PD595-WH</v>
          </cell>
          <cell r="B1427" t="str">
            <v>JBL</v>
          </cell>
          <cell r="C1427" t="str">
            <v>PD Series</v>
          </cell>
          <cell r="D1427" t="str">
            <v>PD595 -WH</v>
          </cell>
          <cell r="E1427" t="str">
            <v>JBL051</v>
          </cell>
          <cell r="H1427" t="str">
            <v>15" 2-way full-range, 90 X 50</v>
          </cell>
          <cell r="I1427" t="str">
            <v xml:space="preserve">15" Horn-Loaded 2-way full-range system, rotatable 
90? x 50? coverage pattern with 2432H 38mm (1.5 in) exit, 75mm (3 in) voice coil and 2031H 15" low-frequency driver with 75mm (3 in) voice coil, 8 ohm nominal system impedance.
</v>
          </cell>
          <cell r="J1427">
            <v>4680</v>
          </cell>
          <cell r="K1427">
            <v>4680</v>
          </cell>
          <cell r="L1427">
            <v>2340</v>
          </cell>
          <cell r="V1427" t="str">
            <v>MX</v>
          </cell>
          <cell r="W1427" t="str">
            <v>Compliant</v>
          </cell>
          <cell r="Y1427">
            <v>562</v>
          </cell>
        </row>
        <row r="1428">
          <cell r="A1428" t="str">
            <v>PD595-WRC</v>
          </cell>
          <cell r="B1428" t="str">
            <v>JBL</v>
          </cell>
          <cell r="C1428" t="str">
            <v>Custom Shop Item</v>
          </cell>
          <cell r="D1428" t="str">
            <v>PD595-WRC</v>
          </cell>
          <cell r="E1428" t="str">
            <v>JBL051</v>
          </cell>
          <cell r="F1428" t="str">
            <v>YES</v>
          </cell>
          <cell r="H1428" t="str">
            <v>15" Horn-loaded 2-way full-range loudspeaker</v>
          </cell>
          <cell r="I1428" t="str">
            <v>15" Horn-loaded 2-way full-range loudspeaker 2-way system, 90? x 50? coverage pattern with 2432H 38mm (1.5 in) exit, 75mm (3 in) voice coil HF driver and 2031H 75mm (3 in) voice coil LF driver. With Weather Protection Treatment.8-10 weeks ship time for orders of 1-10, larger needs to be reviewed</v>
          </cell>
          <cell r="J1428" t="str">
            <v>Please email CustomAudio@harman.com for quote</v>
          </cell>
          <cell r="K1428" t="str">
            <v>Please email CustomAudio@harman.com for quote</v>
          </cell>
          <cell r="L1428" t="str">
            <v>Please email CustomAudio@harman.com for quote</v>
          </cell>
          <cell r="P1428">
            <v>691991014888</v>
          </cell>
          <cell r="R1428">
            <v>176</v>
          </cell>
          <cell r="S1428">
            <v>34</v>
          </cell>
          <cell r="T1428">
            <v>34</v>
          </cell>
          <cell r="U1428">
            <v>27</v>
          </cell>
          <cell r="V1428" t="str">
            <v>MX</v>
          </cell>
          <cell r="W1428" t="str">
            <v>Compliant</v>
          </cell>
          <cell r="Y1428">
            <v>563</v>
          </cell>
        </row>
        <row r="1429">
          <cell r="A1429" t="str">
            <v>PD595-WRX</v>
          </cell>
          <cell r="B1429" t="str">
            <v>JBL</v>
          </cell>
          <cell r="C1429" t="str">
            <v>Custom Shop Item</v>
          </cell>
          <cell r="D1429" t="str">
            <v>PD595-WRX</v>
          </cell>
          <cell r="E1429" t="str">
            <v>JBL050</v>
          </cell>
          <cell r="F1429" t="str">
            <v>YES</v>
          </cell>
          <cell r="H1429" t="str">
            <v>15" Horn-loaded 2-way full-range loudspeaker</v>
          </cell>
          <cell r="I1429" t="str">
            <v>15" Horn-loaded 2-way full-range loudspeaker 2-way system, 90? x 50? coverage pattern with 2432H 38mm (1.5 in) exit, 75mm (3 in) voice coil HF driver and 2031H 75mm (3 in) voice coil LF driver. With Extreme Weather Protection Treatment.</v>
          </cell>
          <cell r="J1429" t="str">
            <v>Please email CustomAudio@harman.com for quote</v>
          </cell>
          <cell r="K1429" t="str">
            <v>Please email CustomAudio@harman.com for quote</v>
          </cell>
          <cell r="L1429" t="str">
            <v>Please email CustomAudio@harman.com for quote</v>
          </cell>
          <cell r="P1429">
            <v>691991014895</v>
          </cell>
          <cell r="R1429">
            <v>197</v>
          </cell>
          <cell r="S1429">
            <v>33.5</v>
          </cell>
          <cell r="T1429">
            <v>33.5</v>
          </cell>
          <cell r="U1429">
            <v>27</v>
          </cell>
          <cell r="V1429" t="str">
            <v>MX</v>
          </cell>
          <cell r="W1429" t="str">
            <v>Compliant</v>
          </cell>
          <cell r="Y1429">
            <v>564</v>
          </cell>
        </row>
        <row r="1430">
          <cell r="A1430" t="str">
            <v>PD743i-WRC</v>
          </cell>
          <cell r="B1430" t="str">
            <v>JBL</v>
          </cell>
          <cell r="C1430" t="str">
            <v>Custom Shop Item</v>
          </cell>
          <cell r="D1430" t="str">
            <v>PD743i-WRC</v>
          </cell>
          <cell r="E1430" t="str">
            <v>JBL050</v>
          </cell>
          <cell r="F1430" t="str">
            <v>YES</v>
          </cell>
          <cell r="J1430" t="str">
            <v>Please email CustomAudio@harman.com for quote</v>
          </cell>
          <cell r="K1430" t="str">
            <v>Please email CustomAudio@harman.com for quote</v>
          </cell>
          <cell r="L1430" t="str">
            <v>Please email CustomAudio@harman.com for quote</v>
          </cell>
          <cell r="V1430" t="str">
            <v>CN</v>
          </cell>
          <cell r="W1430" t="str">
            <v>Non Compliant</v>
          </cell>
          <cell r="Y1430">
            <v>565</v>
          </cell>
        </row>
        <row r="1431">
          <cell r="A1431" t="str">
            <v>PD743i-WRX</v>
          </cell>
          <cell r="B1431" t="str">
            <v>JBL</v>
          </cell>
          <cell r="C1431" t="str">
            <v>Custom Shop Item</v>
          </cell>
          <cell r="D1431" t="str">
            <v>PD743i-WRX</v>
          </cell>
          <cell r="F1431" t="str">
            <v>YES</v>
          </cell>
          <cell r="J1431" t="str">
            <v>Please email CustomAudio@harman.com for quote</v>
          </cell>
          <cell r="K1431" t="str">
            <v>Please email CustomAudio@harman.com for quote</v>
          </cell>
          <cell r="L1431" t="str">
            <v>Please email CustomAudio@harman.com for quote</v>
          </cell>
          <cell r="V1431" t="str">
            <v>MX</v>
          </cell>
          <cell r="Y1431">
            <v>566</v>
          </cell>
        </row>
        <row r="1432">
          <cell r="A1432" t="str">
            <v>PD743i-215-WRX</v>
          </cell>
          <cell r="B1432" t="str">
            <v>JBL</v>
          </cell>
          <cell r="C1432" t="str">
            <v>Custom Shop Item</v>
          </cell>
          <cell r="D1432" t="str">
            <v>PD743i-215-WRX</v>
          </cell>
          <cell r="F1432" t="str">
            <v>YES</v>
          </cell>
          <cell r="H1432" t="str">
            <v>HIGH OUTPUT COAX 40 X 30 (Extreme Weather Protection Treatment)</v>
          </cell>
          <cell r="I1432" t="str">
            <v>Precision Directivity™ Mid/High Frequency Coaxial with 40 x 30 Dispersion.  Dual large format 2430H HF drivers with IFS™ Interference Free Summation, dual 2250J very high output 8" MF Drivers, well controlled dispersion to below 400 Hz, ten M10 integrated suspension points.  150 Hz to 16 kHz frequency range.  700 W MF, 150 W HF continuous power capability.  Max SPL capability of 139 dB continuous, 145 peak.  Compact 991 H x 991  W x 1146 D mm (39 x 39 x 45.1 in), 111.4 kg (245 lb).  With Extreme Weather Protection Treatment. Refer to WEATHER RESISTANT Configurations for AE, PD &amp; VLA Series document for details regarding WRC/WRX models. Standard color is GRAY. Available in Black (-BK) &amp; White (-WH).</v>
          </cell>
          <cell r="J1432" t="str">
            <v>Please email CustomAudio@harman.com for quote</v>
          </cell>
          <cell r="K1432" t="str">
            <v>Please email CustomAudio@harman.com for quote</v>
          </cell>
          <cell r="L1432" t="str">
            <v>Please email CustomAudio@harman.com for quote</v>
          </cell>
          <cell r="V1432" t="str">
            <v>MX</v>
          </cell>
          <cell r="W1432" t="str">
            <v>Compliant</v>
          </cell>
          <cell r="Y1432">
            <v>567</v>
          </cell>
        </row>
        <row r="1433">
          <cell r="A1433" t="str">
            <v>PD743i-215-WRC</v>
          </cell>
          <cell r="B1433" t="str">
            <v>JBL</v>
          </cell>
          <cell r="C1433" t="str">
            <v>Custom Shop Item</v>
          </cell>
          <cell r="D1433" t="str">
            <v>PD743i-215-WRC</v>
          </cell>
          <cell r="F1433" t="str">
            <v>YES</v>
          </cell>
          <cell r="J1433" t="str">
            <v>Please email CustomAudio@harman.com for quote</v>
          </cell>
          <cell r="K1433" t="str">
            <v>Please email CustomAudio@harman.com for quote</v>
          </cell>
          <cell r="L1433" t="str">
            <v>Please email CustomAudio@harman.com for quote</v>
          </cell>
          <cell r="Q1433">
            <v>0</v>
          </cell>
          <cell r="U1433" t="str">
            <v>MX</v>
          </cell>
          <cell r="V1433" t="str">
            <v>MX</v>
          </cell>
          <cell r="Y1433">
            <v>568</v>
          </cell>
        </row>
        <row r="1434">
          <cell r="A1434" t="str">
            <v>PD764i-WRC</v>
          </cell>
          <cell r="B1434" t="str">
            <v>JBL</v>
          </cell>
          <cell r="C1434" t="str">
            <v>Custom Shop Item</v>
          </cell>
          <cell r="D1434" t="str">
            <v>PD764i-WRC</v>
          </cell>
          <cell r="F1434" t="str">
            <v>YES</v>
          </cell>
          <cell r="J1434" t="str">
            <v>Please email CustomAudio@harman.com for quote</v>
          </cell>
          <cell r="K1434" t="str">
            <v>Please email CustomAudio@harman.com for quote</v>
          </cell>
          <cell r="L1434" t="str">
            <v>Please email CustomAudio@harman.com for quote</v>
          </cell>
          <cell r="V1434" t="str">
            <v>MX</v>
          </cell>
          <cell r="Y1434">
            <v>569</v>
          </cell>
        </row>
        <row r="1435">
          <cell r="A1435" t="str">
            <v>PD764i-WRX</v>
          </cell>
          <cell r="B1435" t="str">
            <v>JBL</v>
          </cell>
          <cell r="C1435" t="str">
            <v>Custom Shop Item</v>
          </cell>
          <cell r="D1435" t="str">
            <v>PD764i-WRX</v>
          </cell>
          <cell r="F1435" t="str">
            <v>YES</v>
          </cell>
          <cell r="J1435" t="str">
            <v>Please email CustomAudio@harman.com for quote</v>
          </cell>
          <cell r="K1435" t="str">
            <v>Please email CustomAudio@harman.com for quote</v>
          </cell>
          <cell r="L1435" t="str">
            <v>Please email CustomAudio@harman.com for quote</v>
          </cell>
          <cell r="V1435" t="str">
            <v>MX</v>
          </cell>
          <cell r="Y1435">
            <v>570</v>
          </cell>
        </row>
        <row r="1436">
          <cell r="A1436" t="str">
            <v>PD764i-215-WRC</v>
          </cell>
          <cell r="B1436" t="str">
            <v>JBL</v>
          </cell>
          <cell r="C1436" t="str">
            <v>Custom Shop Item</v>
          </cell>
          <cell r="D1436" t="str">
            <v>PD764i-215-WRC</v>
          </cell>
          <cell r="F1436" t="str">
            <v>YES</v>
          </cell>
          <cell r="J1436" t="str">
            <v>Please email CustomAudio@harman.com for quote</v>
          </cell>
          <cell r="K1436" t="str">
            <v>Please email CustomAudio@harman.com for quote</v>
          </cell>
          <cell r="L1436" t="str">
            <v>Please email CustomAudio@harman.com for quote</v>
          </cell>
          <cell r="V1436" t="str">
            <v>MX</v>
          </cell>
          <cell r="Y1436">
            <v>571</v>
          </cell>
        </row>
        <row r="1437">
          <cell r="A1437" t="str">
            <v>PD764i-215-WRX</v>
          </cell>
          <cell r="B1437" t="str">
            <v>JBL</v>
          </cell>
          <cell r="C1437" t="str">
            <v>Custom Shop Item</v>
          </cell>
          <cell r="D1437" t="str">
            <v>PD764i-215-WRX</v>
          </cell>
          <cell r="F1437" t="str">
            <v>YES</v>
          </cell>
          <cell r="J1437" t="str">
            <v>Please email CustomAudio@harman.com for quote</v>
          </cell>
          <cell r="K1437" t="str">
            <v>Please email CustomAudio@harman.com for quote</v>
          </cell>
          <cell r="L1437" t="str">
            <v>Please email CustomAudio@harman.com for quote</v>
          </cell>
          <cell r="V1437" t="str">
            <v>MX</v>
          </cell>
          <cell r="Y1437">
            <v>572</v>
          </cell>
        </row>
        <row r="1438">
          <cell r="A1438" t="str">
            <v>PD5122</v>
          </cell>
          <cell r="B1438" t="str">
            <v>JBL</v>
          </cell>
          <cell r="C1438" t="str">
            <v>PD Series</v>
          </cell>
          <cell r="D1438" t="str">
            <v>PD5122</v>
          </cell>
          <cell r="E1438" t="str">
            <v>JBL052</v>
          </cell>
          <cell r="F1438" t="str">
            <v>YES</v>
          </cell>
          <cell r="H1438" t="str">
            <v>Dual 12" low-frequency loudspeaker</v>
          </cell>
          <cell r="I1438" t="str">
            <v>High Output Low Frequency Loudspeaker with 12" Slot Loaded Woofers.  Two 300mm (12 in.) VGC™ Vented Gap Cooled 2206H Low Frequency Drivers in a Slot Loaded, Vented Configuration.  Same as LF Section in PD5322 Series.  41 Hz to 1 Hz Frequency Range. 375 x  673 x 706 mm (14.8 x 26.5 x 27.8 in.), 36.4 kg (80 lb). *NEW*</v>
          </cell>
          <cell r="J1438">
            <v>3650</v>
          </cell>
          <cell r="K1438">
            <v>3650</v>
          </cell>
          <cell r="L1438">
            <v>1825</v>
          </cell>
          <cell r="P1438">
            <v>691991031854</v>
          </cell>
          <cell r="R1438">
            <v>50</v>
          </cell>
          <cell r="S1438">
            <v>17</v>
          </cell>
          <cell r="T1438">
            <v>31</v>
          </cell>
          <cell r="U1438">
            <v>32</v>
          </cell>
          <cell r="V1438" t="str">
            <v>MX</v>
          </cell>
          <cell r="W1438" t="str">
            <v>Compliant</v>
          </cell>
          <cell r="Y1438">
            <v>573</v>
          </cell>
        </row>
        <row r="1439">
          <cell r="A1439" t="str">
            <v>PD5122-WRC</v>
          </cell>
          <cell r="B1439" t="str">
            <v>JBL</v>
          </cell>
          <cell r="C1439" t="str">
            <v>Custom Shop Item</v>
          </cell>
          <cell r="D1439" t="str">
            <v>PD5122-WRC</v>
          </cell>
          <cell r="E1439" t="str">
            <v>JBL051</v>
          </cell>
          <cell r="F1439" t="str">
            <v>YES</v>
          </cell>
          <cell r="H1439" t="str">
            <v>Dual 12" low-frequency loudspeaker (Weather Protection Treatment)</v>
          </cell>
          <cell r="I1439" t="str">
            <v>High Output Low Frequency Loudspeaker with 12" Slot Loaded Woofers.  Two 300mm (12 in.) VGC™ Vented Gap Cooled 2206H Low Frequency Drivers in a Slot Loaded, Vented Configuration.  Same as LF Section in PD5322 Series.  41 Hz to 1 Hz Frequency Range. 375 x  673 x 706 mm (14.8 x 26.5 x 27.8 in.), 36.4 kg (80 lb).  With Extreme Weather Protection Treatment. Refer to WEATHER RESISTANT Configurations for AE, PD &amp; VLA Series document for details regarding WRC/WRX models. Standard color is GRAY. Available in Black (-BK) &amp; White (-WH). *NEW*8-10 weeks ship time for orders of 1-10, larger needs to be reviewed</v>
          </cell>
          <cell r="J1439" t="str">
            <v>Please email CustomAudio@harman.com for quote</v>
          </cell>
          <cell r="K1439" t="str">
            <v>Please email CustomAudio@harman.com for quote</v>
          </cell>
          <cell r="L1439" t="str">
            <v>Please email CustomAudio@harman.com for quote</v>
          </cell>
          <cell r="P1439">
            <v>691991031861</v>
          </cell>
          <cell r="V1439" t="str">
            <v>MX</v>
          </cell>
          <cell r="W1439" t="str">
            <v>Compliant</v>
          </cell>
          <cell r="Y1439">
            <v>574</v>
          </cell>
        </row>
        <row r="1440">
          <cell r="A1440" t="str">
            <v>PD5122-WRX</v>
          </cell>
          <cell r="B1440" t="str">
            <v>JBL</v>
          </cell>
          <cell r="C1440" t="str">
            <v>Custom Shop Item</v>
          </cell>
          <cell r="D1440" t="str">
            <v>PD5122-WRX</v>
          </cell>
          <cell r="E1440" t="str">
            <v>JBL050</v>
          </cell>
          <cell r="F1440" t="str">
            <v>YES</v>
          </cell>
          <cell r="H1440" t="str">
            <v>Dual 12" low-frequency loudspeaker (Extreme Weather Protection Treatment)</v>
          </cell>
          <cell r="I1440" t="str">
            <v>High Output Low Frequency Loudspeaker with 12" Slot Loaded Woofers.  Two 300mm (12 in.) VGC™ Vented Gap Cooled 2206H Low Frequency Drivers in a Slot Loaded, Vented Configuration.  Same as LF Section in PD5322 Series.  41 Hz to 1 Hz Frequency Range. 375 x  673 x 706 mm (14.8 x 26.5 x 27.8 in.), 36.4 kg (80 lb).  With Weather Protection Treatment. Refer to WEATHER RESISTANT Configurations for AE, PD &amp; VLA Series document for details regarding WRC/WRX models. Standard color is GRAY. Available in Black (-BK) &amp; White (-WH). *NEW*</v>
          </cell>
          <cell r="J1440" t="str">
            <v>Please email CustomAudio@harman.com for quote</v>
          </cell>
          <cell r="K1440" t="str">
            <v>Please email CustomAudio@harman.com for quote</v>
          </cell>
          <cell r="L1440" t="str">
            <v>Please email CustomAudio@harman.com for quote</v>
          </cell>
          <cell r="V1440" t="str">
            <v>MX</v>
          </cell>
          <cell r="W1440" t="str">
            <v>Compliant</v>
          </cell>
          <cell r="Y1440">
            <v>575</v>
          </cell>
        </row>
        <row r="1441">
          <cell r="A1441" t="str">
            <v>PD6200/43-WH</v>
          </cell>
          <cell r="B1441" t="str">
            <v>JBL</v>
          </cell>
          <cell r="C1441" t="str">
            <v>PD Series</v>
          </cell>
          <cell r="D1441" t="str">
            <v>PD6200/43-WH</v>
          </cell>
          <cell r="E1441" t="str">
            <v>JBL051</v>
          </cell>
          <cell r="F1441" t="str">
            <v>YES</v>
          </cell>
          <cell r="H1441" t="str">
            <v>Two-way mid-high horn-loaded loudspeaker (white)</v>
          </cell>
          <cell r="I1441" t="str">
            <v>High Output Two-Way MID/HIGH Frequency Loudspeaker with  8" MF and 40° x  30° Coverage Pattern.  200 mm (8 in.) CMCD™  Cone Midrange Compression Driver and Large Format 2431H Neodymium HF Driver.  200 Hz to 17 kHz Frequency Range.  991 x  673 x 706 mm.  (39 x 26.5 x 27.8 in),   58.8 kg (130 lbs).  White finish.</v>
          </cell>
          <cell r="J1441">
            <v>6300</v>
          </cell>
          <cell r="K1441">
            <v>6300</v>
          </cell>
          <cell r="L1441">
            <v>3150</v>
          </cell>
          <cell r="P1441">
            <v>691991014482</v>
          </cell>
          <cell r="V1441" t="str">
            <v>MX</v>
          </cell>
          <cell r="W1441" t="str">
            <v>Compliant</v>
          </cell>
          <cell r="Y1441">
            <v>576</v>
          </cell>
        </row>
        <row r="1442">
          <cell r="A1442" t="str">
            <v>PD6200/43-WRC</v>
          </cell>
          <cell r="B1442" t="str">
            <v>JBL</v>
          </cell>
          <cell r="C1442" t="str">
            <v>Custom Shop Item</v>
          </cell>
          <cell r="D1442" t="str">
            <v>PD6200/43-WRC</v>
          </cell>
          <cell r="F1442" t="str">
            <v>YES</v>
          </cell>
          <cell r="H1442" t="str">
            <v>Two-way mid-high horn-loaded loudspeaker (Extreme Weather Protection Treatment)</v>
          </cell>
          <cell r="I1442" t="str">
            <v>High Output Two-Way MID/HIGH Frequency Loudspeaker with  8" MF and 40° x  30° Coverage Pattern.  200 mm (8 in.) CMCD™  Cone Midrange Compression Driver and Large Format 2431H Neodymium HF Driver.  200 Hz to 17 kHz Frequency Range.  991 x  673 x 706 mm.  (39 x 26.5 x 27.8 in),   58.8 kg (130 lbs).  With Extreme Weather Protection Treatment. Refer to WEATHER RESISTANT Configurations for AE, PD &amp; VLA Series document for details regarding WRC/WRX models. Standard color is GRAY. Available in Black (-BK) &amp; White (-WH).</v>
          </cell>
          <cell r="J1442" t="str">
            <v>Please email CustomAudio@harman.com for quote</v>
          </cell>
          <cell r="K1442" t="str">
            <v>Please email CustomAudio@harman.com for quote</v>
          </cell>
          <cell r="L1442" t="str">
            <v>Please email CustomAudio@harman.com for quote</v>
          </cell>
          <cell r="P1442">
            <v>691991014499</v>
          </cell>
          <cell r="R1442">
            <v>200</v>
          </cell>
          <cell r="S1442">
            <v>40</v>
          </cell>
          <cell r="T1442">
            <v>31</v>
          </cell>
          <cell r="U1442">
            <v>41</v>
          </cell>
          <cell r="V1442" t="str">
            <v>MX</v>
          </cell>
          <cell r="W1442" t="str">
            <v>Compliant</v>
          </cell>
          <cell r="Y1442">
            <v>577</v>
          </cell>
        </row>
        <row r="1443">
          <cell r="A1443" t="str">
            <v>PD6200/43-WRX</v>
          </cell>
          <cell r="B1443" t="str">
            <v>JBL</v>
          </cell>
          <cell r="C1443" t="str">
            <v>Custom Shop Item</v>
          </cell>
          <cell r="D1443" t="str">
            <v>PD6200/43-WRX</v>
          </cell>
          <cell r="F1443" t="str">
            <v>YES</v>
          </cell>
          <cell r="H1443" t="str">
            <v>Two-way mid-high horn-loaded loudspeaker (Extreme Weather Protection Treatment)</v>
          </cell>
          <cell r="I1443" t="str">
            <v>High Output Two-Way MID/HIGH Frequency Loudspeaker with  8" MF and 40° x  30° Coverage Pattern.  200 mm (8 in.) CMCD™  Cone Midrange Compression Driver and Large Format 2431H Neodymium HF Driver.  200 Hz to 17 kHz Frequency Range.  991 x  673 x 706 mm.  (39 x 26.5 x 27.8 in),   58.8 kg (130 lbs).  With Extreme Weather Protection Treatment. Refer to WEATHER RESISTANT Configurations for AE, PD &amp; VLA Series document for details regarding WRC/WRX models. Standard color is GRAY. Available in Black (-BK) &amp; White (-WH).</v>
          </cell>
          <cell r="J1443" t="str">
            <v>Please email CustomAudio@harman.com for quote</v>
          </cell>
          <cell r="K1443" t="str">
            <v>Please email CustomAudio@harman.com for quote</v>
          </cell>
          <cell r="L1443" t="str">
            <v>Please email CustomAudio@harman.com for quote</v>
          </cell>
          <cell r="P1443">
            <v>691991014505</v>
          </cell>
          <cell r="V1443" t="str">
            <v>MX</v>
          </cell>
          <cell r="W1443" t="str">
            <v>Compliant</v>
          </cell>
          <cell r="Y1443">
            <v>578</v>
          </cell>
        </row>
        <row r="1444">
          <cell r="A1444" t="str">
            <v>PD6200/64</v>
          </cell>
          <cell r="B1444" t="str">
            <v>JBL</v>
          </cell>
          <cell r="C1444" t="str">
            <v>PD Series</v>
          </cell>
          <cell r="D1444" t="str">
            <v>PD6200/64</v>
          </cell>
          <cell r="E1444" t="str">
            <v>JBL050</v>
          </cell>
          <cell r="F1444" t="str">
            <v>YES</v>
          </cell>
          <cell r="G1444" t="str">
            <v>Limited Quantity</v>
          </cell>
          <cell r="H1444" t="str">
            <v>Two-way mid-high horn-loaded loudspeaker</v>
          </cell>
          <cell r="I1444" t="str">
            <v>High Output Two-Way MID/HIGH Frequency Loudspeaker with  8" MF and 60° x  40° Coverage Pattern.  200 mm (8 in.) CMCD-82H™ Cone Midrange Compression Driver and Large Format 2431H Neodymium HF Driver.  200 Hz to 17 kHz Frequency Range.  991 x  673 x 706 mm.  (39 x 26.5 x 27.8 in),   58.8 kg (130 lbs).</v>
          </cell>
          <cell r="J1444">
            <v>4740</v>
          </cell>
          <cell r="K1444">
            <v>4740</v>
          </cell>
          <cell r="L1444">
            <v>2370</v>
          </cell>
          <cell r="P1444">
            <v>691991014512</v>
          </cell>
          <cell r="R1444">
            <v>200</v>
          </cell>
          <cell r="S1444">
            <v>31</v>
          </cell>
          <cell r="T1444">
            <v>33</v>
          </cell>
          <cell r="U1444">
            <v>42</v>
          </cell>
          <cell r="V1444" t="str">
            <v>MX</v>
          </cell>
          <cell r="W1444" t="str">
            <v>Compliant</v>
          </cell>
          <cell r="Y1444">
            <v>579</v>
          </cell>
        </row>
        <row r="1445">
          <cell r="A1445" t="str">
            <v>PD6200/64-WH</v>
          </cell>
          <cell r="B1445" t="str">
            <v>JBL</v>
          </cell>
          <cell r="C1445" t="str">
            <v>PD Series</v>
          </cell>
          <cell r="D1445" t="str">
            <v>PD6200/64-WH</v>
          </cell>
          <cell r="E1445" t="str">
            <v>JBL051</v>
          </cell>
          <cell r="F1445" t="str">
            <v>YES</v>
          </cell>
          <cell r="H1445" t="str">
            <v>Two-way mid-high horn-loaded loudspeaker (white)</v>
          </cell>
          <cell r="I1445" t="str">
            <v>High Output Two-Way MID/HIGH Frequency Loudspeaker with  8" MF and 60° x  40° Coverage Pattern.  200 mm (8 in.) CMCD-82H™ Cone Midrange Compression Driver and Large Format 2431H Neodymium HF Driver.  200 Hz to 17 kHz Frequency Range.  991 x  673 x 706 mm.  (39 x 26.5 x 27.8 in),   58.8 kg (130 lbs).  White finish.</v>
          </cell>
          <cell r="J1445">
            <v>4740</v>
          </cell>
          <cell r="K1445">
            <v>4740</v>
          </cell>
          <cell r="L1445">
            <v>2370</v>
          </cell>
          <cell r="P1445">
            <v>691991014529</v>
          </cell>
          <cell r="R1445">
            <v>140</v>
          </cell>
          <cell r="S1445">
            <v>33</v>
          </cell>
          <cell r="T1445">
            <v>31</v>
          </cell>
          <cell r="U1445">
            <v>41.5</v>
          </cell>
          <cell r="V1445" t="str">
            <v>MX</v>
          </cell>
          <cell r="W1445" t="str">
            <v>Compliant</v>
          </cell>
          <cell r="Y1445">
            <v>580</v>
          </cell>
        </row>
        <row r="1446">
          <cell r="A1446" t="str">
            <v>PD6200/64-WRC</v>
          </cell>
          <cell r="B1446" t="str">
            <v>JBL</v>
          </cell>
          <cell r="C1446" t="str">
            <v>Custom Shop Item</v>
          </cell>
          <cell r="D1446" t="str">
            <v>PD6200/64-WRC</v>
          </cell>
          <cell r="E1446" t="str">
            <v>JBL051</v>
          </cell>
          <cell r="F1446" t="str">
            <v>YES</v>
          </cell>
          <cell r="H1446" t="str">
            <v>Two-way mid-high horn-loaded loudspeaker (Weather Protection Treatment)</v>
          </cell>
          <cell r="I1446" t="str">
            <v>High Output Two-Way MID/HIGH Frequency Loudspeaker with  8" MF and 60° x  40° Coverage Pattern.  200 mm (8 in.) CMCD-82H™ Cone Midrange Compression Driver and Large Format 2431H Neodymium HF Driver.  200 Hz to 17 kHz Frequency Range.  991 x  673 x 706 mm.  (39 x 26.5 x 27.8 in),   58.8 kg (130 lbs). With Weather Protection Treatment. Refer to WEATHER RESISTANT Configurations for AE, PD &amp; VLA Series document for details regarding WRC/WRX models. Standard color is GRAY. Available in Black (-BK) &amp; White (-WH).8-10 weeks ship time for orders of 1-10, larger needs to be reviewed</v>
          </cell>
          <cell r="J1446" t="str">
            <v>Please email CustomAudio@harman.com for quote</v>
          </cell>
          <cell r="K1446" t="str">
            <v>Please email CustomAudio@harman.com for quote</v>
          </cell>
          <cell r="L1446" t="str">
            <v>Please email CustomAudio@harman.com for quote</v>
          </cell>
          <cell r="P1446">
            <v>691991014536</v>
          </cell>
          <cell r="V1446" t="str">
            <v>MX</v>
          </cell>
          <cell r="W1446" t="str">
            <v>Compliant</v>
          </cell>
          <cell r="Y1446">
            <v>581</v>
          </cell>
        </row>
        <row r="1447">
          <cell r="A1447" t="str">
            <v>PD6200/64-WRX</v>
          </cell>
          <cell r="B1447" t="str">
            <v>JBL</v>
          </cell>
          <cell r="C1447" t="str">
            <v>Custom Shop Item</v>
          </cell>
          <cell r="D1447" t="str">
            <v>PD6200/64-WRX</v>
          </cell>
          <cell r="E1447" t="str">
            <v>JBL050</v>
          </cell>
          <cell r="F1447" t="str">
            <v>YES</v>
          </cell>
          <cell r="H1447" t="str">
            <v>Two-way mid-high horn-loaded loudspeaker (Weather Protection Treatment)</v>
          </cell>
          <cell r="I1447" t="str">
            <v>High Output Two-Way MID/HIGH Frequency Loudspeaker with  8" MF and 60° x  40° Coverage Pattern.  200 mm (8 in.) CMCD-82H™ Cone Midrange Compression Driver and Large Format 2431H Neodymium HF Driver.  200 Hz to 17 kHz Frequency Range.  991 x  673 x 706 mm.  (39 x 26.5 x 27.8 in),   58.8 kg (130 lbs). With Weather Protection Treatment. Refer to WEATHER RESISTANT Configurations for AE, PD &amp; VLA Series document for details regarding WRC/WRX models. Standard color is GRAY. Available in Black (-BK) &amp; White (-WH).8-10 weeks ship time for orders of 1-10, larger needs to be reviewed</v>
          </cell>
          <cell r="J1447" t="str">
            <v>Please email CustomAudio@harman.com for quote</v>
          </cell>
          <cell r="K1447" t="str">
            <v>Please email CustomAudio@harman.com for quote</v>
          </cell>
          <cell r="L1447" t="str">
            <v>Please email CustomAudio@harman.com for quote</v>
          </cell>
          <cell r="R1447">
            <v>156</v>
          </cell>
          <cell r="S1447">
            <v>31</v>
          </cell>
          <cell r="T1447">
            <v>33</v>
          </cell>
          <cell r="U1447">
            <v>41.5</v>
          </cell>
          <cell r="V1447" t="str">
            <v>MX</v>
          </cell>
          <cell r="W1447" t="str">
            <v>Compliant</v>
          </cell>
          <cell r="Y1447">
            <v>582</v>
          </cell>
        </row>
        <row r="1448">
          <cell r="A1448" t="str">
            <v>PD6200/66</v>
          </cell>
          <cell r="B1448" t="str">
            <v>JBL</v>
          </cell>
          <cell r="C1448" t="str">
            <v>PD Series</v>
          </cell>
          <cell r="D1448" t="str">
            <v>PD6200/66</v>
          </cell>
          <cell r="E1448" t="str">
            <v>JBL050</v>
          </cell>
          <cell r="F1448" t="str">
            <v>YES</v>
          </cell>
          <cell r="H1448" t="str">
            <v>Two-way mid-high horn-loaded loudspeaker</v>
          </cell>
          <cell r="I1448" t="str">
            <v>High Output Two-Way MID/HIGH Frequency Loudspeaker with  8" MF and 60° x  60° Coverage Pattern.  200 mm (8 in.) CMCD-82H™ Cone Midrange Compression Driver and Large Format 2431H Neodymium HF Driver.  200 Hz to 17 kHz Frequency Range.  991 x  673 x 706 mm.  (39 x 26.5 x 27.8 in),   58.8 kg (130 lbs).</v>
          </cell>
          <cell r="J1448">
            <v>4740</v>
          </cell>
          <cell r="K1448">
            <v>4740</v>
          </cell>
          <cell r="L1448">
            <v>2370</v>
          </cell>
          <cell r="P1448">
            <v>691991014543</v>
          </cell>
          <cell r="R1448">
            <v>140</v>
          </cell>
          <cell r="S1448">
            <v>32.5</v>
          </cell>
          <cell r="T1448">
            <v>31</v>
          </cell>
          <cell r="U1448">
            <v>41</v>
          </cell>
          <cell r="V1448" t="str">
            <v>MX</v>
          </cell>
          <cell r="W1448" t="str">
            <v>Compliant</v>
          </cell>
          <cell r="Y1448">
            <v>583</v>
          </cell>
        </row>
        <row r="1449">
          <cell r="A1449" t="str">
            <v>PD6200/66-WH</v>
          </cell>
          <cell r="B1449" t="str">
            <v>JBL</v>
          </cell>
          <cell r="C1449" t="str">
            <v>PD Series</v>
          </cell>
          <cell r="D1449" t="str">
            <v>PD6200/66-WH</v>
          </cell>
          <cell r="E1449" t="str">
            <v>JBL051</v>
          </cell>
          <cell r="F1449" t="str">
            <v>YES</v>
          </cell>
          <cell r="H1449" t="str">
            <v>Two-way mid-high horn-loaded loudspeaker (white)</v>
          </cell>
          <cell r="I1449" t="str">
            <v>High Output Two-Way MID/HIGH Frequency Loudspeaker with  8" MF and 60° x  60° Coverage Pattern.  200 mm (8 in.) CMCD-82H™ Cone Midrange Compression Driver and Large Format 2431H Neodymium HF Driver.  200 Hz to 17 kHz Frequency Range.  991 x  673 x 706 mm.  (39 x 26.5 x 27.8 in),   58.8 kg (130 lbs).  White finish.</v>
          </cell>
          <cell r="J1449">
            <v>4740</v>
          </cell>
          <cell r="K1449">
            <v>4740</v>
          </cell>
          <cell r="L1449">
            <v>2370</v>
          </cell>
          <cell r="P1449">
            <v>691991014550</v>
          </cell>
          <cell r="R1449">
            <v>140</v>
          </cell>
          <cell r="S1449">
            <v>33</v>
          </cell>
          <cell r="T1449">
            <v>31</v>
          </cell>
          <cell r="U1449">
            <v>41.5</v>
          </cell>
          <cell r="V1449" t="str">
            <v>MX</v>
          </cell>
          <cell r="W1449" t="str">
            <v>Compliant</v>
          </cell>
          <cell r="Y1449">
            <v>584</v>
          </cell>
        </row>
        <row r="1450">
          <cell r="A1450" t="str">
            <v>PD6200/66-WRC</v>
          </cell>
          <cell r="B1450" t="str">
            <v>JBL</v>
          </cell>
          <cell r="C1450" t="str">
            <v>Custom Shop Item</v>
          </cell>
          <cell r="D1450" t="str">
            <v>PD6200/66-WRC</v>
          </cell>
          <cell r="E1450" t="str">
            <v>JBL051</v>
          </cell>
          <cell r="F1450" t="str">
            <v>YES</v>
          </cell>
          <cell r="H1450" t="str">
            <v>Two-way mid-high horn-loaded loudspeaker (Extreme Weather Protection Treatment)</v>
          </cell>
          <cell r="I1450" t="str">
            <v>High Output Two-Way MID/HIGH Frequency Loudspeaker with  8" MF and 60° x  60° Coverage Pattern.  200 mm (8 in.) CMCD-82H™ Cone Midrange Compression Driver and Large Format 2431H Neodymium HF Driver.  200 Hz to 17 kHz Frequency Range.  991 x  673 x 706 mm.  (39 x 26.5 x 27.8 in),   58.8 kg (130 lbs). With Extreme Weather Protection Treatment. Refer to WEATHER RESISTANT Configurations for AE, PD &amp; VLA Series document for details regarding WRC/WRX models. Standard color is GRAY. Available in Black (-BK) &amp; White (-WH).</v>
          </cell>
          <cell r="J1450" t="str">
            <v>Please email CustomAudio@harman.com for quote</v>
          </cell>
          <cell r="K1450" t="str">
            <v>Please email CustomAudio@harman.com for quote</v>
          </cell>
          <cell r="L1450" t="str">
            <v>Please email CustomAudio@harman.com for quote</v>
          </cell>
          <cell r="R1450">
            <v>143</v>
          </cell>
          <cell r="S1450">
            <v>31</v>
          </cell>
          <cell r="T1450">
            <v>32</v>
          </cell>
          <cell r="U1450">
            <v>41</v>
          </cell>
          <cell r="V1450" t="str">
            <v>MX</v>
          </cell>
          <cell r="W1450" t="str">
            <v>Compliant</v>
          </cell>
          <cell r="Y1450">
            <v>585</v>
          </cell>
        </row>
        <row r="1451">
          <cell r="A1451" t="str">
            <v>PD6200/66-WRX-BK</v>
          </cell>
          <cell r="B1451" t="str">
            <v>JBL</v>
          </cell>
          <cell r="C1451" t="str">
            <v>Custom Shop Item</v>
          </cell>
          <cell r="D1451" t="str">
            <v>PD6200/66-WRX</v>
          </cell>
          <cell r="F1451" t="str">
            <v>YES</v>
          </cell>
          <cell r="H1451" t="str">
            <v>Two-way mid-high horn-loaded loudspeaker (Extreme Weather Protection Treatment)</v>
          </cell>
          <cell r="I1451" t="str">
            <v>High Output Two-Way MID/HIGH Frequency Loudspeaker with  8" MF and 60° x  60° Coverage Pattern.  200 mm (8 in.) CMCD-82H™ Cone Midrange Compression Driver and Large Format 2431H Neodymium HF Driver.  200 Hz to 17 kHz Frequency Range.  991 x  673 x 706 mm.  (39 x 26.5 x 27.8 in),   58.8 kg (130 lbs). With Extreme Weather Protection Treatment. Refer to WEATHER RESISTANT Configurations for AE, PD &amp; VLA Series document for details regarding WRC/WRX models. Standard color is GRAY. Available in Black (-BK) &amp; White (-WH).</v>
          </cell>
          <cell r="J1451" t="str">
            <v>Please email CustomAudio@harman.com for quote</v>
          </cell>
          <cell r="K1451" t="str">
            <v>Please email CustomAudio@harman.com for quote</v>
          </cell>
          <cell r="L1451">
            <v>3155.51</v>
          </cell>
          <cell r="P1451">
            <v>691991014567</v>
          </cell>
          <cell r="V1451" t="str">
            <v>MX</v>
          </cell>
          <cell r="W1451" t="str">
            <v>Compliant</v>
          </cell>
          <cell r="Y1451">
            <v>586</v>
          </cell>
        </row>
        <row r="1452">
          <cell r="A1452" t="str">
            <v>PD6200/95</v>
          </cell>
          <cell r="B1452" t="str">
            <v>JBL</v>
          </cell>
          <cell r="C1452" t="str">
            <v>PD Series</v>
          </cell>
          <cell r="D1452" t="str">
            <v>PD6200/95</v>
          </cell>
          <cell r="E1452" t="str">
            <v>JBL050</v>
          </cell>
          <cell r="F1452" t="str">
            <v>YES</v>
          </cell>
          <cell r="H1452" t="str">
            <v>Two-way mid-high horn-loaded loudspeaker</v>
          </cell>
          <cell r="I1452" t="str">
            <v>High Output Two-Way MID/HIGH Frequency Loudspeaker with  8" MF and 90° x 50° Coverage Pattern.  200 mm (8 in.) CMCD-82H™ Cone Midrange Compression Driver and Large Format 2431H Neodymium HF Driver.  200 Hz to 17 kHz Frequency Range.  991 x  673 x 706 mm.  (39 x 26.5 x 27.8 in), 58.8 kg (130 lbs).</v>
          </cell>
          <cell r="J1452">
            <v>4740</v>
          </cell>
          <cell r="K1452">
            <v>4740</v>
          </cell>
          <cell r="L1452">
            <v>2370</v>
          </cell>
          <cell r="P1452">
            <v>691991014574</v>
          </cell>
          <cell r="R1452">
            <v>100</v>
          </cell>
          <cell r="S1452">
            <v>41</v>
          </cell>
          <cell r="T1452">
            <v>31</v>
          </cell>
          <cell r="U1452">
            <v>33</v>
          </cell>
          <cell r="V1452" t="str">
            <v>MX</v>
          </cell>
          <cell r="W1452" t="str">
            <v>Compliant</v>
          </cell>
          <cell r="Y1452">
            <v>587</v>
          </cell>
        </row>
        <row r="1453">
          <cell r="A1453" t="str">
            <v>PD6200/95-WH</v>
          </cell>
          <cell r="B1453" t="str">
            <v>JBL</v>
          </cell>
          <cell r="C1453" t="str">
            <v>PD Series</v>
          </cell>
          <cell r="D1453" t="str">
            <v>PD6200/95-WH</v>
          </cell>
          <cell r="E1453" t="str">
            <v>JBL051</v>
          </cell>
          <cell r="F1453" t="str">
            <v>YES</v>
          </cell>
          <cell r="H1453" t="str">
            <v>Two-way mid-high horn-loaded loudspeaker (white)</v>
          </cell>
          <cell r="I1453" t="str">
            <v>High Output Two-Way MID/HIGH Frequency Loudspeaker with  8" MF and 90° x 50° Coverage Pattern.  200 mm (8 in.) CMCD-82H™ Cone Midrange Compression Driver and Large Format 2431H Neodymium HF Driver.  200 Hz to 17 kHz Frequency Range.  991 x  673 x 706 mm.  (39 x 26.5 x 27.8 in), 58.8 kg (130 lbs).  White finish.</v>
          </cell>
          <cell r="J1453">
            <v>4740</v>
          </cell>
          <cell r="K1453">
            <v>4740</v>
          </cell>
          <cell r="L1453">
            <v>2370</v>
          </cell>
          <cell r="P1453">
            <v>691991014581</v>
          </cell>
          <cell r="R1453">
            <v>150</v>
          </cell>
          <cell r="S1453">
            <v>33</v>
          </cell>
          <cell r="T1453">
            <v>31</v>
          </cell>
          <cell r="U1453">
            <v>41.5</v>
          </cell>
          <cell r="V1453" t="str">
            <v>MX</v>
          </cell>
          <cell r="W1453" t="str">
            <v>Compliant</v>
          </cell>
          <cell r="Y1453">
            <v>588</v>
          </cell>
        </row>
        <row r="1454">
          <cell r="A1454" t="str">
            <v>PD6200/95-WRC</v>
          </cell>
          <cell r="B1454" t="str">
            <v>JBL</v>
          </cell>
          <cell r="C1454" t="str">
            <v>Custom Shop Item</v>
          </cell>
          <cell r="D1454" t="str">
            <v>PD6200/95-WRC</v>
          </cell>
          <cell r="F1454" t="str">
            <v>YES</v>
          </cell>
          <cell r="H1454" t="str">
            <v>Two-way mid-high horn-loaded loudspeaker ( Extreme Weather Protection Treatment)</v>
          </cell>
          <cell r="I1454" t="str">
            <v>High Output Two-Way MID/HIGH Frequency Loudspeaker with  8" MF and 90° x 50° Coverage Pattern.  200 mm (8 in.) CMCD-82H™ Cone Midrange Compression Driver and Large Format 2431H Neodymium HF Driver.  200 Hz to 17 kHz Frequency Range.  991 x  673 x 706 mm.  (39 x 26.5 x 27.8 in), 58.8 kg (130 lbs).  With Extreme Weather Protection Treatment. Refer to WEATHER RESISTANT Configurations for AE, PD &amp; VLA Series document for details regarding WRC/WRX models. Standard color is GRAY. Available in Black (-BK) &amp; White (-WH).</v>
          </cell>
          <cell r="J1454" t="str">
            <v>Please email CustomAudio@harman.com for quote</v>
          </cell>
          <cell r="K1454" t="str">
            <v>Please email CustomAudio@harman.com for quote</v>
          </cell>
          <cell r="L1454" t="str">
            <v>Please email CustomAudio@harman.com for quote</v>
          </cell>
          <cell r="P1454">
            <v>691991037191</v>
          </cell>
          <cell r="R1454">
            <v>125.5</v>
          </cell>
          <cell r="S1454">
            <v>32.75</v>
          </cell>
          <cell r="T1454">
            <v>31.25</v>
          </cell>
          <cell r="U1454">
            <v>31.5</v>
          </cell>
          <cell r="V1454" t="str">
            <v>MX</v>
          </cell>
          <cell r="W1454" t="str">
            <v>Compliant</v>
          </cell>
          <cell r="Y1454">
            <v>589</v>
          </cell>
        </row>
        <row r="1455">
          <cell r="A1455" t="str">
            <v>PD6200/95-WRX</v>
          </cell>
          <cell r="B1455" t="str">
            <v>JBL</v>
          </cell>
          <cell r="C1455" t="str">
            <v>Custom Shop Item</v>
          </cell>
          <cell r="D1455" t="str">
            <v>PD6200/95-WRX</v>
          </cell>
          <cell r="E1455" t="str">
            <v>JBL050</v>
          </cell>
          <cell r="F1455" t="str">
            <v>YES</v>
          </cell>
          <cell r="H1455" t="str">
            <v>Two-way mid-high horn-loaded loudspeaker ( Extreme Weather Protection Treatment)</v>
          </cell>
          <cell r="I1455" t="str">
            <v>High Output Two-Way MID/HIGH Frequency Loudspeaker with  8" MF and 90° x 50° Coverage Pattern.  200 mm (8 in.) CMCD-82H™ Cone Midrange Compression Driver and Large Format 2431H Neodymium HF Driver.  200 Hz to 17 kHz Frequency Range.  991 x  673 x 706 mm.  (39 x 26.5 x 27.8 in), 58.8 kg (130 lbs).  With Extreme Weather Protection Treatment. Refer to WEATHER RESISTANT Configurations for AE, PD &amp; VLA Series document for details regarding WRC/WRX models. Standard color is GRAY. Available in Black (-BK) &amp; White (-WH).</v>
          </cell>
          <cell r="J1455" t="str">
            <v>Please email CustomAudio@harman.com for quote</v>
          </cell>
          <cell r="K1455" t="str">
            <v>Please email CustomAudio@harman.com for quote</v>
          </cell>
          <cell r="L1455" t="str">
            <v>Please email CustomAudio@harman.com for quote</v>
          </cell>
          <cell r="P1455">
            <v>691991014598</v>
          </cell>
          <cell r="V1455" t="str">
            <v>MX</v>
          </cell>
          <cell r="W1455" t="str">
            <v>Compliant</v>
          </cell>
          <cell r="Y1455">
            <v>590</v>
          </cell>
        </row>
        <row r="1456">
          <cell r="A1456" t="str">
            <v>PD6212/43</v>
          </cell>
          <cell r="B1456" t="str">
            <v>JBL</v>
          </cell>
          <cell r="C1456" t="str">
            <v>PD Series</v>
          </cell>
          <cell r="D1456" t="str">
            <v>PD6212/43</v>
          </cell>
          <cell r="E1456" t="str">
            <v>JBL050</v>
          </cell>
          <cell r="F1456" t="str">
            <v>YES</v>
          </cell>
          <cell r="H1456" t="str">
            <v>12" two-way horn-loaded loudspeaker</v>
          </cell>
          <cell r="I1456" t="str">
            <v>High Sensitivity Two-Way FULL-RANGE Loudspeaker with Horn Loaded 12" LF and 40° x  30° Coverage Pattern.  300 mm (12 in.) M222- 8A Horn-loaded LF and Large Format 2451H-1 Neodymium HF Driver. 80 Hz to 18 kHz Frequency Range.      991 x  673 x 897 mm.  (39 x 26.5 x 35.3 in),  79.5 kg (175 lbs).</v>
          </cell>
          <cell r="J1456">
            <v>7300</v>
          </cell>
          <cell r="K1456">
            <v>7300</v>
          </cell>
          <cell r="L1456">
            <v>3650</v>
          </cell>
          <cell r="P1456">
            <v>691991014604</v>
          </cell>
          <cell r="R1456">
            <v>150</v>
          </cell>
          <cell r="S1456">
            <v>31</v>
          </cell>
          <cell r="T1456">
            <v>40</v>
          </cell>
          <cell r="U1456">
            <v>42</v>
          </cell>
          <cell r="V1456" t="str">
            <v>MX</v>
          </cell>
          <cell r="W1456" t="str">
            <v>Compliant</v>
          </cell>
          <cell r="Y1456">
            <v>591</v>
          </cell>
        </row>
        <row r="1457">
          <cell r="A1457" t="str">
            <v>PD6212/43-WH</v>
          </cell>
          <cell r="B1457" t="str">
            <v>JBL</v>
          </cell>
          <cell r="C1457" t="str">
            <v>PD Series</v>
          </cell>
          <cell r="D1457" t="str">
            <v>PD6212/43-WH</v>
          </cell>
          <cell r="E1457" t="str">
            <v>JBL051</v>
          </cell>
          <cell r="F1457" t="str">
            <v>YES</v>
          </cell>
          <cell r="H1457" t="str">
            <v>12" two-way horn-loaded loudspeaker (white)</v>
          </cell>
          <cell r="I1457" t="str">
            <v>High Sensitivity Two-Way FULL-RANGE Loudspeaker with Horn Loaded 12" LF and 40° x  30° Coverage Pattern.  300 mm (12 in.) M222- 8A Horn-loaded LF and Large Format 2451H-1 Neodymium HF Driver. 80 Hz to 18 kHz Frequency Range.      991 x  673 x 897 mm.  (39 x 26.5 x 35.3 in),  79.5 kg (175 lbs).  White finish.</v>
          </cell>
          <cell r="J1457">
            <v>7300</v>
          </cell>
          <cell r="K1457">
            <v>7300</v>
          </cell>
          <cell r="L1457">
            <v>3650</v>
          </cell>
          <cell r="P1457">
            <v>691991014611</v>
          </cell>
          <cell r="V1457" t="str">
            <v>MX</v>
          </cell>
          <cell r="W1457" t="str">
            <v>Compliant</v>
          </cell>
          <cell r="Y1457">
            <v>592</v>
          </cell>
        </row>
        <row r="1458">
          <cell r="A1458" t="str">
            <v>PD6212/43-WRC</v>
          </cell>
          <cell r="B1458" t="str">
            <v>JBL</v>
          </cell>
          <cell r="C1458" t="str">
            <v>Custom Shop Item</v>
          </cell>
          <cell r="D1458" t="str">
            <v>PD6212/43-WRC</v>
          </cell>
          <cell r="E1458" t="str">
            <v>JBL051</v>
          </cell>
          <cell r="F1458" t="str">
            <v>YES</v>
          </cell>
          <cell r="H1458" t="str">
            <v>12" two-way horn-loaded loudspeaker (Weather Protection Treatment)</v>
          </cell>
          <cell r="I1458" t="str">
            <v>High Sensitivity Two-Way FULL-RANGE Loudspeaker with Horn Loaded 12" LF and 40° x  30° Coverage Pattern.  300 mm (12 in.) M222- 8A Horn-loaded LF and Large Format 2451H-1 Neodymium HF Driver. 80 Hz to 18 kHz Frequency Range.      991 x  673 x 897 mm.  (39 x 26.5 x 35.3 in),  79.5 kg (175 lbs).  With Weather Protection Treatment. Refer to WEATHER RESISTANT Configurations for AE, PD &amp; VLA Series document for details regarding WRC/WRX models. Standard color is GRAY. Available in Black (-BK) &amp; White (-WH).8-10 weeks ship time for orders of 1-10, larger needs to be reviewed</v>
          </cell>
          <cell r="J1458" t="str">
            <v>Please email CustomAudio@harman.com for quote</v>
          </cell>
          <cell r="K1458" t="str">
            <v>Please email CustomAudio@harman.com for quote</v>
          </cell>
          <cell r="L1458" t="str">
            <v>Please email CustomAudio@harman.com for quote</v>
          </cell>
          <cell r="P1458">
            <v>691991014628</v>
          </cell>
          <cell r="V1458" t="str">
            <v>MX</v>
          </cell>
          <cell r="W1458" t="str">
            <v>Compliant</v>
          </cell>
          <cell r="Y1458">
            <v>593</v>
          </cell>
        </row>
        <row r="1459">
          <cell r="A1459" t="str">
            <v>PD6212/43-WRX</v>
          </cell>
          <cell r="B1459" t="str">
            <v>JBL</v>
          </cell>
          <cell r="C1459" t="str">
            <v>Custom Shop Item</v>
          </cell>
          <cell r="D1459" t="str">
            <v>PD6212/43-WRX</v>
          </cell>
          <cell r="F1459" t="str">
            <v>YES</v>
          </cell>
          <cell r="H1459" t="str">
            <v>12" two-way horn-loaded loudspeaker (Extreme Weather Protection Treatment)</v>
          </cell>
          <cell r="I1459" t="str">
            <v>High Sensitivity Two-Way FULL-RANGE Loudspeaker with Horn Loaded 12" LF and 40° x  30° Coverage Pattern.  300 mm (12 in.) M222- 8A Horn-loaded LF and Large Format 2451H-1 Neodymium HF Driver. 80 Hz to 18 kHz Frequency Range.      991 x  673 x 897 mm.  (39 x 26.5 x 35.3 in),  79.5 kg (175 lbs).  With Extreme Weather Protection Treatment. Refer to WEATHER RESISTANT Configurations for AE, PD &amp; VLA Series document for details regarding WRC/WRX models. Standard color is GRAY. Available in Black (-BK) &amp; White (-WH).</v>
          </cell>
          <cell r="J1459" t="str">
            <v>Please email CustomAudio@harman.com for quote</v>
          </cell>
          <cell r="K1459" t="str">
            <v>Please email CustomAudio@harman.com for quote</v>
          </cell>
          <cell r="L1459" t="str">
            <v>Please email CustomAudio@harman.com for quote</v>
          </cell>
          <cell r="R1459">
            <v>120</v>
          </cell>
          <cell r="S1459">
            <v>40</v>
          </cell>
          <cell r="T1459">
            <v>31</v>
          </cell>
          <cell r="U1459">
            <v>82</v>
          </cell>
          <cell r="V1459" t="str">
            <v>MX</v>
          </cell>
          <cell r="Y1459">
            <v>594</v>
          </cell>
        </row>
        <row r="1460">
          <cell r="A1460" t="str">
            <v>PD6212/64</v>
          </cell>
          <cell r="B1460" t="str">
            <v>JBL</v>
          </cell>
          <cell r="C1460" t="str">
            <v>PD Series</v>
          </cell>
          <cell r="D1460" t="str">
            <v>PD6212/64</v>
          </cell>
          <cell r="E1460" t="str">
            <v>JBL050</v>
          </cell>
          <cell r="F1460" t="str">
            <v>YES</v>
          </cell>
          <cell r="H1460" t="str">
            <v>12" two-way horn-loaded loudspeaker</v>
          </cell>
          <cell r="I1460" t="str">
            <v>High Sensitivity Two-Way FULL-RANGE Loudspeaker with Horn Loaded 12" LF and 60° x  40° Coverage Pattern.  300 mm (12 in.) M222- 8A Horn-loaded LF and Large Format 2451H-1 Neodymium HF Driver. 80 Hz to 18 kHz Frequency Range.      991 x  673 x 706 mm.  (39 x 26.5 x 27.8 in),  69 kg (152 lbs).</v>
          </cell>
          <cell r="J1460">
            <v>5300</v>
          </cell>
          <cell r="K1460">
            <v>5300</v>
          </cell>
          <cell r="L1460">
            <v>2650</v>
          </cell>
          <cell r="R1460">
            <v>150</v>
          </cell>
          <cell r="S1460">
            <v>33</v>
          </cell>
          <cell r="T1460">
            <v>31</v>
          </cell>
          <cell r="U1460">
            <v>41</v>
          </cell>
          <cell r="V1460" t="str">
            <v>MX</v>
          </cell>
          <cell r="W1460" t="str">
            <v>Compliant</v>
          </cell>
          <cell r="Y1460">
            <v>595</v>
          </cell>
        </row>
        <row r="1461">
          <cell r="A1461" t="str">
            <v>PD6212/64-WRC</v>
          </cell>
          <cell r="B1461" t="str">
            <v>JBL</v>
          </cell>
          <cell r="C1461" t="str">
            <v>Custom Shop Item</v>
          </cell>
          <cell r="D1461" t="str">
            <v>PD6212/64-WRC</v>
          </cell>
          <cell r="E1461" t="str">
            <v>JBL051</v>
          </cell>
          <cell r="F1461" t="str">
            <v>YES</v>
          </cell>
          <cell r="H1461" t="str">
            <v>12" two-way horn-loaded loudspeaker (Weather Protection Treatment)</v>
          </cell>
          <cell r="I1461" t="str">
            <v>High Sensitivity Two-Way FULL-RANGE Loudspeaker with Horn Loaded 12" LF and 60° x  40° Coverage Pattern.  300 mm (12 in.) M222- 8A Horn-loaded LF and Large Format 2451H-1 Neodymium HF Driver. 80 Hz to 18 kHz Frequency Range.      991 x  673 x 706 mm.  (39 x 26.5 x 27.8 in),  69 kg (152 lbs). With Weather Protection Treatment. Refer to WEATHER RESISTANT Configurations for AE, PD &amp; VLA Series document for details regarding WRC/WRX models. Standard color is GRAY. Available in Black (-BK) &amp; White (-WH).8-10 weeks ship time for orders of 1-10, larger needs to be reviewed</v>
          </cell>
          <cell r="J1461" t="str">
            <v>Please email CustomAudio@harman.com for quote</v>
          </cell>
          <cell r="K1461" t="str">
            <v>Please email CustomAudio@harman.com for quote</v>
          </cell>
          <cell r="L1461" t="str">
            <v>Please email CustomAudio@harman.com for quote</v>
          </cell>
          <cell r="P1461">
            <v>691991014642</v>
          </cell>
          <cell r="V1461" t="str">
            <v>MX</v>
          </cell>
          <cell r="W1461" t="str">
            <v>Compliant</v>
          </cell>
          <cell r="Y1461">
            <v>596</v>
          </cell>
        </row>
        <row r="1462">
          <cell r="A1462" t="str">
            <v>PD6212/66</v>
          </cell>
          <cell r="B1462" t="str">
            <v>JBL</v>
          </cell>
          <cell r="C1462" t="str">
            <v>PD Series</v>
          </cell>
          <cell r="D1462" t="str">
            <v>PD6212/66</v>
          </cell>
          <cell r="E1462" t="str">
            <v>JBL050</v>
          </cell>
          <cell r="F1462" t="str">
            <v>YES</v>
          </cell>
          <cell r="H1462" t="str">
            <v>12" two-way horn-loaded loudspeaker</v>
          </cell>
          <cell r="I1462" t="str">
            <v>High Sensitivity Two-Way FULL-RANGE Loudspeaker with Horn Loaded 12" LF and 60° x  60° Coverage Pattern.  300 mm (12 in.) M222- 8A Horn-loaded LF and Large Format 2451H-1 Neodymium HF Driver. 80 Hz to 18 kHz Frequency Range.      991 x  673 x 706 mm.  (39 x 26.5 x 27.8 in),  69 kg (152 lbs).</v>
          </cell>
          <cell r="J1462">
            <v>5300</v>
          </cell>
          <cell r="K1462">
            <v>5300</v>
          </cell>
          <cell r="L1462">
            <v>2650</v>
          </cell>
          <cell r="P1462">
            <v>691991014659</v>
          </cell>
          <cell r="R1462">
            <v>150</v>
          </cell>
          <cell r="S1462">
            <v>33</v>
          </cell>
          <cell r="T1462">
            <v>31</v>
          </cell>
          <cell r="U1462">
            <v>42</v>
          </cell>
          <cell r="V1462" t="str">
            <v>MX</v>
          </cell>
          <cell r="W1462" t="str">
            <v>Compliant</v>
          </cell>
          <cell r="Y1462">
            <v>597</v>
          </cell>
        </row>
        <row r="1463">
          <cell r="A1463" t="str">
            <v>PD6212/66-WH</v>
          </cell>
          <cell r="B1463" t="str">
            <v>JBL</v>
          </cell>
          <cell r="C1463" t="str">
            <v>PD Series</v>
          </cell>
          <cell r="D1463" t="str">
            <v>PD6212/66-WH</v>
          </cell>
          <cell r="E1463" t="str">
            <v>JBL051</v>
          </cell>
          <cell r="F1463" t="str">
            <v>YES</v>
          </cell>
          <cell r="H1463" t="str">
            <v>12" two-way horn-loaded loudspeaker (white)</v>
          </cell>
          <cell r="I1463" t="str">
            <v>High Sensitivity Two-Way FULL-RANGE Loudspeaker with Horn Loaded 12" LF and 60° x  60° Coverage Pattern.  300 mm (12 in.) M222- 8A Horn-loaded LF and Large Format 2451H-1 Neodymium HF Driver. 80 Hz to 18 kHz Frequency Range.      991 x  673 x 706 mm.  (39 x 26.5 x 27.8 in),  69 kg (152 lbs). White finish.</v>
          </cell>
          <cell r="J1463">
            <v>5300</v>
          </cell>
          <cell r="K1463">
            <v>5300</v>
          </cell>
          <cell r="L1463">
            <v>2650</v>
          </cell>
          <cell r="P1463">
            <v>691991014666</v>
          </cell>
          <cell r="R1463">
            <v>160</v>
          </cell>
          <cell r="S1463">
            <v>33</v>
          </cell>
          <cell r="T1463">
            <v>31</v>
          </cell>
          <cell r="U1463">
            <v>41</v>
          </cell>
          <cell r="V1463" t="str">
            <v>MX</v>
          </cell>
          <cell r="W1463" t="str">
            <v>Compliant</v>
          </cell>
          <cell r="Y1463">
            <v>598</v>
          </cell>
        </row>
        <row r="1464">
          <cell r="A1464" t="str">
            <v>PD6212/66-WRC</v>
          </cell>
          <cell r="B1464" t="str">
            <v>JBL</v>
          </cell>
          <cell r="C1464" t="str">
            <v>Custom Shop Item</v>
          </cell>
          <cell r="D1464" t="str">
            <v>PD6212/66-WRC</v>
          </cell>
          <cell r="E1464" t="str">
            <v>JBL051</v>
          </cell>
          <cell r="F1464" t="str">
            <v>YES</v>
          </cell>
          <cell r="H1464" t="str">
            <v>12" two-way horn-loaded loudspeaker (Weather Protection Treatment)</v>
          </cell>
          <cell r="I1464" t="str">
            <v>High Sensitivity Two-Way FULL-RANGE Loudspeaker with Horn Loaded 12" LF and 60° x  60° Coverage Pattern.  300 mm (12 in.) M222- 8A Horn-loaded LF and Large Format 2451H-1 Neodymium HF Driver. 80 Hz to 18 kHz Frequency Range.      991 x  673 x 706 mm.  (39 x 26.5 x 27.8 in),  69 kg (152 lbs).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64" t="str">
            <v>Please email CustomAudio@harman.com for quote</v>
          </cell>
          <cell r="K1464" t="str">
            <v>Please email CustomAudio@harman.com for quote</v>
          </cell>
          <cell r="L1464" t="str">
            <v>Please email CustomAudio@harman.com for quote</v>
          </cell>
          <cell r="P1464">
            <v>691991014673</v>
          </cell>
          <cell r="R1464">
            <v>157</v>
          </cell>
          <cell r="S1464">
            <v>33</v>
          </cell>
          <cell r="T1464">
            <v>31</v>
          </cell>
          <cell r="U1464">
            <v>42</v>
          </cell>
          <cell r="V1464" t="str">
            <v>MX</v>
          </cell>
          <cell r="W1464" t="str">
            <v>Compliant</v>
          </cell>
          <cell r="Y1464">
            <v>599</v>
          </cell>
        </row>
        <row r="1465">
          <cell r="A1465" t="str">
            <v>PD6212/95</v>
          </cell>
          <cell r="B1465" t="str">
            <v>JBL</v>
          </cell>
          <cell r="C1465" t="str">
            <v>PD Series</v>
          </cell>
          <cell r="D1465" t="str">
            <v>PD6212/95</v>
          </cell>
          <cell r="E1465" t="str">
            <v>JBL050</v>
          </cell>
          <cell r="F1465" t="str">
            <v>YES</v>
          </cell>
          <cell r="H1465" t="str">
            <v>12" two-way horn-loaded loudspeaker</v>
          </cell>
          <cell r="I1465" t="str">
            <v>High Sensitivity Two-Way FULL-RANGE Loudspeaker with Horn Loaded 12" LF and 90° x  50° Coverage Pattern.  300 mm (12 in.) M222- 8A Horn-loaded LF and Large Format 2451H-1 Neodymium HF Driver. 80 Hz to 18 kHz Frequency Range.      991 x  673 x 706 mm.  (39 x 26.5 x 27.8 in),  69 kg (152 lbs).</v>
          </cell>
          <cell r="J1465">
            <v>5300</v>
          </cell>
          <cell r="K1465">
            <v>5300</v>
          </cell>
          <cell r="L1465">
            <v>2650</v>
          </cell>
          <cell r="P1465">
            <v>691991014680</v>
          </cell>
          <cell r="R1465">
            <v>150</v>
          </cell>
          <cell r="S1465">
            <v>40</v>
          </cell>
          <cell r="T1465">
            <v>31</v>
          </cell>
          <cell r="U1465">
            <v>33</v>
          </cell>
          <cell r="V1465" t="str">
            <v>MX</v>
          </cell>
          <cell r="W1465" t="str">
            <v>Compliant</v>
          </cell>
          <cell r="Y1465">
            <v>600</v>
          </cell>
        </row>
        <row r="1466">
          <cell r="A1466" t="str">
            <v>PD6212/95-WH</v>
          </cell>
          <cell r="B1466" t="str">
            <v>JBL</v>
          </cell>
          <cell r="C1466" t="str">
            <v>PD Series</v>
          </cell>
          <cell r="D1466" t="str">
            <v>PD6212/95-WH</v>
          </cell>
          <cell r="E1466" t="str">
            <v>JBL051</v>
          </cell>
          <cell r="F1466" t="str">
            <v>YES</v>
          </cell>
          <cell r="H1466" t="str">
            <v>12" two-way horn-loaded loudspeaker (white)</v>
          </cell>
          <cell r="I1466" t="str">
            <v>High Sensitivity Two-Way FULL-RANGE Loudspeaker with Horn Loaded 12" LF and 90° x  50° Coverage Pattern.  300 mm (12 in.) M222- 8A Horn-loaded LF and Large Format 2451H-1 Neodymium HF Driver. 80 Hz to 18 kHz Frequency Range.      991 x  673 x 706 mm.  (39 x 26.5 x 27.8 in),  69 kg (152 lbs). White finish</v>
          </cell>
          <cell r="J1466">
            <v>5300</v>
          </cell>
          <cell r="K1466">
            <v>5300</v>
          </cell>
          <cell r="L1466">
            <v>2650</v>
          </cell>
          <cell r="R1466">
            <v>180</v>
          </cell>
          <cell r="S1466">
            <v>31</v>
          </cell>
          <cell r="T1466">
            <v>33</v>
          </cell>
          <cell r="U1466">
            <v>42</v>
          </cell>
          <cell r="V1466" t="str">
            <v>MX</v>
          </cell>
          <cell r="W1466" t="str">
            <v>Compliant</v>
          </cell>
          <cell r="Y1466">
            <v>601</v>
          </cell>
        </row>
        <row r="1467">
          <cell r="A1467" t="str">
            <v>PD6212/95-WRC</v>
          </cell>
          <cell r="B1467" t="str">
            <v>JBL</v>
          </cell>
          <cell r="C1467" t="str">
            <v>Custom Shop Item</v>
          </cell>
          <cell r="D1467" t="str">
            <v>PD6212/95-WRC</v>
          </cell>
          <cell r="E1467" t="str">
            <v>JBL051</v>
          </cell>
          <cell r="F1467" t="str">
            <v>YES</v>
          </cell>
          <cell r="H1467" t="str">
            <v>12" two-way horn-loaded loudspeaker (Weather Protection Treatment)</v>
          </cell>
          <cell r="I1467" t="str">
            <v>High Sensitivity Two-Way FULL-RANGE Loudspeaker with Horn Loaded 12" LF and 90° x  50° Coverage Pattern.  300 mm (12 in.) M222- 8A Horn-loaded LF and Large Format 2451H-1 Neodymium HF Driver. 80 Hz to 18 kHz Frequency Range.      991 x  673 x 706 mm.  (39 x 26.5 x 27.8 in),  69 kg (152 lbs). With Extreme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67" t="str">
            <v>Please email CustomAudio@harman.com for quote</v>
          </cell>
          <cell r="K1467" t="str">
            <v>Please email CustomAudio@harman.com for quote</v>
          </cell>
          <cell r="L1467" t="str">
            <v>Please email CustomAudio@harman.com for quote</v>
          </cell>
          <cell r="P1467">
            <v>691991014697</v>
          </cell>
          <cell r="V1467" t="str">
            <v>MX</v>
          </cell>
          <cell r="W1467" t="str">
            <v>Compliant</v>
          </cell>
          <cell r="Y1467">
            <v>602</v>
          </cell>
        </row>
        <row r="1468">
          <cell r="A1468" t="str">
            <v>PD6322/43</v>
          </cell>
          <cell r="B1468" t="str">
            <v>JBL</v>
          </cell>
          <cell r="C1468" t="str">
            <v>PD Series</v>
          </cell>
          <cell r="D1468" t="str">
            <v>PD6322/43</v>
          </cell>
          <cell r="E1468" t="str">
            <v>JBL050</v>
          </cell>
          <cell r="F1468" t="str">
            <v>YES</v>
          </cell>
          <cell r="H1468" t="str">
            <v>Dual 12" three-way full-range loudspeaker</v>
          </cell>
          <cell r="I1468" t="str">
            <v>High Output Three-Way FULL-RANGE Loudspeaker with 12" LF, 8" MF and 40º x 30º Coverage Pattern.  Two 300 mm Loaded LF Configuration, 200 mm (8 in) CMCD™  Cone MidRange Compression Driver and Large Format 2431H Neodymium HF Driver.  40 Hz to 17 kHz Frequency Range. 991 x  673 x  897 mm.  (39 x 26.5 x 35.3 in),  87.3 kg (192 lbs).</v>
          </cell>
          <cell r="J1468">
            <v>8400</v>
          </cell>
          <cell r="K1468">
            <v>8400</v>
          </cell>
          <cell r="L1468">
            <v>4200</v>
          </cell>
          <cell r="P1468">
            <v>691991014703</v>
          </cell>
          <cell r="R1468">
            <v>200</v>
          </cell>
          <cell r="S1468">
            <v>31</v>
          </cell>
          <cell r="T1468">
            <v>33</v>
          </cell>
          <cell r="U1468">
            <v>41</v>
          </cell>
          <cell r="V1468" t="str">
            <v>MX</v>
          </cell>
          <cell r="W1468" t="str">
            <v>Compliant</v>
          </cell>
          <cell r="Y1468">
            <v>603</v>
          </cell>
        </row>
        <row r="1469">
          <cell r="A1469" t="str">
            <v>PD6322/43-WH</v>
          </cell>
          <cell r="B1469" t="str">
            <v>JBL</v>
          </cell>
          <cell r="C1469" t="str">
            <v>PD Series</v>
          </cell>
          <cell r="D1469" t="str">
            <v>PD6322/43-WH</v>
          </cell>
          <cell r="E1469" t="str">
            <v>JBL051</v>
          </cell>
          <cell r="F1469" t="str">
            <v>YES</v>
          </cell>
          <cell r="H1469" t="str">
            <v>Dual 12" three-way full-range loudspeaker (white)</v>
          </cell>
          <cell r="I1469" t="str">
            <v>High Output Three-Way FULL-RANGE Loudspeaker with 12" LF, 8" MF and 40º x 30º Coverage Pattern.  Two 300 mm Loaded LF Configuration, 200 mm (8 in) CMCD™  Cone MidRange Compression Driver and Large Format 2431H Neodymium HF Driver.  40 Hz to 17 kHz Frequency Range. 991 x  673 x  897 mm.  (39 x 26.5 x 35.3 in),  87.3 kg (192 lbs).  White finish.</v>
          </cell>
          <cell r="J1469">
            <v>8400</v>
          </cell>
          <cell r="K1469">
            <v>8400</v>
          </cell>
          <cell r="L1469">
            <v>4200</v>
          </cell>
          <cell r="P1469">
            <v>691991014710</v>
          </cell>
          <cell r="R1469">
            <v>249</v>
          </cell>
          <cell r="S1469">
            <v>40</v>
          </cell>
          <cell r="T1469">
            <v>31</v>
          </cell>
          <cell r="U1469">
            <v>42</v>
          </cell>
          <cell r="V1469" t="str">
            <v>MX</v>
          </cell>
          <cell r="W1469" t="str">
            <v>Compliant</v>
          </cell>
          <cell r="Y1469">
            <v>604</v>
          </cell>
        </row>
        <row r="1470">
          <cell r="A1470" t="str">
            <v>PD6322/43-WRC</v>
          </cell>
          <cell r="B1470" t="str">
            <v>JBL</v>
          </cell>
          <cell r="C1470" t="str">
            <v>Custom Shop Item</v>
          </cell>
          <cell r="D1470" t="str">
            <v>PD6322/43-WRC</v>
          </cell>
          <cell r="E1470" t="str">
            <v>JBL051</v>
          </cell>
          <cell r="F1470" t="str">
            <v>YES</v>
          </cell>
          <cell r="H1470" t="str">
            <v>Dual 12" three-way full-range loudspeaker (Weather Protection Treatment)</v>
          </cell>
          <cell r="I1470" t="str">
            <v>High Output Three-Way FULL-RANGE Loudspeaker with 12" LF, 8" MF and 40º x 30º Coverage Pattern.  Two 300 mm Loaded LF Configuration, 200 mm (8 in) CMCD™  Cone MidRange Compression Driver and Large Format 2431H Neodymium HF Driver.  40 Hz to 17 kHz Frequency Range. 991 x  673 x  897 mm.  (39 x 26.5 x 35.3 in),  87.3 kg (192 lbs).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70" t="str">
            <v>Please email CustomAudio@harman.com for quote</v>
          </cell>
          <cell r="K1470" t="str">
            <v>Please email CustomAudio@harman.com for quote</v>
          </cell>
          <cell r="L1470" t="str">
            <v>Please email CustomAudio@harman.com for quote</v>
          </cell>
          <cell r="P1470">
            <v>691991014727</v>
          </cell>
          <cell r="V1470" t="str">
            <v>MX</v>
          </cell>
          <cell r="W1470" t="str">
            <v>Compliant</v>
          </cell>
          <cell r="Y1470">
            <v>605</v>
          </cell>
        </row>
        <row r="1471">
          <cell r="A1471" t="str">
            <v>PD6322/43-WRX</v>
          </cell>
          <cell r="B1471" t="str">
            <v>JBL</v>
          </cell>
          <cell r="C1471" t="str">
            <v>Custom Shop Item</v>
          </cell>
          <cell r="D1471" t="str">
            <v>PD6322/43-WRX</v>
          </cell>
          <cell r="E1471" t="str">
            <v>JBL050</v>
          </cell>
          <cell r="F1471" t="str">
            <v>YES</v>
          </cell>
          <cell r="H1471" t="str">
            <v>Dual 12" three-way full-range loudspeaker (Weather Protection Treatment)</v>
          </cell>
          <cell r="I1471" t="str">
            <v>High Output Three-Way FULL-RANGE Loudspeaker with 12" LF, 8" MF and 40º x 30º Coverage Pattern.  Two 300 mm Loaded LF Configuration, 200 mm (8 in) CMCD™  Cone MidRange Compression Driver and Large Format 2431H Neodymium HF Driver.  40 Hz to 17 kHz Frequency Range. 991 x  673 x  897 mm.  (39 x 26.5 x 35.3 in),  87.3 kg (192 lbs).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71" t="str">
            <v>Please email CustomAudio@harman.com for quote</v>
          </cell>
          <cell r="K1471" t="str">
            <v>Please email CustomAudio@harman.com for quote</v>
          </cell>
          <cell r="L1471" t="str">
            <v>Please email CustomAudio@harman.com for quote</v>
          </cell>
          <cell r="P1471">
            <v>691991014734</v>
          </cell>
          <cell r="V1471" t="str">
            <v>MX</v>
          </cell>
          <cell r="W1471" t="str">
            <v>Compliant</v>
          </cell>
          <cell r="Y1471">
            <v>606</v>
          </cell>
        </row>
        <row r="1472">
          <cell r="A1472" t="str">
            <v>PD6322/64-H</v>
          </cell>
          <cell r="B1472" t="str">
            <v>JBL</v>
          </cell>
          <cell r="C1472" t="str">
            <v>PD Series</v>
          </cell>
          <cell r="D1472" t="str">
            <v>PD6322/64-H</v>
          </cell>
          <cell r="H1472" t="str">
            <v>Dual 12" three-way full-range loudspeaker</v>
          </cell>
          <cell r="I1472" t="str">
            <v>High Output Three-Way FULL-RANGE Loudspeaker with  12" LF, 8" MF and 60° x  40° Coverage Pattern.  Two 300 mm (12 in.) VGC™  Vented Gap Cooled 2206H Woofers in a Slot Loaded LF, 200 mm (8 in) CMCD™  Cone Midrange Compression Driver and Large Format 2431H Neodymium HF Driver.  41 Hz to 17 kHz Frequency Range.  991 x  673 x 706 mm.  (39 x 26.5 x 27.8 in),  77 kg (170 lbs).</v>
          </cell>
          <cell r="J1472">
            <v>6025</v>
          </cell>
          <cell r="K1472">
            <v>6025</v>
          </cell>
          <cell r="L1472">
            <v>3012.75</v>
          </cell>
          <cell r="V1472" t="str">
            <v>MX</v>
          </cell>
          <cell r="W1472" t="str">
            <v>Compliant</v>
          </cell>
          <cell r="Y1472">
            <v>607</v>
          </cell>
        </row>
        <row r="1473">
          <cell r="A1473" t="str">
            <v>PD6322/64-WH</v>
          </cell>
          <cell r="B1473" t="str">
            <v>JBL</v>
          </cell>
          <cell r="C1473" t="str">
            <v>PD Series</v>
          </cell>
          <cell r="D1473" t="str">
            <v>PD6322/64-WH</v>
          </cell>
          <cell r="E1473" t="str">
            <v>JBL051</v>
          </cell>
          <cell r="F1473" t="str">
            <v>YES</v>
          </cell>
          <cell r="H1473" t="str">
            <v>Dual 12" three-way full-range loudspeaker (white)</v>
          </cell>
          <cell r="I1473" t="str">
            <v>High Output Three-Way FULL-RANGE Loudspeaker with  12" LF, 8" MF and 60° x  40° Coverage Pattern.  Two 300 mm (12 in.) VGC™  Vented Gap Cooled 2206H Woofers in a Slot Loaded LF, 200 mm (8 in) CMCD™  Cone Midrange Compression Driver and Large Format 2431H Neodymium HF Driver.  41 Hz to 17 kHz Frequency Range.  991 x  673 x 706 mm.  (39 x 26.5 x 27.8 in),  77 kg (170 lbs).  White finish.</v>
          </cell>
          <cell r="J1473">
            <v>6300</v>
          </cell>
          <cell r="K1473">
            <v>6300</v>
          </cell>
          <cell r="L1473">
            <v>3150</v>
          </cell>
          <cell r="P1473">
            <v>691991014741</v>
          </cell>
          <cell r="R1473">
            <v>200</v>
          </cell>
          <cell r="S1473">
            <v>33</v>
          </cell>
          <cell r="T1473">
            <v>31</v>
          </cell>
          <cell r="U1473">
            <v>41</v>
          </cell>
          <cell r="V1473" t="str">
            <v>MX</v>
          </cell>
          <cell r="W1473" t="str">
            <v>Compliant</v>
          </cell>
          <cell r="Y1473">
            <v>608</v>
          </cell>
        </row>
        <row r="1474">
          <cell r="A1474" t="str">
            <v>PD6322/64-WRC</v>
          </cell>
          <cell r="B1474" t="str">
            <v>JBL</v>
          </cell>
          <cell r="C1474" t="str">
            <v>Custom Shop</v>
          </cell>
          <cell r="D1474" t="str">
            <v>PD6322/64-WRC</v>
          </cell>
          <cell r="E1474" t="str">
            <v>JBL051</v>
          </cell>
          <cell r="F1474" t="str">
            <v>YES</v>
          </cell>
          <cell r="H1474" t="str">
            <v xml:space="preserve">Dual 12" three-way full-range loudspeaker </v>
          </cell>
          <cell r="I1474" t="str">
            <v>High Output Three-Way FULL-RANGE Loudspeaker with  12" LF, 8" MF and 60° x  40° Coverage Pattern.  Two 300 mm (12 in.) VGC™  Vented Gap Cooled 2206H Woofers in a Slot Loaded LF, 200 mm (8 in) CMCD™  Cone Midrange Compression Driver and Large Format 2431H Neodymium HF Driver.  41 Hz to 17 kHz Frequency Range.  991 x  673 x 706 mm.  (39 x 26.5 x 27.8 in),  77 kg (170 lbs).  White finish.</v>
          </cell>
          <cell r="J1474" t="str">
            <v>Please email CustomAudio@harman.com for quote</v>
          </cell>
          <cell r="K1474" t="str">
            <v>Please email CustomAudio@harman.com for quote</v>
          </cell>
          <cell r="L1474" t="str">
            <v>Please email CustomAudio@harman.com for quote</v>
          </cell>
          <cell r="R1474">
            <v>100</v>
          </cell>
          <cell r="S1474">
            <v>33</v>
          </cell>
          <cell r="T1474">
            <v>31</v>
          </cell>
          <cell r="U1474">
            <v>41</v>
          </cell>
          <cell r="V1474" t="str">
            <v>MX</v>
          </cell>
          <cell r="W1474" t="str">
            <v>Compliant</v>
          </cell>
          <cell r="Y1474">
            <v>609</v>
          </cell>
        </row>
        <row r="1475">
          <cell r="A1475" t="str">
            <v>PD6322/64-WRX</v>
          </cell>
          <cell r="B1475" t="str">
            <v>JBL</v>
          </cell>
          <cell r="C1475" t="str">
            <v>Custom Shop</v>
          </cell>
          <cell r="D1475" t="str">
            <v>PD6322/64-WRX</v>
          </cell>
          <cell r="E1475" t="str">
            <v>JBL050</v>
          </cell>
          <cell r="F1475" t="str">
            <v>YES</v>
          </cell>
          <cell r="H1475" t="str">
            <v>Dual 12" three-way full-range loudspeaker (white)</v>
          </cell>
          <cell r="I1475" t="str">
            <v>High Output Three-Way FULL-RANGE Loudspeaker with  12" LF, 8" MF and 60° x  40° Coverage Pattern.  Two 300 mm (12 in.) VGC™  Vented Gap Cooled 2206H Woofers in a Slot Loaded LF, 200 mm (8 in) CMCD™  Cone Midrange Compression Driver and Large Format 2431H Neodymium HF Driver.  41 Hz to 17 kHz Frequency Range.  991 x  673 x 706 mm.  (39 x 26.5 x 27.8 in),  77 kg (170 lbs).  White finish.</v>
          </cell>
          <cell r="J1475" t="str">
            <v>Please email CustomAudio@harman.com for quote</v>
          </cell>
          <cell r="K1475" t="str">
            <v>Please email CustomAudio@harman.com for quote</v>
          </cell>
          <cell r="L1475" t="str">
            <v>Please email CustomAudio@harman.com for quote</v>
          </cell>
          <cell r="P1475">
            <v>691991032066</v>
          </cell>
          <cell r="R1475">
            <v>220</v>
          </cell>
          <cell r="S1475">
            <v>33</v>
          </cell>
          <cell r="T1475">
            <v>31</v>
          </cell>
          <cell r="U1475">
            <v>41</v>
          </cell>
          <cell r="V1475" t="str">
            <v>MX</v>
          </cell>
          <cell r="W1475" t="str">
            <v>Compliant</v>
          </cell>
          <cell r="Y1475">
            <v>610</v>
          </cell>
        </row>
        <row r="1476">
          <cell r="A1476" t="str">
            <v>PD6322/66</v>
          </cell>
          <cell r="B1476" t="str">
            <v>JBL</v>
          </cell>
          <cell r="C1476" t="str">
            <v>PD Series</v>
          </cell>
          <cell r="D1476" t="str">
            <v>PD6322/66</v>
          </cell>
          <cell r="E1476" t="str">
            <v>JBL050</v>
          </cell>
          <cell r="F1476" t="str">
            <v>YES</v>
          </cell>
          <cell r="H1476" t="str">
            <v>Dual 12" three-way full-range loudspeaker</v>
          </cell>
          <cell r="I1476" t="str">
            <v>High Output Three-Way FULL-RANGE Loudspeaker with  12" LF, 8" MF and 60° x  60° Coverage Pattern.  Two 300 mm (12 in.) VGC™  Vented Gap Cooled 2206H Woofers in a Slot Loaded LF, 200 mm (8 in) CMCD™  Cone Midrange Compression Driver and Large Format 2431H Neodymium HF Driver.  41 Hz to 17 kHz Frequency Range.  991 x  673 x 706 mm.  (39 x 26.5 x 27.8 in),  77 kg (170 lbs).</v>
          </cell>
          <cell r="J1476">
            <v>6300</v>
          </cell>
          <cell r="K1476">
            <v>6300</v>
          </cell>
          <cell r="L1476">
            <v>3150</v>
          </cell>
          <cell r="R1476">
            <v>200</v>
          </cell>
          <cell r="S1476">
            <v>33</v>
          </cell>
          <cell r="T1476">
            <v>31</v>
          </cell>
          <cell r="U1476">
            <v>41</v>
          </cell>
          <cell r="V1476" t="str">
            <v>MX</v>
          </cell>
          <cell r="W1476" t="str">
            <v>Compliant</v>
          </cell>
          <cell r="Y1476">
            <v>611</v>
          </cell>
        </row>
        <row r="1477">
          <cell r="A1477" t="str">
            <v>PD6322/66-WH</v>
          </cell>
          <cell r="B1477" t="str">
            <v>JBL</v>
          </cell>
          <cell r="C1477" t="str">
            <v>PD Series</v>
          </cell>
          <cell r="D1477" t="str">
            <v>PD6322/66-WH</v>
          </cell>
          <cell r="E1477" t="str">
            <v>JBL051</v>
          </cell>
          <cell r="F1477" t="str">
            <v>YES</v>
          </cell>
          <cell r="H1477" t="str">
            <v>Dual 12" three-way full-range loudspeaker (white)</v>
          </cell>
          <cell r="I1477" t="str">
            <v>High Output Three-Way FULL-RANGE Loudspeaker with  12" LF, 8" MF and 60° x  60° Coverage Pattern.  Two 300 mm (12 in.) VGC™  Vented Gap Cooled 2206H Woofers in a Slot Loaded LF, 200 mm (8 in) CMCD™  Cone Midrange Compression Driver and Large Format 2431H Neodymium HF Driver.  41 Hz to 17 kHz Frequency Range.  991 x  673 x 706 mm.  (39 x 26.5 x 27.8 in),  77 kg (170 lbs).  White finish.</v>
          </cell>
          <cell r="J1477">
            <v>6300</v>
          </cell>
          <cell r="K1477">
            <v>6300</v>
          </cell>
          <cell r="L1477">
            <v>3150</v>
          </cell>
          <cell r="P1477">
            <v>691991014758</v>
          </cell>
          <cell r="R1477">
            <v>200</v>
          </cell>
          <cell r="S1477">
            <v>33</v>
          </cell>
          <cell r="T1477">
            <v>31</v>
          </cell>
          <cell r="U1477">
            <v>41</v>
          </cell>
          <cell r="V1477" t="str">
            <v>MX</v>
          </cell>
          <cell r="W1477" t="str">
            <v>Compliant</v>
          </cell>
          <cell r="Y1477">
            <v>612</v>
          </cell>
        </row>
        <row r="1478">
          <cell r="A1478" t="str">
            <v>PD6322/66-WRC</v>
          </cell>
          <cell r="B1478" t="str">
            <v>JBL</v>
          </cell>
          <cell r="C1478" t="str">
            <v>Custom Shop Item</v>
          </cell>
          <cell r="D1478" t="str">
            <v>PD6322/66-WRC</v>
          </cell>
          <cell r="E1478" t="str">
            <v>JBL051</v>
          </cell>
          <cell r="F1478" t="str">
            <v>YES</v>
          </cell>
          <cell r="H1478" t="str">
            <v>Dual 12" three-way full-range loudspeaker (Weather Protection Treatment)</v>
          </cell>
          <cell r="I1478" t="str">
            <v>High Output Three-Way FULL-RANGE Loudspeaker with  12" LF, 8" MF and 60° x  60° Coverage Pattern.  Two 300 mm (12 in.) VGC™  Vented Gap Cooled 2206H Woofers in a Slot Loaded LF, 200 mm (8 in) CMCD™  Cone Midrange Compression Driver and Large Format 2431H Neodymium HF Driver.  41 Hz to 17 kHz Frequency Range.  991 x  673 x 706 mm.  (39 x 26.5 x 27.8 in),  77 kg (170 lbs).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78" t="str">
            <v>Please email CustomAudio@harman.com for quote</v>
          </cell>
          <cell r="K1478" t="str">
            <v>Please email CustomAudio@harman.com for quote</v>
          </cell>
          <cell r="L1478" t="str">
            <v>Please email CustomAudio@harman.com for quote</v>
          </cell>
          <cell r="P1478">
            <v>691991014765</v>
          </cell>
          <cell r="R1478">
            <v>183</v>
          </cell>
          <cell r="S1478">
            <v>33.5</v>
          </cell>
          <cell r="T1478">
            <v>31</v>
          </cell>
          <cell r="U1478">
            <v>41.5</v>
          </cell>
          <cell r="V1478" t="str">
            <v>MX</v>
          </cell>
          <cell r="W1478" t="str">
            <v>Compliant</v>
          </cell>
          <cell r="Y1478">
            <v>613</v>
          </cell>
        </row>
        <row r="1479">
          <cell r="A1479" t="str">
            <v>PD6322/95</v>
          </cell>
          <cell r="B1479" t="str">
            <v>JBL</v>
          </cell>
          <cell r="C1479" t="str">
            <v>PD Series</v>
          </cell>
          <cell r="D1479" t="str">
            <v>PD6322/95</v>
          </cell>
          <cell r="E1479" t="str">
            <v>JBL050</v>
          </cell>
          <cell r="F1479" t="str">
            <v>YES</v>
          </cell>
          <cell r="H1479" t="str">
            <v>Dual 12" three-way full-range loudspeaker</v>
          </cell>
          <cell r="I1479" t="str">
            <v>High Output Three-Way FULL-RANGE Loudspeaker with  12" LF, 8" MF and 90° x  50° Coverage Pattern.  Two 300 mm (12 in.) VGC™  Vented Gap Cooled 2206H Woofers in a Slot Loaded LF, 200 mm (8 in) CMCD™  Cone Midrange Compression Driver and Large Format 2431H Neodymium HF Driver.  41 Hz to 17 kHz Frequency Range. 991 x  673 x 706 mm.  (39 x 26.5 x 27.8 in),  77 kg (170 lbs).</v>
          </cell>
          <cell r="J1479">
            <v>6300</v>
          </cell>
          <cell r="K1479">
            <v>6300</v>
          </cell>
          <cell r="L1479">
            <v>3150</v>
          </cell>
          <cell r="P1479">
            <v>691991005008</v>
          </cell>
          <cell r="R1479">
            <v>180</v>
          </cell>
          <cell r="S1479">
            <v>33</v>
          </cell>
          <cell r="T1479">
            <v>31</v>
          </cell>
          <cell r="U1479">
            <v>41</v>
          </cell>
          <cell r="V1479" t="str">
            <v>MX</v>
          </cell>
          <cell r="W1479" t="str">
            <v>Compliant</v>
          </cell>
          <cell r="Y1479">
            <v>614</v>
          </cell>
        </row>
        <row r="1480">
          <cell r="A1480" t="str">
            <v>PD6322/95-WH</v>
          </cell>
          <cell r="B1480" t="str">
            <v>JBL</v>
          </cell>
          <cell r="C1480" t="str">
            <v>PD Series</v>
          </cell>
          <cell r="D1480" t="str">
            <v>PD6322/95-WH</v>
          </cell>
          <cell r="E1480" t="str">
            <v>JBL051</v>
          </cell>
          <cell r="F1480" t="str">
            <v>YES</v>
          </cell>
          <cell r="H1480" t="str">
            <v>Dual 12" three-way full-range loudspeaker (white)</v>
          </cell>
          <cell r="I1480" t="str">
            <v>High Output Three-Way FULL-RANGE Loudspeaker with  12" LF, 8" MF and 90° x  50° Coverage Pattern.  Two 300 mm (12 in.) VGC™  Vented Gap Cooled 2206H Woofers in a Slot Loaded LF, 200 mm (8 in) CMCD™  Cone Midrange Compression Driver and Large Format 2431H Neodymium HF Driver.  41 Hz to 17 kHz Frequency Range. 991 x  673 x 706 mm.  (39 x 26.5 x 27.8 in),  77 kg (170 lbs). White finish.</v>
          </cell>
          <cell r="J1480">
            <v>6300</v>
          </cell>
          <cell r="K1480">
            <v>6300</v>
          </cell>
          <cell r="L1480">
            <v>3150</v>
          </cell>
          <cell r="P1480">
            <v>691991005039</v>
          </cell>
          <cell r="R1480">
            <v>215</v>
          </cell>
          <cell r="S1480">
            <v>33</v>
          </cell>
          <cell r="T1480">
            <v>31</v>
          </cell>
          <cell r="U1480">
            <v>41.5</v>
          </cell>
          <cell r="V1480" t="str">
            <v>MX</v>
          </cell>
          <cell r="Y1480">
            <v>615</v>
          </cell>
        </row>
        <row r="1481">
          <cell r="A1481" t="str">
            <v>PD6322/95-WRC</v>
          </cell>
          <cell r="B1481" t="str">
            <v>JBL</v>
          </cell>
          <cell r="C1481" t="str">
            <v>Custom Shop Item</v>
          </cell>
          <cell r="D1481" t="str">
            <v>PD6322/95-WRC</v>
          </cell>
          <cell r="E1481" t="str">
            <v>JBL051</v>
          </cell>
          <cell r="F1481" t="str">
            <v>YES</v>
          </cell>
          <cell r="H1481" t="str">
            <v>Dual 12" three-way full-range loudspeaker (Weather Protection Treatment)</v>
          </cell>
          <cell r="I1481" t="str">
            <v>High Output Three-Way FULL-RANGE Loudspeaker with  12" LF, 8" MF and 90° x  50° Coverage Pattern.  Two 300 mm (12 in.) VGC™  Vented Gap Cooled 2206H Woofers in a Slot Loaded LF, 200 mm (8 in) CMCD™  Cone Midrange Compression Driver and Large Format 2431H Neodymium HF Driver.  41 Hz to 17 kHz Frequency Range. 991 x  673 x 706 mm.  (39 x 26.5 x 27.8 in),  77 kg (170 lbs).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81" t="str">
            <v>Please email CustomAudio@harman.com for quote</v>
          </cell>
          <cell r="K1481" t="str">
            <v>Please email CustomAudio@harman.com for quote</v>
          </cell>
          <cell r="L1481" t="str">
            <v>Please email CustomAudio@harman.com for quote</v>
          </cell>
          <cell r="P1481">
            <v>691991014772</v>
          </cell>
          <cell r="R1481">
            <v>100</v>
          </cell>
          <cell r="S1481">
            <v>41</v>
          </cell>
          <cell r="T1481">
            <v>30</v>
          </cell>
          <cell r="U1481">
            <v>33</v>
          </cell>
          <cell r="V1481" t="str">
            <v>MX</v>
          </cell>
          <cell r="W1481" t="str">
            <v>Compliant</v>
          </cell>
          <cell r="Y1481">
            <v>616</v>
          </cell>
        </row>
        <row r="1482">
          <cell r="A1482" t="str">
            <v>PD6322/95-WRX</v>
          </cell>
          <cell r="B1482" t="str">
            <v>JBL</v>
          </cell>
          <cell r="C1482" t="str">
            <v>Custom Shop Item</v>
          </cell>
          <cell r="D1482" t="str">
            <v>PD6322/95-WRX</v>
          </cell>
          <cell r="F1482" t="str">
            <v>YES</v>
          </cell>
          <cell r="H1482" t="str">
            <v>Dual 12" three-way full-range loudspeaker (Weather Protection Treatment)</v>
          </cell>
          <cell r="I1482" t="str">
            <v>High Output Three-Way FULL-RANGE Loudspeaker with  12" LF, 8" MF and 90° x  50° Coverage Pattern.  Two 300 mm (12 in.) VGC™  Vented Gap Cooled 2206H Woofers in a Slot Loaded LF, 200 mm (8 in) CMCD™  Cone Midrange Compression Driver and Large Format 2431H Neodymium HF Driver.  41 Hz to 17 kHz Frequency Range. 991 x  673 x 706 mm.  (39 x 26.5 x 27.8 in),  77 kg (170 lbs).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82" t="str">
            <v>Please email CustomAudio@harman.com for quote</v>
          </cell>
          <cell r="K1482" t="str">
            <v>Please email CustomAudio@harman.com for quote</v>
          </cell>
          <cell r="L1482" t="str">
            <v>Please email CustomAudio@harman.com for quote</v>
          </cell>
          <cell r="P1482">
            <v>691991032073</v>
          </cell>
          <cell r="R1482">
            <v>100</v>
          </cell>
          <cell r="S1482">
            <v>41</v>
          </cell>
          <cell r="T1482">
            <v>37</v>
          </cell>
          <cell r="U1482">
            <v>40</v>
          </cell>
          <cell r="V1482" t="str">
            <v>MX</v>
          </cell>
          <cell r="W1482" t="str">
            <v>Compliant</v>
          </cell>
          <cell r="Y1482">
            <v>617</v>
          </cell>
        </row>
        <row r="1483">
          <cell r="A1483" t="str">
            <v>LINE ARRAY:
VLA Line Array Modules</v>
          </cell>
          <cell r="B1483" t="str">
            <v>JBL</v>
          </cell>
          <cell r="V1483" t="str">
            <v>MX</v>
          </cell>
          <cell r="W1483" t="str">
            <v>Compliant</v>
          </cell>
          <cell r="Y1483">
            <v>618</v>
          </cell>
        </row>
        <row r="1484">
          <cell r="A1484" t="str">
            <v>JBL-P3267MX</v>
          </cell>
          <cell r="B1484" t="str">
            <v>JBL</v>
          </cell>
          <cell r="C1484" t="str">
            <v>PD Series</v>
          </cell>
          <cell r="D1484" t="str">
            <v>VLA301I</v>
          </cell>
          <cell r="E1484" t="str">
            <v>JBL050</v>
          </cell>
          <cell r="H1484" t="str">
            <v>Three-way horn-loaded line array system</v>
          </cell>
          <cell r="I1484" t="str">
            <v>High Output Three-Way Full-Range Horn-Loaded Line Array Loudspeaker System. 30° Horizontal Horn Coverage Pattern.  2x15” LF, 2x8” MF, 3x1.5” Exit HF</v>
          </cell>
          <cell r="J1484">
            <v>14415</v>
          </cell>
          <cell r="K1484">
            <v>14415</v>
          </cell>
          <cell r="L1484">
            <v>8646.34</v>
          </cell>
          <cell r="P1484">
            <v>691991036620</v>
          </cell>
          <cell r="V1484" t="str">
            <v>MX</v>
          </cell>
          <cell r="W1484" t="str">
            <v>Compliant</v>
          </cell>
          <cell r="Y1484">
            <v>619</v>
          </cell>
        </row>
        <row r="1485">
          <cell r="A1485" t="str">
            <v>JBL-P3268MX</v>
          </cell>
          <cell r="B1485" t="str">
            <v>JBL</v>
          </cell>
          <cell r="C1485" t="str">
            <v>Custom Shop Item</v>
          </cell>
          <cell r="D1485" t="str">
            <v>VLA301I-WRC</v>
          </cell>
          <cell r="E1485" t="str">
            <v>JBL050</v>
          </cell>
          <cell r="F1485" t="str">
            <v>YES</v>
          </cell>
          <cell r="H1485" t="str">
            <v>Three-way horn-loaded line array system (Weather Protection Treatment)</v>
          </cell>
          <cell r="I1485" t="str">
            <v>High Output Three-Way Full-Range Horn-Loaded Line Array Loudspeaker System. 30° Horizontal Horn Coverage Pattern.  2x15” LF, 2x8” MF, 3x1.5”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85" t="str">
            <v>Please email CustomAudio@harman.com for quote</v>
          </cell>
          <cell r="K1485" t="str">
            <v>Please email CustomAudio@harman.com for quote</v>
          </cell>
          <cell r="L1485" t="str">
            <v>Please email CustomAudio@harman.com for quote</v>
          </cell>
          <cell r="P1485">
            <v>691991036606</v>
          </cell>
          <cell r="V1485" t="str">
            <v>MX</v>
          </cell>
          <cell r="W1485" t="str">
            <v>Compliant</v>
          </cell>
          <cell r="Y1485">
            <v>620</v>
          </cell>
        </row>
        <row r="1486">
          <cell r="A1486" t="str">
            <v>JBL-P3270MX</v>
          </cell>
          <cell r="B1486" t="str">
            <v>JBL</v>
          </cell>
          <cell r="C1486" t="str">
            <v>Custom Shop Item</v>
          </cell>
          <cell r="D1486" t="str">
            <v>VLA301HI-WRC</v>
          </cell>
          <cell r="E1486" t="str">
            <v>JBL050</v>
          </cell>
          <cell r="F1486" t="str">
            <v>YES</v>
          </cell>
          <cell r="H1486" t="str">
            <v>Three-way horn-loaded line array system (Weather Protection Treatment)</v>
          </cell>
          <cell r="I1486" t="str">
            <v>High Output Three-Way Full-Range Horn-Loaded Line Array Loudspeaker System. 30° Horizontal Horn Coverage Pattern.  2x15” LF, 4x8” MF, 6x1.5”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86" t="str">
            <v>Please email CustomAudio@harman.com for quote</v>
          </cell>
          <cell r="K1486" t="str">
            <v>Please email CustomAudio@harman.com for quote</v>
          </cell>
          <cell r="L1486" t="str">
            <v>Please email CustomAudio@harman.com for quote</v>
          </cell>
          <cell r="P1486">
            <v>691991036651</v>
          </cell>
          <cell r="V1486" t="str">
            <v>MX</v>
          </cell>
          <cell r="W1486" t="str">
            <v>Compliant</v>
          </cell>
          <cell r="Y1486">
            <v>621</v>
          </cell>
        </row>
        <row r="1487">
          <cell r="A1487" t="str">
            <v>JBL-P3271MX</v>
          </cell>
          <cell r="B1487" t="str">
            <v>JBL</v>
          </cell>
          <cell r="C1487" t="str">
            <v>Custom Shop Item</v>
          </cell>
          <cell r="D1487" t="str">
            <v>VLA301HI-WRX</v>
          </cell>
          <cell r="E1487" t="str">
            <v>JBL050</v>
          </cell>
          <cell r="F1487" t="str">
            <v>YES</v>
          </cell>
          <cell r="H1487" t="str">
            <v>Three-way horn-loaded line array system (Extreme Weather Protection Treatment)</v>
          </cell>
          <cell r="I1487" t="str">
            <v>High Output Three-Way Full-Range Horn-Loaded Line Array Loudspeaker System. 30° Horizontal Horn Coverage Pattern.  2x15” LF, 4x8” MF, 6x1.5” Exit HF.  With Extreme Weather Protection Treatment. Refer to WEATHER RESISTANT Configurations for AE, PD &amp; VLA Series document for details regarding WRC/WRX models. Standard color is GRAY. Available in Black (-BK) &amp; White (-WH).</v>
          </cell>
          <cell r="J1487" t="str">
            <v>Please email CustomAudio@harman.com for quote</v>
          </cell>
          <cell r="K1487" t="str">
            <v>Please email CustomAudio@harman.com for quote</v>
          </cell>
          <cell r="L1487" t="str">
            <v>Please email CustomAudio@harman.com for quote</v>
          </cell>
          <cell r="P1487">
            <v>691991036644</v>
          </cell>
          <cell r="R1487">
            <v>421</v>
          </cell>
          <cell r="S1487">
            <v>54</v>
          </cell>
          <cell r="T1487">
            <v>21.5</v>
          </cell>
          <cell r="U1487">
            <v>60</v>
          </cell>
          <cell r="V1487" t="str">
            <v>MX</v>
          </cell>
          <cell r="W1487" t="str">
            <v>Compliant</v>
          </cell>
          <cell r="Y1487">
            <v>622</v>
          </cell>
        </row>
        <row r="1488">
          <cell r="A1488" t="str">
            <v>JBL-P3187MX</v>
          </cell>
          <cell r="B1488" t="str">
            <v>JBL</v>
          </cell>
          <cell r="C1488" t="str">
            <v>Custom Shop Item</v>
          </cell>
          <cell r="D1488" t="str">
            <v>VLA301I-WRX</v>
          </cell>
          <cell r="E1488" t="str">
            <v>JBL050</v>
          </cell>
          <cell r="F1488" t="str">
            <v>YES</v>
          </cell>
          <cell r="H1488" t="str">
            <v>Three-way horn-loaded line array system (Extreme Weather Protection Treatment)</v>
          </cell>
          <cell r="I1488" t="str">
            <v>High Output Three-Way Full-Range Horn-Loaded Line Array Loudspeaker System. 30° Horizontal Horn Coverage Pattern.  2x15” LF, 2x8” MF, 3x1.5” Exit HF.  With Extreme Weather Protection Treatment. Refer to WEATHER RESISTANT Configurations for AE, PD &amp; VLA Series document for details regarding WRC/WRX models. Standard color is GRAY. Available in Black (-BK) &amp; White (-WH).</v>
          </cell>
          <cell r="J1488" t="str">
            <v>Please email CustomAudio@harman.com for quote</v>
          </cell>
          <cell r="K1488" t="str">
            <v>Please email CustomAudio@harman.com for quote</v>
          </cell>
          <cell r="L1488" t="str">
            <v>Please email CustomAudio@harman.com for quote</v>
          </cell>
          <cell r="R1488">
            <v>400</v>
          </cell>
          <cell r="S1488">
            <v>55.5</v>
          </cell>
          <cell r="T1488">
            <v>23.5</v>
          </cell>
          <cell r="U1488">
            <v>59.5</v>
          </cell>
          <cell r="V1488" t="str">
            <v>MX</v>
          </cell>
          <cell r="W1488" t="str">
            <v>Compliant</v>
          </cell>
          <cell r="Y1488">
            <v>623</v>
          </cell>
        </row>
        <row r="1489">
          <cell r="A1489" t="str">
            <v>JBL-P3269MX</v>
          </cell>
          <cell r="B1489" t="str">
            <v>JBL</v>
          </cell>
          <cell r="C1489" t="str">
            <v>PD Series</v>
          </cell>
          <cell r="D1489" t="str">
            <v>VLA301HI</v>
          </cell>
          <cell r="E1489" t="str">
            <v>JBL050</v>
          </cell>
          <cell r="H1489" t="str">
            <v>Three-way horn-loaded line array system</v>
          </cell>
          <cell r="I1489" t="str">
            <v>High Output Three-Way Full-Range Horn-Loaded Line Array Loudspeaker System. 30° Horizontal Horn Coverage Pattern.  2x15” LF, 4x8” MF, 6x1.5” Exit HF</v>
          </cell>
          <cell r="J1489">
            <v>16360</v>
          </cell>
          <cell r="K1489">
            <v>16360</v>
          </cell>
          <cell r="L1489">
            <v>9813.33</v>
          </cell>
          <cell r="P1489">
            <v>691991036613</v>
          </cell>
          <cell r="V1489" t="str">
            <v>MX</v>
          </cell>
          <cell r="W1489" t="str">
            <v>Compliant</v>
          </cell>
          <cell r="Y1489">
            <v>624</v>
          </cell>
        </row>
        <row r="1490">
          <cell r="A1490" t="str">
            <v>VLA601I</v>
          </cell>
          <cell r="B1490" t="str">
            <v>JBL</v>
          </cell>
          <cell r="C1490" t="str">
            <v>PD Series</v>
          </cell>
          <cell r="D1490" t="str">
            <v>VLA601I</v>
          </cell>
          <cell r="E1490" t="str">
            <v>NEWPART</v>
          </cell>
          <cell r="H1490" t="str">
            <v>Three-way horn-loaded line array system</v>
          </cell>
          <cell r="I1490" t="str">
            <v>High Output Three-Way Full-Range Horn-Loaded Line Array Loudspeaker System. 60° Horizontal Horn Coverage Pattern.  2x15” LF, 2x8” MF, 3x1.5” Exit HF</v>
          </cell>
          <cell r="J1490">
            <v>10420</v>
          </cell>
          <cell r="K1490">
            <v>10420</v>
          </cell>
          <cell r="L1490">
            <v>6248.7</v>
          </cell>
          <cell r="P1490">
            <v>691991014963</v>
          </cell>
          <cell r="V1490" t="str">
            <v>MX</v>
          </cell>
          <cell r="W1490" t="str">
            <v>Compliant</v>
          </cell>
          <cell r="Y1490">
            <v>625</v>
          </cell>
        </row>
        <row r="1491">
          <cell r="A1491" t="str">
            <v>VLA601I-WRC</v>
          </cell>
          <cell r="B1491" t="str">
            <v>JBL</v>
          </cell>
          <cell r="C1491" t="str">
            <v>Custom Shop Item</v>
          </cell>
          <cell r="D1491" t="str">
            <v>VLA601I-WRC</v>
          </cell>
          <cell r="E1491" t="str">
            <v>JBL050</v>
          </cell>
          <cell r="F1491" t="str">
            <v>YES</v>
          </cell>
          <cell r="H1491" t="str">
            <v>Three-way horn-loaded line array system (Weather Protection Treatment)</v>
          </cell>
          <cell r="I1491" t="str">
            <v>High Output Three-Way Full-Range Horn-Loaded Line Array Loudspeaker System. 60° Horizontal Horn Coverage Pattern.  2x15” LF, 2x8” MF, 3x1.5”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91" t="str">
            <v>Please email CustomAudio@harman.com for quote</v>
          </cell>
          <cell r="K1491" t="str">
            <v>Please email CustomAudio@harman.com for quote</v>
          </cell>
          <cell r="L1491" t="str">
            <v>Please email CustomAudio@harman.com for quote</v>
          </cell>
          <cell r="Q1491">
            <v>0</v>
          </cell>
          <cell r="V1491" t="str">
            <v>MX</v>
          </cell>
          <cell r="Y1491">
            <v>626</v>
          </cell>
        </row>
        <row r="1492">
          <cell r="A1492" t="str">
            <v>VLA601I-WRX</v>
          </cell>
          <cell r="B1492" t="str">
            <v>JBL</v>
          </cell>
          <cell r="C1492" t="str">
            <v>Custom Shop Item</v>
          </cell>
          <cell r="D1492" t="str">
            <v>VLA601I-WRC</v>
          </cell>
          <cell r="F1492" t="str">
            <v>YES</v>
          </cell>
          <cell r="H1492" t="str">
            <v>Three-way horn-loaded line array system (Weather Protection Treatment)</v>
          </cell>
          <cell r="I1492" t="str">
            <v>High Output Three-Way Full-Range Horn-Loaded Line Array Loudspeaker System. 60° Horizontal Horn Coverage Pattern.  2x15” LF, 2x8” MF, 3x1.5”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92" t="str">
            <v>Please email CustomAudio@harman.com for quote</v>
          </cell>
          <cell r="K1492" t="str">
            <v>Please email CustomAudio@harman.com for quote</v>
          </cell>
          <cell r="L1492" t="str">
            <v>Please email CustomAudio@harman.com for quote</v>
          </cell>
          <cell r="V1492" t="str">
            <v>MX</v>
          </cell>
          <cell r="W1492" t="str">
            <v>Compliant</v>
          </cell>
          <cell r="Y1492">
            <v>627</v>
          </cell>
        </row>
        <row r="1493">
          <cell r="A1493" t="str">
            <v>VLA601HI</v>
          </cell>
          <cell r="B1493" t="str">
            <v>JBL</v>
          </cell>
          <cell r="C1493" t="str">
            <v>PD Series</v>
          </cell>
          <cell r="D1493" t="str">
            <v>VLA601HI</v>
          </cell>
          <cell r="E1493" t="str">
            <v>JBL051</v>
          </cell>
          <cell r="H1493" t="str">
            <v>Three-way horn-loaded line array system</v>
          </cell>
          <cell r="I1493" t="str">
            <v>High Output Three-Way Full-Range Horn-Loaded Line Array Loudspeaker System. 60° Horizontal Horn Coverage Pattern.  2x15” LF, 4x8” MF, 6x1.5” Exit HF</v>
          </cell>
          <cell r="J1493">
            <v>14770</v>
          </cell>
          <cell r="K1493">
            <v>14770</v>
          </cell>
          <cell r="L1493">
            <v>8858.52</v>
          </cell>
          <cell r="P1493">
            <v>691991014987</v>
          </cell>
          <cell r="R1493">
            <v>70</v>
          </cell>
          <cell r="S1493">
            <v>40</v>
          </cell>
          <cell r="T1493">
            <v>20</v>
          </cell>
          <cell r="U1493">
            <v>30</v>
          </cell>
          <cell r="V1493" t="str">
            <v>MX</v>
          </cell>
          <cell r="W1493" t="str">
            <v>Compliant</v>
          </cell>
          <cell r="Y1493">
            <v>628</v>
          </cell>
        </row>
        <row r="1494">
          <cell r="A1494" t="str">
            <v>VLA601HI-WRC</v>
          </cell>
          <cell r="B1494" t="str">
            <v>JBL</v>
          </cell>
          <cell r="C1494" t="str">
            <v>Custom Shop</v>
          </cell>
          <cell r="D1494" t="str">
            <v>VLA601HI-WRC</v>
          </cell>
          <cell r="F1494" t="str">
            <v>YES</v>
          </cell>
          <cell r="H1494" t="str">
            <v>Three-way horn-loaded line array system</v>
          </cell>
          <cell r="I1494" t="str">
            <v>High Output Three-Way Full-Range Horn-Loaded Line Array Loudspeaker System. 60° Horizontal Horn Coverage Pattern.  2x15” LF, 4x8” MF, 6x1.5” Exit HF</v>
          </cell>
          <cell r="J1494" t="str">
            <v>Please email CustomAudio@harman.com for quote</v>
          </cell>
          <cell r="K1494" t="str">
            <v>Please email CustomAudio@harman.com for quote</v>
          </cell>
          <cell r="L1494" t="str">
            <v>Please email CustomAudio@harman.com for quote</v>
          </cell>
          <cell r="R1494">
            <v>200</v>
          </cell>
          <cell r="S1494">
            <v>31</v>
          </cell>
          <cell r="T1494">
            <v>28</v>
          </cell>
          <cell r="U1494">
            <v>55</v>
          </cell>
          <cell r="V1494" t="str">
            <v>MX</v>
          </cell>
          <cell r="W1494" t="str">
            <v>Compliant</v>
          </cell>
          <cell r="Y1494">
            <v>629</v>
          </cell>
        </row>
        <row r="1495">
          <cell r="A1495" t="str">
            <v>VLA601HI-WRX</v>
          </cell>
          <cell r="B1495" t="str">
            <v>JBL</v>
          </cell>
          <cell r="C1495" t="str">
            <v>Custom Shop</v>
          </cell>
          <cell r="D1495" t="str">
            <v>VLA601HI-WRX</v>
          </cell>
          <cell r="F1495" t="str">
            <v>YES</v>
          </cell>
          <cell r="H1495" t="str">
            <v>Three-way horn-loaded line array system</v>
          </cell>
          <cell r="I1495" t="str">
            <v>High Output Three-Way Full-Range Horn-Loaded Line Array Loudspeaker System. 60° Horizontal Horn Coverage Pattern.  2x15” LF, 4x8” MF, 6x1.5” Exit HF</v>
          </cell>
          <cell r="J1495" t="str">
            <v>Please email CustomAudio@harman.com for quote</v>
          </cell>
          <cell r="K1495" t="str">
            <v>Please email CustomAudio@harman.com for quote</v>
          </cell>
          <cell r="L1495" t="str">
            <v>Please email CustomAudio@harman.com for quote</v>
          </cell>
          <cell r="R1495">
            <v>200</v>
          </cell>
          <cell r="S1495">
            <v>22</v>
          </cell>
          <cell r="T1495">
            <v>54</v>
          </cell>
          <cell r="U1495">
            <v>35</v>
          </cell>
          <cell r="V1495" t="str">
            <v>MX</v>
          </cell>
          <cell r="W1495" t="str">
            <v>Compliant</v>
          </cell>
          <cell r="Y1495">
            <v>630</v>
          </cell>
        </row>
        <row r="1496">
          <cell r="A1496" t="str">
            <v>JBL-P3183MX</v>
          </cell>
          <cell r="B1496" t="str">
            <v>JBL</v>
          </cell>
          <cell r="C1496" t="str">
            <v>PD Series</v>
          </cell>
          <cell r="D1496" t="str">
            <v>VLA901I</v>
          </cell>
          <cell r="E1496" t="str">
            <v>JBL018</v>
          </cell>
          <cell r="H1496" t="str">
            <v>Three-way horn-loaded line array system</v>
          </cell>
          <cell r="I1496" t="str">
            <v>High Output Three-Way Full-Range Horn-Loaded Line Array Loudspeaker System. 90° Horizontal Horn Coverage Pattern.  2x15” LF, 2x8” MF, 3x1.5” Exit HF</v>
          </cell>
          <cell r="J1496">
            <v>10420</v>
          </cell>
          <cell r="K1496">
            <v>10420</v>
          </cell>
          <cell r="L1496">
            <v>6248.7</v>
          </cell>
          <cell r="P1496">
            <v>691991034152</v>
          </cell>
          <cell r="V1496" t="str">
            <v>MX</v>
          </cell>
          <cell r="W1496" t="str">
            <v>Compliant</v>
          </cell>
          <cell r="Y1496">
            <v>631</v>
          </cell>
        </row>
        <row r="1497">
          <cell r="A1497" t="str">
            <v>VLA901I-WRC</v>
          </cell>
          <cell r="B1497" t="str">
            <v>JBL</v>
          </cell>
          <cell r="C1497" t="str">
            <v>Custom Shop Item</v>
          </cell>
          <cell r="D1497" t="str">
            <v>VLA901I-WRC</v>
          </cell>
          <cell r="F1497" t="str">
            <v>YES</v>
          </cell>
          <cell r="H1497" t="str">
            <v>Three-way horn-loaded line array system (Weather Protection Treatment)</v>
          </cell>
          <cell r="I1497" t="str">
            <v>High Output Three-Way Full-Range Horn-Loaded Line Array Loudspeaker System. 90° Horizontal Horn Coverage Pattern.  2x15” LF, 2x8” MF, 3x1.5”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97" t="str">
            <v>Please email CustomAudio@harman.com for quote</v>
          </cell>
          <cell r="K1497" t="str">
            <v>Please email CustomAudio@harman.com for quote</v>
          </cell>
          <cell r="L1497" t="str">
            <v>Please email CustomAudio@harman.com for quote</v>
          </cell>
          <cell r="P1497">
            <v>691991015007</v>
          </cell>
          <cell r="V1497" t="str">
            <v>MX</v>
          </cell>
          <cell r="W1497" t="str">
            <v>Compliant</v>
          </cell>
          <cell r="Y1497">
            <v>632</v>
          </cell>
        </row>
        <row r="1498">
          <cell r="A1498" t="str">
            <v>VLA901I-WRX</v>
          </cell>
          <cell r="B1498" t="str">
            <v>JBL</v>
          </cell>
          <cell r="C1498" t="str">
            <v>Custom Shop Item</v>
          </cell>
          <cell r="D1498" t="str">
            <v>VLA901I-WRX</v>
          </cell>
          <cell r="F1498" t="str">
            <v>YES</v>
          </cell>
          <cell r="H1498" t="str">
            <v>Three-way horn-loaded line array system (Weather Protection Treatment)</v>
          </cell>
          <cell r="I1498" t="str">
            <v>High Output Three-Way Full-Range Horn-Loaded Line Array Loudspeaker System. 90° Horizontal Horn Coverage Pattern.  2x15” LF, 2x8” MF, 3x1.5”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98" t="str">
            <v>Please email CustomAudio@harman.com for quote</v>
          </cell>
          <cell r="K1498" t="str">
            <v>Please email CustomAudio@harman.com for quote</v>
          </cell>
          <cell r="L1498" t="str">
            <v>Please email CustomAudio@harman.com for quote</v>
          </cell>
          <cell r="P1498">
            <v>691991032455</v>
          </cell>
          <cell r="R1498">
            <v>286</v>
          </cell>
          <cell r="S1498">
            <v>35.5</v>
          </cell>
          <cell r="T1498">
            <v>23.5</v>
          </cell>
          <cell r="U1498">
            <v>30</v>
          </cell>
          <cell r="V1498" t="str">
            <v>MX</v>
          </cell>
          <cell r="W1498" t="str">
            <v>Compliant</v>
          </cell>
          <cell r="Y1498">
            <v>633</v>
          </cell>
        </row>
        <row r="1499">
          <cell r="A1499" t="str">
            <v>JBL-P3266MX</v>
          </cell>
          <cell r="B1499" t="str">
            <v>JBL</v>
          </cell>
          <cell r="C1499" t="str">
            <v>PD Series</v>
          </cell>
          <cell r="D1499" t="str">
            <v>VLA901HI</v>
          </cell>
          <cell r="E1499" t="str">
            <v>JBL046</v>
          </cell>
          <cell r="H1499" t="str">
            <v>Three-way horn-loaded line array system</v>
          </cell>
          <cell r="I1499" t="str">
            <v>High Output Three-Way Full-Range Horn-Loaded Line Array Loudspeaker System. 90° Horizontal Horn Coverage Pattern.  2x15” LF, 4x8” MF, 6x1.5” Exit HF</v>
          </cell>
          <cell r="J1499">
            <v>14725</v>
          </cell>
          <cell r="K1499">
            <v>14725</v>
          </cell>
          <cell r="L1499">
            <v>8831.99</v>
          </cell>
          <cell r="P1499">
            <v>691991036637</v>
          </cell>
          <cell r="V1499" t="str">
            <v>MX</v>
          </cell>
          <cell r="W1499" t="str">
            <v>Compliant</v>
          </cell>
          <cell r="Y1499">
            <v>634</v>
          </cell>
        </row>
        <row r="1500">
          <cell r="A1500" t="str">
            <v>VLA901HI-WRC</v>
          </cell>
          <cell r="B1500" t="str">
            <v>JBL</v>
          </cell>
          <cell r="C1500" t="str">
            <v>Custom Shop Item</v>
          </cell>
          <cell r="D1500" t="str">
            <v>VLA901HI-WRC</v>
          </cell>
          <cell r="E1500" t="str">
            <v>JBL050</v>
          </cell>
          <cell r="F1500" t="str">
            <v>YES</v>
          </cell>
          <cell r="H1500" t="str">
            <v>Three-way horn-loaded line array system (Weather Protection Treatment)</v>
          </cell>
          <cell r="I1500" t="str">
            <v>High Output Three-Way Full-Range Horn-Loaded Line Array Loudspeaker System. 90° Horizontal Horn Coverage Pattern.  2x15” LF, 4x8” MF, 6x1.5”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500" t="str">
            <v>Please email CustomAudio@harman.com for quote</v>
          </cell>
          <cell r="K1500" t="str">
            <v>Please email CustomAudio@harman.com for quote</v>
          </cell>
          <cell r="L1500" t="str">
            <v>Please email CustomAudio@harman.com for quote</v>
          </cell>
          <cell r="P1500">
            <v>691991015021</v>
          </cell>
          <cell r="V1500" t="str">
            <v>CN</v>
          </cell>
          <cell r="W1500" t="str">
            <v>Non Compliant</v>
          </cell>
          <cell r="Y1500">
            <v>635</v>
          </cell>
        </row>
        <row r="1501">
          <cell r="A1501" t="str">
            <v>VLA901HI-WRX</v>
          </cell>
          <cell r="B1501" t="str">
            <v>JBL</v>
          </cell>
          <cell r="C1501" t="str">
            <v>Custom Shop Item</v>
          </cell>
          <cell r="D1501" t="str">
            <v>VLA901HI-WRX</v>
          </cell>
          <cell r="E1501" t="str">
            <v>JBL050</v>
          </cell>
          <cell r="F1501" t="str">
            <v>YES</v>
          </cell>
          <cell r="H1501" t="str">
            <v>Three-way horn-loaded line array system (Weather Protection Treatment)</v>
          </cell>
          <cell r="I1501" t="str">
            <v>High Output Three-Way Full-Range Horn-Loaded Line Array Loudspeaker System. 90° Horizontal Horn Coverage Pattern.  2x15” LF, 4x8” MF, 6x1.5”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501">
            <v>17695</v>
          </cell>
          <cell r="K1501">
            <v>17695</v>
          </cell>
          <cell r="L1501">
            <v>10615.23</v>
          </cell>
          <cell r="P1501">
            <v>691991032424</v>
          </cell>
          <cell r="R1501">
            <v>180</v>
          </cell>
          <cell r="S1501">
            <v>22</v>
          </cell>
          <cell r="T1501">
            <v>54</v>
          </cell>
          <cell r="U1501">
            <v>30</v>
          </cell>
          <cell r="V1501" t="str">
            <v>MX</v>
          </cell>
          <cell r="Y1501">
            <v>636</v>
          </cell>
        </row>
        <row r="1502">
          <cell r="A1502" t="str">
            <v>VLA-C2100-GR</v>
          </cell>
          <cell r="B1502" t="str">
            <v>JBL</v>
          </cell>
          <cell r="C1502" t="str">
            <v>VLA Compact</v>
          </cell>
          <cell r="D1502" t="str">
            <v xml:space="preserve">VLA-C2100-GR   </v>
          </cell>
          <cell r="E1502" t="str">
            <v>JBL051</v>
          </cell>
          <cell r="H1502" t="str">
            <v>Two-way horn-loaded line array system.  100° horizontal coverage. Gray.</v>
          </cell>
          <cell r="I1502" t="str">
            <v>Same as VLA-C2100-BK, but in Gray.</v>
          </cell>
          <cell r="J1502">
            <v>7960</v>
          </cell>
          <cell r="K1502">
            <v>7960</v>
          </cell>
          <cell r="L1502">
            <v>3980</v>
          </cell>
          <cell r="P1502">
            <v>691991010354</v>
          </cell>
          <cell r="V1502" t="str">
            <v>MX</v>
          </cell>
          <cell r="Y1502">
            <v>637</v>
          </cell>
        </row>
        <row r="1503">
          <cell r="A1503" t="str">
            <v>VLA-C2100-BK</v>
          </cell>
          <cell r="B1503" t="str">
            <v>JBL</v>
          </cell>
          <cell r="C1503" t="str">
            <v>VLA Compact</v>
          </cell>
          <cell r="D1503" t="str">
            <v>VLA-C2100-BK</v>
          </cell>
          <cell r="E1503" t="str">
            <v>JBL051</v>
          </cell>
          <cell r="F1503" t="str">
            <v>YES</v>
          </cell>
          <cell r="H1503" t="str">
            <v>Two-way horn-loaded line array system.  100° horizontal coverage. Black.</v>
          </cell>
          <cell r="I1503" t="str">
            <v>Two-way horn-loaded line array loudspeaker system.  100° horizontal horn coverage pattern.  2x10"LF, 3x0.8" Exit HF.  Comes standard with IP55 weather protection, with fiberglass enclosure and stainless steel components.  Bi-amp or passive (field switchable).  Black.</v>
          </cell>
          <cell r="J1503">
            <v>7960</v>
          </cell>
          <cell r="K1503">
            <v>7960</v>
          </cell>
          <cell r="L1503">
            <v>3980</v>
          </cell>
          <cell r="P1503">
            <v>691991010361</v>
          </cell>
          <cell r="V1503" t="str">
            <v>MX</v>
          </cell>
          <cell r="Y1503">
            <v>638</v>
          </cell>
        </row>
        <row r="1504">
          <cell r="A1504" t="str">
            <v>VLA-C265-GR</v>
          </cell>
          <cell r="B1504" t="str">
            <v>JBL</v>
          </cell>
          <cell r="C1504" t="str">
            <v>VLA Compact</v>
          </cell>
          <cell r="D1504" t="str">
            <v>VLA-C265-GR</v>
          </cell>
          <cell r="E1504" t="str">
            <v>JBL051</v>
          </cell>
          <cell r="F1504" t="str">
            <v>YES</v>
          </cell>
          <cell r="H1504" t="str">
            <v>Two-way horn-loaded line array system.  65° horizontal coverage. Gray.</v>
          </cell>
          <cell r="I1504" t="str">
            <v>Same as VLA-C265-BK, but in Gray.</v>
          </cell>
          <cell r="J1504">
            <v>7960</v>
          </cell>
          <cell r="K1504">
            <v>7960</v>
          </cell>
          <cell r="L1504">
            <v>3980</v>
          </cell>
          <cell r="P1504">
            <v>691991013348</v>
          </cell>
          <cell r="V1504" t="str">
            <v>MX</v>
          </cell>
          <cell r="Y1504">
            <v>639</v>
          </cell>
        </row>
        <row r="1505">
          <cell r="A1505" t="str">
            <v>VLA-C265-BK</v>
          </cell>
          <cell r="B1505" t="str">
            <v>JBL</v>
          </cell>
          <cell r="C1505" t="str">
            <v>VLA Compact</v>
          </cell>
          <cell r="D1505" t="str">
            <v>VLA-C265-BK</v>
          </cell>
          <cell r="E1505" t="str">
            <v>JBL051</v>
          </cell>
          <cell r="F1505" t="str">
            <v>YES</v>
          </cell>
          <cell r="H1505" t="str">
            <v>Two-way horn-loaded line array system.  65° horizontal coverage. Black</v>
          </cell>
          <cell r="I1505" t="str">
            <v>Two-way horn-loaded line array loudspeaker system.  65° horizontal horn coverage pattern.  2x10"LF, 3x0.8" Exit HF.  Comes standard with IP55 weather protection, with fiberglass enclosure and stainless steel components.  Bi-amp or passive (field switchable).  Black.</v>
          </cell>
          <cell r="J1505">
            <v>7960</v>
          </cell>
          <cell r="K1505">
            <v>7960</v>
          </cell>
          <cell r="L1505">
            <v>3980</v>
          </cell>
          <cell r="P1505">
            <v>691991032479</v>
          </cell>
          <cell r="V1505" t="str">
            <v>MX</v>
          </cell>
          <cell r="Y1505">
            <v>640</v>
          </cell>
        </row>
        <row r="1506">
          <cell r="A1506" t="str">
            <v>VLA-C125S-GR</v>
          </cell>
          <cell r="B1506" t="str">
            <v>JBL</v>
          </cell>
          <cell r="C1506" t="str">
            <v>VLA Compact</v>
          </cell>
          <cell r="D1506" t="str">
            <v xml:space="preserve">VLA-C125S-GR   </v>
          </cell>
          <cell r="E1506" t="str">
            <v>JBL051</v>
          </cell>
          <cell r="H1506" t="str">
            <v>Subwoofer for VLA Compact line array system.  Gray.</v>
          </cell>
          <cell r="I1506" t="str">
            <v>Same as VLA-C125S-BK, but in Gray.</v>
          </cell>
          <cell r="J1506">
            <v>6600</v>
          </cell>
          <cell r="K1506">
            <v>6600</v>
          </cell>
          <cell r="L1506">
            <v>3300</v>
          </cell>
          <cell r="P1506">
            <v>691991010378</v>
          </cell>
          <cell r="V1506" t="str">
            <v>MX</v>
          </cell>
          <cell r="Y1506">
            <v>641</v>
          </cell>
        </row>
        <row r="1507">
          <cell r="A1507" t="str">
            <v>VLA-C125S-BK</v>
          </cell>
          <cell r="B1507" t="str">
            <v>JBL</v>
          </cell>
          <cell r="C1507" t="str">
            <v>VLA Compact</v>
          </cell>
          <cell r="D1507" t="str">
            <v>VLA-C125S-BK</v>
          </cell>
          <cell r="E1507" t="str">
            <v>JBL051</v>
          </cell>
          <cell r="F1507" t="str">
            <v>YES</v>
          </cell>
          <cell r="H1507" t="str">
            <v>Subwoofer for VLA Compact line array system.  Black.</v>
          </cell>
          <cell r="I1507" t="str">
            <v>Subwoofer for VLA Compact line array system.  Dual 15" Differential Drive® transducers.  Comes standard with IP55 weather protection, with fiberglass enclosure and stainless steel components.  Black.</v>
          </cell>
          <cell r="J1507">
            <v>6600</v>
          </cell>
          <cell r="K1507">
            <v>6600</v>
          </cell>
          <cell r="L1507">
            <v>3300</v>
          </cell>
          <cell r="P1507">
            <v>691991010385</v>
          </cell>
          <cell r="V1507" t="str">
            <v>MX</v>
          </cell>
          <cell r="Y1507">
            <v>642</v>
          </cell>
        </row>
        <row r="1508">
          <cell r="A1508" t="str">
            <v>JBL-VLACSB2BK</v>
          </cell>
          <cell r="B1508" t="str">
            <v>JBL</v>
          </cell>
          <cell r="C1508" t="str">
            <v>VLA Compact</v>
          </cell>
          <cell r="D1508" t="str">
            <v>VLA-C-SB2</v>
          </cell>
          <cell r="E1508" t="str">
            <v>JBL018</v>
          </cell>
          <cell r="H1508" t="str">
            <v>Suspension Kit for VLA-C Arrays</v>
          </cell>
          <cell r="I1508" t="str">
            <v xml:space="preserve"> Suspension Kit for VLA-C Arrays with 2 pcs VLA-C-SB2 Suspension Bars (for top and bottom of array) and 3 pcs Forged-Shoulder Eye Bolts.   See user’s guide for instructions and limitations.  Black only.</v>
          </cell>
          <cell r="J1508">
            <v>3200</v>
          </cell>
          <cell r="K1508">
            <v>3200</v>
          </cell>
          <cell r="L1508">
            <v>1600</v>
          </cell>
          <cell r="P1508">
            <v>691991034374</v>
          </cell>
          <cell r="V1508" t="str">
            <v>US</v>
          </cell>
          <cell r="Y1508">
            <v>643</v>
          </cell>
        </row>
        <row r="1509">
          <cell r="A1509" t="str">
            <v>LINE ARRAYS:
Vertec Series Large Format Line Arrays</v>
          </cell>
          <cell r="B1509" t="str">
            <v>JBL</v>
          </cell>
          <cell r="Y1509">
            <v>644</v>
          </cell>
        </row>
        <row r="1510">
          <cell r="A1510" t="str">
            <v>LINE ARRAYS:
VTX Series Large Format Line Arrays</v>
          </cell>
          <cell r="B1510" t="str">
            <v>JBL</v>
          </cell>
          <cell r="Y1510">
            <v>645</v>
          </cell>
        </row>
        <row r="1511">
          <cell r="A1511" t="str">
            <v>JBL-P3250MX</v>
          </cell>
          <cell r="B1511" t="str">
            <v>JBL</v>
          </cell>
          <cell r="C1511" t="str">
            <v>VTX SERIES</v>
          </cell>
          <cell r="D1511" t="str">
            <v>VTX A6</v>
          </cell>
          <cell r="E1511" t="str">
            <v>NEWPART</v>
          </cell>
          <cell r="F1511" t="str">
            <v>YES</v>
          </cell>
          <cell r="H1511" t="str">
            <v>Sub-compact Line Array Speaker</v>
          </cell>
          <cell r="I1511" t="str">
            <v>Sub-compact dual 6.5-inch line array speaker, 2-Way, 110-degree</v>
          </cell>
          <cell r="J1511" t="str">
            <v>“Price On Application (POA) Contact your Representative"</v>
          </cell>
          <cell r="K1511" t="str">
            <v>“Price On Application (POA) Contact your Representative"</v>
          </cell>
          <cell r="L1511" t="str">
            <v>“Price On Application (POA) Contact your Representative"</v>
          </cell>
          <cell r="P1511">
            <v>691991035876</v>
          </cell>
          <cell r="R1511">
            <v>7.5</v>
          </cell>
          <cell r="S1511">
            <v>21.1</v>
          </cell>
          <cell r="T1511">
            <v>11.8</v>
          </cell>
          <cell r="U1511">
            <v>40.299999999999997</v>
          </cell>
          <cell r="V1511" t="str">
            <v>MX</v>
          </cell>
          <cell r="Y1511">
            <v>646</v>
          </cell>
        </row>
        <row r="1512">
          <cell r="A1512" t="str">
            <v>JBL-P3251MX</v>
          </cell>
          <cell r="B1512" t="str">
            <v>JBL</v>
          </cell>
          <cell r="C1512" t="str">
            <v>VTX SERIES</v>
          </cell>
          <cell r="D1512" t="str">
            <v>VTX B15</v>
          </cell>
          <cell r="E1512" t="str">
            <v>JBL046</v>
          </cell>
          <cell r="F1512" t="str">
            <v>YES</v>
          </cell>
          <cell r="H1512" t="str">
            <v>Compact Subwoofer</v>
          </cell>
          <cell r="I1512" t="str">
            <v>Sub-compact Arrayable 15-inch Subwoofer</v>
          </cell>
          <cell r="J1512" t="str">
            <v>“Price On Application (POA) Contact your Representative"</v>
          </cell>
          <cell r="K1512" t="str">
            <v>“Price On Application (POA) Contact your Representative"</v>
          </cell>
          <cell r="L1512" t="str">
            <v>“Price On Application (POA) Contact your Representative"</v>
          </cell>
          <cell r="P1512">
            <v>691991035869</v>
          </cell>
          <cell r="R1512">
            <v>18.3</v>
          </cell>
          <cell r="S1512">
            <v>21.1</v>
          </cell>
          <cell r="T1512">
            <v>23.1</v>
          </cell>
          <cell r="U1512">
            <v>91.5</v>
          </cell>
          <cell r="V1512" t="str">
            <v>MX</v>
          </cell>
          <cell r="Y1512">
            <v>647</v>
          </cell>
        </row>
        <row r="1513">
          <cell r="A1513" t="str">
            <v>JBL-P3252MX</v>
          </cell>
          <cell r="B1513" t="str">
            <v>JBL</v>
          </cell>
          <cell r="C1513" t="str">
            <v>VTX SERIES</v>
          </cell>
          <cell r="D1513" t="str">
            <v>VTX B15G</v>
          </cell>
          <cell r="E1513" t="str">
            <v>JBL046</v>
          </cell>
          <cell r="F1513" t="str">
            <v>YES</v>
          </cell>
          <cell r="H1513" t="str">
            <v>Compact Subwoofer</v>
          </cell>
          <cell r="I1513" t="str">
            <v>Sub-compact 15-inch Subwoofer</v>
          </cell>
          <cell r="J1513" t="str">
            <v>“Price On Application (POA) Contact your Representative"</v>
          </cell>
          <cell r="K1513" t="str">
            <v>“Price On Application (POA) Contact your Representative"</v>
          </cell>
          <cell r="L1513" t="str">
            <v>“Price On Application (POA) Contact your Representative"</v>
          </cell>
          <cell r="P1513">
            <v>691991035852</v>
          </cell>
          <cell r="R1513">
            <v>18.63</v>
          </cell>
          <cell r="S1513">
            <v>21.1</v>
          </cell>
          <cell r="T1513">
            <v>23.1</v>
          </cell>
          <cell r="U1513">
            <v>74.8</v>
          </cell>
          <cell r="V1513" t="str">
            <v>MX</v>
          </cell>
          <cell r="Y1513">
            <v>648</v>
          </cell>
        </row>
        <row r="1514">
          <cell r="A1514" t="str">
            <v>JBL-P3253MX</v>
          </cell>
          <cell r="B1514" t="str">
            <v>JBL</v>
          </cell>
          <cell r="C1514" t="str">
            <v>VTX SERIES</v>
          </cell>
          <cell r="D1514" t="str">
            <v>VTX A6 MF</v>
          </cell>
          <cell r="E1514" t="str">
            <v>JBL046</v>
          </cell>
          <cell r="F1514" t="str">
            <v>YES</v>
          </cell>
          <cell r="H1514" t="str">
            <v>Mini Frame</v>
          </cell>
          <cell r="I1514" t="str">
            <v>Mini Frame for A6 and B15</v>
          </cell>
          <cell r="J1514" t="str">
            <v>“Price On Application (POA) Contact your Representative"</v>
          </cell>
          <cell r="K1514" t="str">
            <v>“Price On Application (POA) Contact your Representative"</v>
          </cell>
          <cell r="L1514" t="str">
            <v>“Price On Application (POA) Contact your Representative"</v>
          </cell>
          <cell r="P1514">
            <v>691991035845</v>
          </cell>
          <cell r="R1514">
            <v>3.4</v>
          </cell>
          <cell r="S1514">
            <v>20</v>
          </cell>
          <cell r="T1514">
            <v>20.399999999999999</v>
          </cell>
          <cell r="U1514">
            <v>13.6</v>
          </cell>
          <cell r="V1514" t="str">
            <v>CN</v>
          </cell>
          <cell r="W1514" t="str">
            <v>Non Compliant</v>
          </cell>
          <cell r="Y1514">
            <v>649</v>
          </cell>
        </row>
        <row r="1515">
          <cell r="A1515" t="str">
            <v>JBL-P3254MX</v>
          </cell>
          <cell r="B1515" t="str">
            <v>JBL</v>
          </cell>
          <cell r="C1515" t="str">
            <v>VTX SERIES</v>
          </cell>
          <cell r="D1515" t="str">
            <v>VTX A6 SB</v>
          </cell>
          <cell r="E1515" t="str">
            <v>JBL046</v>
          </cell>
          <cell r="F1515" t="str">
            <v>YES</v>
          </cell>
          <cell r="H1515" t="str">
            <v>Suspension Bar</v>
          </cell>
          <cell r="I1515" t="str">
            <v>Suspension Bar for A6 and B15</v>
          </cell>
          <cell r="J1515" t="str">
            <v>“Price On Application (POA) Contact your Representative"</v>
          </cell>
          <cell r="K1515" t="str">
            <v>“Price On Application (POA) Contact your Representative"</v>
          </cell>
          <cell r="L1515" t="str">
            <v>“Price On Application (POA) Contact your Representative"</v>
          </cell>
          <cell r="P1515">
            <v>691991035838</v>
          </cell>
          <cell r="R1515">
            <v>2.4</v>
          </cell>
          <cell r="S1515">
            <v>20.399999999999999</v>
          </cell>
          <cell r="T1515">
            <v>2.6</v>
          </cell>
          <cell r="U1515">
            <v>3.9</v>
          </cell>
          <cell r="V1515" t="str">
            <v>CN</v>
          </cell>
          <cell r="W1515" t="str">
            <v>Non Compliant</v>
          </cell>
          <cell r="Y1515">
            <v>650</v>
          </cell>
        </row>
        <row r="1516">
          <cell r="A1516" t="str">
            <v>JBL-P3312MX</v>
          </cell>
          <cell r="B1516" t="str">
            <v>JBL</v>
          </cell>
          <cell r="C1516" t="str">
            <v>VTX SERIES</v>
          </cell>
          <cell r="D1516" t="str">
            <v>VTX PM</v>
          </cell>
          <cell r="E1516" t="str">
            <v>JBL020</v>
          </cell>
          <cell r="I1516" t="str">
            <v>Universal 35mm Ple Mount Adapter, T-Bar Style</v>
          </cell>
          <cell r="J1516">
            <v>170</v>
          </cell>
          <cell r="K1516">
            <v>119</v>
          </cell>
          <cell r="L1516">
            <v>85</v>
          </cell>
          <cell r="P1516">
            <v>691991038471</v>
          </cell>
          <cell r="V1516" t="str">
            <v>DE</v>
          </cell>
          <cell r="Y1516">
            <v>651</v>
          </cell>
        </row>
        <row r="1517">
          <cell r="A1517" t="str">
            <v>JBL-P3255MX</v>
          </cell>
          <cell r="B1517" t="str">
            <v>JBL</v>
          </cell>
          <cell r="C1517" t="str">
            <v>VTX SERIES</v>
          </cell>
          <cell r="D1517" t="str">
            <v>VTX A6 BP</v>
          </cell>
          <cell r="E1517" t="str">
            <v>JBL046</v>
          </cell>
          <cell r="F1517" t="str">
            <v>YES</v>
          </cell>
          <cell r="H1517" t="str">
            <v>Base Plate</v>
          </cell>
          <cell r="I1517" t="str">
            <v>Base Plate for A6</v>
          </cell>
          <cell r="J1517" t="str">
            <v>“Price On Application (POA) Contact your Representative"</v>
          </cell>
          <cell r="K1517" t="str">
            <v>“Price On Application (POA) Contact your Representative"</v>
          </cell>
          <cell r="L1517" t="str">
            <v>“Price On Application (POA) Contact your Representative"</v>
          </cell>
          <cell r="P1517">
            <v>691991035821</v>
          </cell>
          <cell r="R1517">
            <v>2.2000000000000002</v>
          </cell>
          <cell r="S1517">
            <v>20</v>
          </cell>
          <cell r="T1517">
            <v>11.9</v>
          </cell>
          <cell r="U1517">
            <v>11.6</v>
          </cell>
          <cell r="V1517" t="str">
            <v>CN</v>
          </cell>
          <cell r="W1517" t="str">
            <v>Non Compliant</v>
          </cell>
          <cell r="Y1517">
            <v>652</v>
          </cell>
        </row>
        <row r="1518">
          <cell r="A1518" t="str">
            <v>JBL-P3256MX</v>
          </cell>
          <cell r="B1518" t="str">
            <v>JBL</v>
          </cell>
          <cell r="C1518" t="str">
            <v>VTX SERIES</v>
          </cell>
          <cell r="D1518" t="str">
            <v>VTX A6 CASE</v>
          </cell>
          <cell r="E1518" t="str">
            <v>JBL046</v>
          </cell>
          <cell r="F1518" t="str">
            <v>YES</v>
          </cell>
          <cell r="H1518" t="str">
            <v>Road Case</v>
          </cell>
          <cell r="I1518" t="str">
            <v xml:space="preserve">Road case for (4) VTX A6 and accessories </v>
          </cell>
          <cell r="J1518" t="str">
            <v>“Price On Application (POA) Contact your Representative"</v>
          </cell>
          <cell r="K1518" t="str">
            <v>“Price On Application (POA) Contact your Representative"</v>
          </cell>
          <cell r="L1518" t="str">
            <v>“Price On Application (POA) Contact your Representative"</v>
          </cell>
          <cell r="P1518">
            <v>691991035814</v>
          </cell>
          <cell r="R1518">
            <v>43.5</v>
          </cell>
          <cell r="S1518">
            <v>24.2</v>
          </cell>
          <cell r="T1518">
            <v>22.2</v>
          </cell>
          <cell r="U1518">
            <v>103</v>
          </cell>
          <cell r="V1518" t="str">
            <v>MX</v>
          </cell>
          <cell r="Y1518">
            <v>653</v>
          </cell>
        </row>
        <row r="1519">
          <cell r="A1519" t="str">
            <v>JBL-P3257MX</v>
          </cell>
          <cell r="B1519" t="str">
            <v>JBL</v>
          </cell>
          <cell r="C1519" t="str">
            <v>VTX SERIES</v>
          </cell>
          <cell r="D1519" t="str">
            <v>VTX B15 ACC</v>
          </cell>
          <cell r="E1519" t="str">
            <v>JBL046</v>
          </cell>
          <cell r="F1519" t="str">
            <v>YES</v>
          </cell>
          <cell r="H1519" t="str">
            <v>Transportation Accessory</v>
          </cell>
          <cell r="I1519" t="str">
            <v>Accessory Cover &amp; Caster board for B15 and B15G</v>
          </cell>
          <cell r="J1519" t="str">
            <v>“Price On Application (POA) Contact your Representative"</v>
          </cell>
          <cell r="K1519" t="str">
            <v>“Price On Application (POA) Contact your Representative"</v>
          </cell>
          <cell r="L1519" t="str">
            <v>“Price On Application (POA) Contact your Representative"</v>
          </cell>
          <cell r="P1519">
            <v>691991035807</v>
          </cell>
          <cell r="R1519">
            <v>4.9000000000000004</v>
          </cell>
          <cell r="S1519">
            <v>21.1</v>
          </cell>
          <cell r="T1519">
            <v>18</v>
          </cell>
          <cell r="U1519">
            <v>15.4</v>
          </cell>
          <cell r="V1519" t="str">
            <v>MX</v>
          </cell>
          <cell r="Y1519">
            <v>654</v>
          </cell>
        </row>
        <row r="1520">
          <cell r="A1520" t="str">
            <v>JBL-P3258MX</v>
          </cell>
          <cell r="B1520" t="str">
            <v>JBL</v>
          </cell>
          <cell r="C1520" t="str">
            <v>VTX SERIES</v>
          </cell>
          <cell r="D1520" t="str">
            <v>VTX B1 GND</v>
          </cell>
          <cell r="E1520" t="str">
            <v>JBL046</v>
          </cell>
          <cell r="F1520" t="str">
            <v>YES</v>
          </cell>
          <cell r="H1520" t="str">
            <v>Ground Stack Accessory</v>
          </cell>
          <cell r="I1520" t="str">
            <v>Universal Ground Stack Accessory, compatible with B15 and B18</v>
          </cell>
          <cell r="J1520" t="str">
            <v>“Price On Application (POA) Contact your Representative"</v>
          </cell>
          <cell r="K1520" t="str">
            <v>“Price On Application (POA) Contact your Representative"</v>
          </cell>
          <cell r="L1520" t="str">
            <v>“Price On Application (POA) Contact your Representative"</v>
          </cell>
          <cell r="P1520">
            <v>691991035791</v>
          </cell>
          <cell r="R1520">
            <v>1.5</v>
          </cell>
          <cell r="S1520">
            <v>4</v>
          </cell>
          <cell r="T1520">
            <v>5</v>
          </cell>
          <cell r="U1520">
            <v>4.8</v>
          </cell>
          <cell r="V1520" t="str">
            <v>MX</v>
          </cell>
          <cell r="Y1520">
            <v>655</v>
          </cell>
        </row>
        <row r="1521">
          <cell r="A1521" t="str">
            <v>JBL-P3287MX</v>
          </cell>
          <cell r="B1521" t="str">
            <v>JBL</v>
          </cell>
          <cell r="C1521" t="str">
            <v>VTX SERIES</v>
          </cell>
          <cell r="D1521" t="str">
            <v>VTX A6 CM</v>
          </cell>
          <cell r="E1521" t="str">
            <v>JBL050</v>
          </cell>
          <cell r="F1521" t="str">
            <v>YES</v>
          </cell>
          <cell r="H1521" t="str">
            <v>Ceiling Mount</v>
          </cell>
          <cell r="I1521" t="str">
            <v>Ceiling Mount accessory for A6 and B15</v>
          </cell>
          <cell r="J1521" t="str">
            <v>“Price On Application (POA) Contact your Representative"</v>
          </cell>
          <cell r="K1521" t="str">
            <v>“Price On Application (POA) Contact your Representative"</v>
          </cell>
          <cell r="L1521" t="str">
            <v>“Price On Application (POA) Contact your Representative"</v>
          </cell>
          <cell r="P1521">
            <v>691991037535</v>
          </cell>
          <cell r="R1521">
            <v>1.2</v>
          </cell>
          <cell r="S1521">
            <v>20.399999999999999</v>
          </cell>
          <cell r="T1521">
            <v>11.9</v>
          </cell>
          <cell r="U1521">
            <v>2.2999999999999998</v>
          </cell>
          <cell r="V1521" t="str">
            <v>MX</v>
          </cell>
          <cell r="Y1521">
            <v>656</v>
          </cell>
        </row>
        <row r="1522">
          <cell r="A1522" t="str">
            <v>JBL-P3319MX</v>
          </cell>
          <cell r="B1522" t="str">
            <v>JBL</v>
          </cell>
          <cell r="C1522" t="str">
            <v>VTX SERIES</v>
          </cell>
          <cell r="D1522" t="str">
            <v>VTX A6 CASE COMPLETE</v>
          </cell>
          <cell r="E1522" t="str">
            <v>JBL020</v>
          </cell>
          <cell r="F1522" t="str">
            <v>YES</v>
          </cell>
          <cell r="H1522" t="str">
            <v>VTX A6 CASE COMPLETE</v>
          </cell>
          <cell r="I1522" t="str">
            <v>VTX A6 CASE complete, includes (4) VTX A6 speakers</v>
          </cell>
          <cell r="J1522" t="str">
            <v>“Price On Application (POA) Contact your Representative"</v>
          </cell>
          <cell r="K1522" t="str">
            <v>“Price On Application (POA) Contact your Representative"</v>
          </cell>
          <cell r="L1522" t="str">
            <v>“Price On Application (POA) Contact your Representative"</v>
          </cell>
          <cell r="P1522">
            <v>691991038570</v>
          </cell>
          <cell r="V1522" t="str">
            <v>MX</v>
          </cell>
          <cell r="Y1522">
            <v>657</v>
          </cell>
        </row>
        <row r="1523">
          <cell r="A1523" t="str">
            <v>VTX A8</v>
          </cell>
          <cell r="B1523" t="str">
            <v>JBL</v>
          </cell>
          <cell r="C1523" t="str">
            <v>VTX SERIES</v>
          </cell>
          <cell r="D1523" t="str">
            <v>VTX A8</v>
          </cell>
          <cell r="E1523" t="str">
            <v>JBL046</v>
          </cell>
          <cell r="F1523" t="str">
            <v>YES</v>
          </cell>
          <cell r="H1523" t="str">
            <v>VTX A8</v>
          </cell>
          <cell r="I1523" t="str">
            <v xml:space="preserve"> Compact Dual 8" Line Array</v>
          </cell>
          <cell r="J1523" t="str">
            <v>“Price On Application (POA) Contact your Representative"</v>
          </cell>
          <cell r="K1523" t="str">
            <v>“Price On Application (POA) Contact your Representative"</v>
          </cell>
          <cell r="L1523" t="str">
            <v>“Price On Application (POA) Contact your Representative"</v>
          </cell>
          <cell r="P1523">
            <v>691991015618</v>
          </cell>
          <cell r="V1523" t="str">
            <v>MX</v>
          </cell>
          <cell r="Y1523">
            <v>658</v>
          </cell>
        </row>
        <row r="1524">
          <cell r="A1524" t="str">
            <v>VTX B18</v>
          </cell>
          <cell r="B1524" t="str">
            <v>JBL</v>
          </cell>
          <cell r="C1524" t="str">
            <v>VTX SERIES</v>
          </cell>
          <cell r="D1524" t="str">
            <v>VTX B18</v>
          </cell>
          <cell r="E1524" t="str">
            <v>JBL046</v>
          </cell>
          <cell r="F1524" t="str">
            <v>YES</v>
          </cell>
          <cell r="H1524" t="str">
            <v>VTX B18</v>
          </cell>
          <cell r="I1524" t="str">
            <v xml:space="preserve"> Single 18" High Performance Subwoofer</v>
          </cell>
          <cell r="J1524" t="str">
            <v>“Price On Application (POA) Contact your Representative"</v>
          </cell>
          <cell r="K1524" t="str">
            <v>“Price On Application (POA) Contact your Representative"</v>
          </cell>
          <cell r="L1524" t="str">
            <v>“Price On Application (POA) Contact your Representative"</v>
          </cell>
          <cell r="P1524">
            <v>691991013409</v>
          </cell>
          <cell r="V1524" t="str">
            <v>MX</v>
          </cell>
          <cell r="Y1524">
            <v>659</v>
          </cell>
        </row>
        <row r="1525">
          <cell r="A1525" t="str">
            <v>VTX A8 AF</v>
          </cell>
          <cell r="B1525" t="str">
            <v>JBL</v>
          </cell>
          <cell r="C1525" t="str">
            <v>VTX SERIES</v>
          </cell>
          <cell r="D1525" t="str">
            <v>VTX A8 AF</v>
          </cell>
          <cell r="E1525" t="str">
            <v>JBL046</v>
          </cell>
          <cell r="F1525" t="str">
            <v>YES</v>
          </cell>
          <cell r="H1525" t="str">
            <v>VTX A8 AF</v>
          </cell>
          <cell r="I1525" t="str">
            <v xml:space="preserve"> VTX A8/B18 Array Frame</v>
          </cell>
          <cell r="J1525" t="str">
            <v>“Price On Application (POA) Contact your Representative"</v>
          </cell>
          <cell r="K1525" t="str">
            <v>“Price On Application (POA) Contact your Representative"</v>
          </cell>
          <cell r="L1525" t="str">
            <v>“Price On Application (POA) Contact your Representative"</v>
          </cell>
          <cell r="P1525">
            <v>691991015564</v>
          </cell>
          <cell r="V1525" t="str">
            <v>MX</v>
          </cell>
          <cell r="Y1525">
            <v>660</v>
          </cell>
        </row>
        <row r="1526">
          <cell r="A1526" t="str">
            <v>VTX A8 AF EB</v>
          </cell>
          <cell r="B1526" t="str">
            <v>JBL</v>
          </cell>
          <cell r="C1526" t="str">
            <v>VTX SERIES</v>
          </cell>
          <cell r="D1526" t="str">
            <v>VTX A8 AF EB</v>
          </cell>
          <cell r="E1526" t="str">
            <v>JBL046</v>
          </cell>
          <cell r="F1526" t="str">
            <v>YES</v>
          </cell>
          <cell r="H1526" t="str">
            <v>VTX A8 AF EB</v>
          </cell>
          <cell r="I1526" t="str">
            <v xml:space="preserve"> VTX A8/B18 Array Frame Extension Bar</v>
          </cell>
          <cell r="J1526" t="str">
            <v>“Price On Application (POA) Contact your Representative"</v>
          </cell>
          <cell r="K1526" t="str">
            <v>“Price On Application (POA) Contact your Representative"</v>
          </cell>
          <cell r="L1526" t="str">
            <v>“Price On Application (POA) Contact your Representative"</v>
          </cell>
          <cell r="P1526">
            <v>691991015502</v>
          </cell>
          <cell r="V1526" t="str">
            <v>MX</v>
          </cell>
          <cell r="Y1526">
            <v>661</v>
          </cell>
        </row>
        <row r="1527">
          <cell r="A1527" t="str">
            <v>VTX A8 SB</v>
          </cell>
          <cell r="B1527" t="str">
            <v>JBL</v>
          </cell>
          <cell r="C1527" t="str">
            <v>VTX SERIES</v>
          </cell>
          <cell r="D1527" t="str">
            <v>VTX A8 SB</v>
          </cell>
          <cell r="E1527" t="str">
            <v>JBL046</v>
          </cell>
          <cell r="F1527" t="str">
            <v>YES</v>
          </cell>
          <cell r="H1527" t="str">
            <v>VTX A8 SB</v>
          </cell>
          <cell r="I1527" t="str">
            <v xml:space="preserve"> VTX A8/B18 Suspension Bar</v>
          </cell>
          <cell r="J1527" t="str">
            <v>“Price On Application (POA) Contact your Representative"</v>
          </cell>
          <cell r="K1527" t="str">
            <v>“Price On Application (POA) Contact your Representative"</v>
          </cell>
          <cell r="L1527" t="str">
            <v>“Price On Application (POA) Contact your Representative"</v>
          </cell>
          <cell r="P1527">
            <v>691991015632</v>
          </cell>
          <cell r="V1527" t="str">
            <v>MX</v>
          </cell>
          <cell r="Y1527">
            <v>662</v>
          </cell>
        </row>
        <row r="1528">
          <cell r="A1528" t="str">
            <v>VTX A8 MF</v>
          </cell>
          <cell r="B1528" t="str">
            <v>JBL</v>
          </cell>
          <cell r="C1528" t="str">
            <v>VTX SERIES</v>
          </cell>
          <cell r="D1528" t="str">
            <v>VTX A8 MF</v>
          </cell>
          <cell r="E1528" t="str">
            <v>JBL046</v>
          </cell>
          <cell r="F1528" t="str">
            <v>YES</v>
          </cell>
          <cell r="H1528" t="str">
            <v>VTX A8 MF</v>
          </cell>
          <cell r="I1528" t="str">
            <v xml:space="preserve"> VTX A8/B18 Mini Frame</v>
          </cell>
          <cell r="J1528" t="str">
            <v>“Price On Application (POA) Contact your Representative"</v>
          </cell>
          <cell r="K1528" t="str">
            <v>“Price On Application (POA) Contact your Representative"</v>
          </cell>
          <cell r="L1528" t="str">
            <v>“Price On Application (POA) Contact your Representative"</v>
          </cell>
          <cell r="P1528">
            <v>691991013782</v>
          </cell>
          <cell r="V1528" t="str">
            <v>MX</v>
          </cell>
          <cell r="Y1528">
            <v>663</v>
          </cell>
        </row>
        <row r="1529">
          <cell r="A1529" t="str">
            <v>VTX-RC500</v>
          </cell>
          <cell r="B1529" t="str">
            <v>JBL</v>
          </cell>
          <cell r="C1529" t="str">
            <v>VTX SERIES</v>
          </cell>
          <cell r="D1529" t="str">
            <v xml:space="preserve">VTX RC500 </v>
          </cell>
          <cell r="E1529" t="str">
            <v>JBL046</v>
          </cell>
          <cell r="F1529" t="str">
            <v>YES</v>
          </cell>
          <cell r="H1529" t="str">
            <v xml:space="preserve">VTX RC500 </v>
          </cell>
          <cell r="I1529" t="str">
            <v>Rotating Truss/Pipe Clamp, MAX Capacity: 500kg (1100lbs)</v>
          </cell>
          <cell r="J1529" t="str">
            <v>“Price On Application (POA) Contact your Representative"</v>
          </cell>
          <cell r="K1529" t="str">
            <v>“Price On Application (POA) Contact your Representative"</v>
          </cell>
          <cell r="L1529" t="str">
            <v>“Price On Application (POA) Contact your Representative"</v>
          </cell>
          <cell r="P1529">
            <v>691991033803</v>
          </cell>
          <cell r="V1529" t="str">
            <v>MX</v>
          </cell>
          <cell r="Y1529">
            <v>664</v>
          </cell>
        </row>
        <row r="1530">
          <cell r="A1530" t="str">
            <v>VTX A8 VT</v>
          </cell>
          <cell r="B1530" t="str">
            <v>JBL</v>
          </cell>
          <cell r="C1530" t="str">
            <v>VTX SERIES</v>
          </cell>
          <cell r="D1530" t="str">
            <v>VTX A8 VT</v>
          </cell>
          <cell r="E1530" t="str">
            <v>JBL046</v>
          </cell>
          <cell r="F1530" t="str">
            <v>YES</v>
          </cell>
          <cell r="H1530" t="str">
            <v>VTX A8 VT</v>
          </cell>
          <cell r="I1530" t="str">
            <v xml:space="preserve"> VTX A8 Vertical Transportation Cart (works with 4 x A8)</v>
          </cell>
          <cell r="J1530" t="str">
            <v>“Price On Application (POA) Contact your Representative"</v>
          </cell>
          <cell r="K1530" t="str">
            <v>“Price On Application (POA) Contact your Representative"</v>
          </cell>
          <cell r="L1530" t="str">
            <v>“Price On Application (POA) Contact your Representative"</v>
          </cell>
          <cell r="P1530">
            <v>691991013430</v>
          </cell>
          <cell r="V1530" t="str">
            <v>MX</v>
          </cell>
          <cell r="Y1530">
            <v>665</v>
          </cell>
        </row>
        <row r="1531">
          <cell r="A1531" t="str">
            <v>VTX A8 VT CVR</v>
          </cell>
          <cell r="B1531" t="str">
            <v>JBL</v>
          </cell>
          <cell r="C1531" t="str">
            <v>VTX SERIES</v>
          </cell>
          <cell r="D1531" t="str">
            <v>VTX A8 VT CVR</v>
          </cell>
          <cell r="E1531" t="str">
            <v>JBL046</v>
          </cell>
          <cell r="F1531" t="str">
            <v>YES</v>
          </cell>
          <cell r="H1531" t="str">
            <v>VTX A8 VT CVR</v>
          </cell>
          <cell r="I1531" t="str">
            <v xml:space="preserve"> VTX A8 VT Soft Cover (works with 4 x A8)</v>
          </cell>
          <cell r="J1531" t="str">
            <v>“Price On Application (POA) Contact your Representative"</v>
          </cell>
          <cell r="K1531" t="str">
            <v>“Price On Application (POA) Contact your Representative"</v>
          </cell>
          <cell r="L1531" t="str">
            <v>“Price On Application (POA) Contact your Representative"</v>
          </cell>
          <cell r="P1531">
            <v>691991013423</v>
          </cell>
          <cell r="V1531" t="str">
            <v>CN</v>
          </cell>
          <cell r="W1531" t="str">
            <v>Non Compliant</v>
          </cell>
          <cell r="Y1531">
            <v>666</v>
          </cell>
        </row>
        <row r="1532">
          <cell r="A1532" t="str">
            <v>VTX A8 BP</v>
          </cell>
          <cell r="B1532" t="str">
            <v>JBL</v>
          </cell>
          <cell r="C1532" t="str">
            <v>VTX SERIES</v>
          </cell>
          <cell r="D1532" t="str">
            <v>VTX A8 BP</v>
          </cell>
          <cell r="E1532" t="str">
            <v>JBL046</v>
          </cell>
          <cell r="F1532" t="str">
            <v>YES</v>
          </cell>
          <cell r="H1532" t="str">
            <v>VTX A8 BP</v>
          </cell>
          <cell r="I1532" t="str">
            <v>Universal Base Plate for VTX A8</v>
          </cell>
          <cell r="J1532" t="str">
            <v>“Price On Application (POA) Contact your Representative"</v>
          </cell>
          <cell r="K1532" t="str">
            <v>“Price On Application (POA) Contact your Representative"</v>
          </cell>
          <cell r="L1532" t="str">
            <v>“Price On Application (POA) Contact your Representative"</v>
          </cell>
          <cell r="P1532">
            <v>691991015748</v>
          </cell>
          <cell r="V1532" t="str">
            <v>CN</v>
          </cell>
          <cell r="W1532" t="str">
            <v>Non Compliant</v>
          </cell>
          <cell r="Y1532">
            <v>667</v>
          </cell>
        </row>
        <row r="1533">
          <cell r="A1533" t="str">
            <v>VTX B18 ACC</v>
          </cell>
          <cell r="B1533" t="str">
            <v>JBL</v>
          </cell>
          <cell r="C1533" t="str">
            <v>VTX SERIES</v>
          </cell>
          <cell r="D1533" t="str">
            <v>VTX B18 ACC</v>
          </cell>
          <cell r="E1533" t="str">
            <v>JBL046</v>
          </cell>
          <cell r="F1533" t="str">
            <v>YES</v>
          </cell>
          <cell r="H1533" t="str">
            <v>VTX B18 ACC</v>
          </cell>
          <cell r="I1533" t="str">
            <v xml:space="preserve"> VTX B18 Accessory Cover and Casterboard</v>
          </cell>
          <cell r="J1533" t="str">
            <v>“Price On Application (POA) Contact your Representative"</v>
          </cell>
          <cell r="K1533" t="str">
            <v>“Price On Application (POA) Contact your Representative"</v>
          </cell>
          <cell r="L1533" t="str">
            <v>“Price On Application (POA) Contact your Representative"</v>
          </cell>
          <cell r="P1533">
            <v>691991013447</v>
          </cell>
          <cell r="V1533" t="str">
            <v>MX</v>
          </cell>
          <cell r="Y1533">
            <v>668</v>
          </cell>
        </row>
        <row r="1534">
          <cell r="A1534" t="str">
            <v>VTX B18 VT</v>
          </cell>
          <cell r="B1534" t="str">
            <v>JBL</v>
          </cell>
          <cell r="C1534" t="str">
            <v>VTX SERIES</v>
          </cell>
          <cell r="D1534" t="str">
            <v>VTX B18 VT</v>
          </cell>
          <cell r="E1534" t="str">
            <v>JBL046</v>
          </cell>
          <cell r="F1534" t="str">
            <v>YES</v>
          </cell>
          <cell r="H1534" t="str">
            <v>VTX B18 VT</v>
          </cell>
          <cell r="I1534" t="str">
            <v xml:space="preserve"> VTX B18 Vertical Transportation Cart (up to 4 x B18)</v>
          </cell>
          <cell r="J1534" t="str">
            <v>“Price On Application (POA) Contact your Representative"</v>
          </cell>
          <cell r="K1534" t="str">
            <v>“Price On Application (POA) Contact your Representative"</v>
          </cell>
          <cell r="L1534" t="str">
            <v>“Price On Application (POA) Contact your Representative"</v>
          </cell>
          <cell r="P1534">
            <v>691991013416</v>
          </cell>
          <cell r="V1534" t="str">
            <v>MX</v>
          </cell>
          <cell r="Y1534">
            <v>669</v>
          </cell>
        </row>
        <row r="1535">
          <cell r="A1535" t="str">
            <v>VTX B18 VT CVR</v>
          </cell>
          <cell r="B1535" t="str">
            <v>JBL</v>
          </cell>
          <cell r="C1535" t="str">
            <v>VTX SERIES</v>
          </cell>
          <cell r="D1535" t="str">
            <v>VTX B18 VT CVR</v>
          </cell>
          <cell r="E1535" t="str">
            <v>JBL046</v>
          </cell>
          <cell r="F1535" t="str">
            <v>YES</v>
          </cell>
          <cell r="H1535" t="str">
            <v>VTX B18 VT CVR</v>
          </cell>
          <cell r="I1535" t="str">
            <v xml:space="preserve"> VTX B18 VT Soft Cover</v>
          </cell>
          <cell r="J1535" t="str">
            <v>“Price On Application (POA) Contact your Representative"</v>
          </cell>
          <cell r="K1535" t="str">
            <v>“Price On Application (POA) Contact your Representative"</v>
          </cell>
          <cell r="L1535" t="str">
            <v>“Price On Application (POA) Contact your Representative"</v>
          </cell>
          <cell r="P1535">
            <v>691991013768</v>
          </cell>
          <cell r="V1535" t="str">
            <v>CN</v>
          </cell>
          <cell r="W1535" t="str">
            <v>Non Compliant</v>
          </cell>
          <cell r="Y1535">
            <v>670</v>
          </cell>
        </row>
        <row r="1536">
          <cell r="A1536" t="str">
            <v>VTX A12</v>
          </cell>
          <cell r="B1536" t="str">
            <v>JBL</v>
          </cell>
          <cell r="C1536" t="str">
            <v>VTX SERIES</v>
          </cell>
          <cell r="D1536" t="str">
            <v>VTX A12</v>
          </cell>
          <cell r="E1536" t="str">
            <v>JBL045</v>
          </cell>
          <cell r="F1536" t="str">
            <v>YES</v>
          </cell>
          <cell r="H1536" t="str">
            <v>VTX A12</v>
          </cell>
          <cell r="I1536" t="str">
            <v>Dual 12” line array speaker, 3-Way, 90-degree</v>
          </cell>
          <cell r="J1536" t="str">
            <v>“Price On Application (POA) Contact your Representative"</v>
          </cell>
          <cell r="K1536" t="str">
            <v>“Price On Application (POA) Contact your Representative"</v>
          </cell>
          <cell r="L1536" t="str">
            <v>“Price On Application (POA) Contact your Representative"</v>
          </cell>
          <cell r="P1536">
            <v>691991032776</v>
          </cell>
          <cell r="R1536">
            <v>149</v>
          </cell>
          <cell r="S1536">
            <v>19.5</v>
          </cell>
          <cell r="T1536">
            <v>24.5</v>
          </cell>
          <cell r="U1536">
            <v>45.5</v>
          </cell>
          <cell r="V1536" t="str">
            <v>MX</v>
          </cell>
          <cell r="X1536" t="str">
            <v xml:space="preserve">http://www.jblpro.com/www/products/tour-sound/vtx-a12#Overview </v>
          </cell>
          <cell r="Y1536">
            <v>671</v>
          </cell>
        </row>
        <row r="1537">
          <cell r="A1537" t="str">
            <v>VTX A12W</v>
          </cell>
          <cell r="B1537" t="str">
            <v>JBL</v>
          </cell>
          <cell r="C1537" t="str">
            <v>VTX SERIES</v>
          </cell>
          <cell r="D1537" t="str">
            <v>VTX A12W</v>
          </cell>
          <cell r="E1537" t="str">
            <v>JBL046</v>
          </cell>
          <cell r="F1537" t="str">
            <v>YES</v>
          </cell>
          <cell r="H1537" t="str">
            <v>VTX A12</v>
          </cell>
          <cell r="I1537" t="str">
            <v>Dual 12” line array speaker, 3-Way, 120-degree</v>
          </cell>
          <cell r="J1537" t="str">
            <v>“Price On Application (POA) Contact your Representative"</v>
          </cell>
          <cell r="K1537" t="str">
            <v>“Price On Application (POA) Contact your Representative"</v>
          </cell>
          <cell r="L1537" t="str">
            <v>“Price On Application (POA) Contact your Representative"</v>
          </cell>
          <cell r="P1537">
            <v>691991007880</v>
          </cell>
          <cell r="V1537" t="str">
            <v>MX</v>
          </cell>
          <cell r="Y1537">
            <v>672</v>
          </cell>
        </row>
        <row r="1538">
          <cell r="A1538" t="str">
            <v>VTX A12 VT CVR</v>
          </cell>
          <cell r="B1538" t="str">
            <v>JBL</v>
          </cell>
          <cell r="C1538" t="str">
            <v>VTX SERIES</v>
          </cell>
          <cell r="D1538" t="str">
            <v>VTX A12 VT CVR</v>
          </cell>
          <cell r="E1538" t="str">
            <v>JBL046</v>
          </cell>
          <cell r="F1538" t="str">
            <v>YES</v>
          </cell>
          <cell r="H1538" t="str">
            <v>VTX A12 VT CVR</v>
          </cell>
          <cell r="I1538" t="str">
            <v>Vertical transport Cover for VTX A12 VT</v>
          </cell>
          <cell r="J1538" t="str">
            <v>“Price On Application (POA) Contact your Representative"</v>
          </cell>
          <cell r="K1538" t="str">
            <v>“Price On Application (POA) Contact your Representative"</v>
          </cell>
          <cell r="L1538" t="str">
            <v>“Price On Application (POA) Contact your Representative"</v>
          </cell>
          <cell r="P1538">
            <v>691991006685</v>
          </cell>
          <cell r="R1538">
            <v>19</v>
          </cell>
          <cell r="S1538">
            <v>45.5</v>
          </cell>
          <cell r="T1538">
            <v>26</v>
          </cell>
          <cell r="U1538">
            <v>5.5</v>
          </cell>
          <cell r="V1538" t="str">
            <v>CN</v>
          </cell>
          <cell r="W1538" t="str">
            <v>Non Compliant</v>
          </cell>
          <cell r="X1538" t="str">
            <v xml:space="preserve">http://www.jblpro.com/www/products/tour-sound/vtx-a12#Accessories </v>
          </cell>
          <cell r="Y1538">
            <v>673</v>
          </cell>
        </row>
        <row r="1539">
          <cell r="A1539" t="str">
            <v>VTX A12 VT</v>
          </cell>
          <cell r="B1539" t="str">
            <v>JBL</v>
          </cell>
          <cell r="C1539" t="str">
            <v>VTX SERIES</v>
          </cell>
          <cell r="D1539" t="str">
            <v>VTX A12 VT</v>
          </cell>
          <cell r="E1539" t="str">
            <v>JBL046</v>
          </cell>
          <cell r="F1539" t="str">
            <v>YES</v>
          </cell>
          <cell r="H1539" t="str">
            <v>VTX A12 VT</v>
          </cell>
          <cell r="I1539" t="str">
            <v>Vertical Transport Cart for the 4 VTX A12 enclosures</v>
          </cell>
          <cell r="J1539" t="str">
            <v>“Price On Application (POA) Contact your Representative"</v>
          </cell>
          <cell r="K1539" t="str">
            <v>“Price On Application (POA) Contact your Representative"</v>
          </cell>
          <cell r="L1539" t="str">
            <v>“Price On Application (POA) Contact your Representative"</v>
          </cell>
          <cell r="P1539">
            <v>691991032783</v>
          </cell>
          <cell r="R1539">
            <v>117.5</v>
          </cell>
          <cell r="S1539">
            <v>24</v>
          </cell>
          <cell r="T1539">
            <v>28</v>
          </cell>
          <cell r="U1539">
            <v>47</v>
          </cell>
          <cell r="V1539" t="str">
            <v>MX</v>
          </cell>
          <cell r="X1539" t="str">
            <v xml:space="preserve">http://www.jblpro.com/www/products/tour-sound/vtx-a12#Accessories </v>
          </cell>
          <cell r="Y1539">
            <v>674</v>
          </cell>
        </row>
        <row r="1540">
          <cell r="A1540" t="str">
            <v>VTX A12 AF</v>
          </cell>
          <cell r="B1540" t="str">
            <v>JBL</v>
          </cell>
          <cell r="C1540" t="str">
            <v>VTX SERIES</v>
          </cell>
          <cell r="D1540" t="str">
            <v>VTX A12 AF</v>
          </cell>
          <cell r="E1540" t="str">
            <v>JBL046</v>
          </cell>
          <cell r="F1540" t="str">
            <v>YES</v>
          </cell>
          <cell r="H1540" t="str">
            <v>VTX A12 AF</v>
          </cell>
          <cell r="I1540" t="str">
            <v>VTX A12 Array Frame</v>
          </cell>
          <cell r="J1540" t="str">
            <v>“Price On Application (POA) Contact your Representative"</v>
          </cell>
          <cell r="K1540" t="str">
            <v>“Price On Application (POA) Contact your Representative"</v>
          </cell>
          <cell r="L1540" t="str">
            <v>“Price On Application (POA) Contact your Representative"</v>
          </cell>
          <cell r="P1540">
            <v>691991007514</v>
          </cell>
          <cell r="R1540">
            <v>119</v>
          </cell>
          <cell r="S1540">
            <v>47</v>
          </cell>
          <cell r="T1540">
            <v>25.5</v>
          </cell>
          <cell r="U1540">
            <v>13</v>
          </cell>
          <cell r="V1540" t="str">
            <v>MX</v>
          </cell>
          <cell r="X1540" t="str">
            <v xml:space="preserve">http://www.jblpro.com/www/products/tour-sound/vtx-a12#Accessories </v>
          </cell>
          <cell r="Y1540">
            <v>675</v>
          </cell>
        </row>
        <row r="1541">
          <cell r="A1541" t="str">
            <v>VTX A12 AF EB</v>
          </cell>
          <cell r="B1541" t="str">
            <v>JBL</v>
          </cell>
          <cell r="C1541" t="str">
            <v>VTX SERIES</v>
          </cell>
          <cell r="D1541" t="str">
            <v>VTX A12 AF EB</v>
          </cell>
          <cell r="E1541" t="str">
            <v>JBL046</v>
          </cell>
          <cell r="F1541" t="str">
            <v>YES</v>
          </cell>
          <cell r="H1541" t="str">
            <v>VTX A12 AF EB</v>
          </cell>
          <cell r="I1541" t="str">
            <v>Extension Bar to be used with the VTX A12 AF</v>
          </cell>
          <cell r="J1541" t="str">
            <v>“Price On Application (POA) Contact your Representative"</v>
          </cell>
          <cell r="K1541" t="str">
            <v>“Price On Application (POA) Contact your Representative"</v>
          </cell>
          <cell r="L1541" t="str">
            <v>“Price On Application (POA) Contact your Representative"</v>
          </cell>
          <cell r="P1541">
            <v>691991007521</v>
          </cell>
          <cell r="R1541">
            <v>43</v>
          </cell>
          <cell r="S1541">
            <v>42</v>
          </cell>
          <cell r="T1541">
            <v>11</v>
          </cell>
          <cell r="U1541">
            <v>6</v>
          </cell>
          <cell r="V1541" t="str">
            <v>MX</v>
          </cell>
          <cell r="Y1541">
            <v>676</v>
          </cell>
        </row>
        <row r="1542">
          <cell r="A1542" t="str">
            <v>VTX A12 SB</v>
          </cell>
          <cell r="B1542" t="str">
            <v>JBL</v>
          </cell>
          <cell r="C1542" t="str">
            <v>VTX SERIES</v>
          </cell>
          <cell r="D1542" t="str">
            <v>VTX A12 SB</v>
          </cell>
          <cell r="E1542" t="str">
            <v>JBL046</v>
          </cell>
          <cell r="F1542" t="str">
            <v>YES</v>
          </cell>
          <cell r="H1542" t="str">
            <v>VTX A12 SB</v>
          </cell>
          <cell r="I1542" t="str">
            <v>Suspension Bar accessory for VTX A12, Used for pull-back applications, Support for suspending VTX A12, Support for up to 18 x VTX A12 enclosures</v>
          </cell>
          <cell r="J1542" t="str">
            <v>“Price On Application (POA) Contact your Representative"</v>
          </cell>
          <cell r="K1542" t="str">
            <v>“Price On Application (POA) Contact your Representative"</v>
          </cell>
          <cell r="L1542" t="str">
            <v>“Price On Application (POA) Contact your Representative"</v>
          </cell>
          <cell r="P1542">
            <v>691991007552</v>
          </cell>
          <cell r="R1542">
            <v>20</v>
          </cell>
          <cell r="S1542">
            <v>47</v>
          </cell>
          <cell r="T1542">
            <v>8.75</v>
          </cell>
          <cell r="U1542">
            <v>7.5</v>
          </cell>
          <cell r="V1542" t="str">
            <v>MX</v>
          </cell>
          <cell r="Y1542">
            <v>677</v>
          </cell>
        </row>
        <row r="1543">
          <cell r="A1543" t="str">
            <v>VTX DELTA</v>
          </cell>
          <cell r="B1543" t="str">
            <v>JBL</v>
          </cell>
          <cell r="C1543" t="str">
            <v>VTX SERIES</v>
          </cell>
          <cell r="D1543" t="str">
            <v>VTX DELTA</v>
          </cell>
          <cell r="E1543" t="str">
            <v>JBL046</v>
          </cell>
          <cell r="F1543" t="str">
            <v>YES</v>
          </cell>
          <cell r="H1543" t="str">
            <v>VTX DELTA</v>
          </cell>
          <cell r="I1543" t="str">
            <v>High-quality universal delta plate accessory</v>
          </cell>
          <cell r="J1543" t="str">
            <v>“Price On Application (POA) Contact your Representative"</v>
          </cell>
          <cell r="K1543" t="str">
            <v>“Price On Application (POA) Contact your Representative"</v>
          </cell>
          <cell r="L1543" t="str">
            <v>“Price On Application (POA) Contact your Representative"</v>
          </cell>
          <cell r="P1543">
            <v>691991007637</v>
          </cell>
          <cell r="R1543">
            <v>27</v>
          </cell>
          <cell r="S1543">
            <v>26.5</v>
          </cell>
          <cell r="T1543">
            <v>4</v>
          </cell>
          <cell r="U1543">
            <v>2</v>
          </cell>
          <cell r="V1543" t="str">
            <v>MX</v>
          </cell>
          <cell r="Y1543">
            <v>678</v>
          </cell>
        </row>
        <row r="1544">
          <cell r="A1544" t="str">
            <v>VTX B28</v>
          </cell>
          <cell r="B1544" t="str">
            <v>JBL</v>
          </cell>
          <cell r="C1544" t="str">
            <v>VTX SERIES</v>
          </cell>
          <cell r="D1544" t="str">
            <v xml:space="preserve">VTX B28 </v>
          </cell>
          <cell r="E1544" t="str">
            <v>JBL046</v>
          </cell>
          <cell r="F1544" t="str">
            <v>YES</v>
          </cell>
          <cell r="H1544" t="str">
            <v xml:space="preserve">VTX B28 </v>
          </cell>
          <cell r="I1544" t="str">
            <v>VTX B28 Dual 18” Subwoofer</v>
          </cell>
          <cell r="J1544" t="str">
            <v>“Price On Application (POA) Contact your Representative"</v>
          </cell>
          <cell r="K1544" t="str">
            <v>“Price On Application (POA) Contact your Representative"</v>
          </cell>
          <cell r="L1544" t="str">
            <v>“Price On Application (POA) Contact your Representative"</v>
          </cell>
          <cell r="P1544">
            <v>691991034176</v>
          </cell>
          <cell r="V1544" t="str">
            <v>MX</v>
          </cell>
          <cell r="Y1544">
            <v>679</v>
          </cell>
        </row>
        <row r="1545">
          <cell r="A1545" t="str">
            <v>VTX B28 SB</v>
          </cell>
          <cell r="B1545" t="str">
            <v>JBL</v>
          </cell>
          <cell r="C1545" t="str">
            <v>VTX SERIES</v>
          </cell>
          <cell r="D1545" t="str">
            <v xml:space="preserve">VTX B28 SB </v>
          </cell>
          <cell r="E1545" t="str">
            <v>JBL046</v>
          </cell>
          <cell r="F1545" t="str">
            <v>YES</v>
          </cell>
          <cell r="H1545" t="str">
            <v xml:space="preserve">VTX B28 SB </v>
          </cell>
          <cell r="I1545" t="str">
            <v xml:space="preserve">VTX B28 SB Suspension Bar for VTX B28 </v>
          </cell>
          <cell r="J1545" t="str">
            <v>“Price On Application (POA) Contact your Representative"</v>
          </cell>
          <cell r="K1545" t="str">
            <v>“Price On Application (POA) Contact your Representative"</v>
          </cell>
          <cell r="L1545" t="str">
            <v>“Price On Application (POA) Contact your Representative"</v>
          </cell>
          <cell r="P1545">
            <v>691991034275</v>
          </cell>
          <cell r="V1545" t="str">
            <v>MX</v>
          </cell>
          <cell r="Y1545">
            <v>680</v>
          </cell>
        </row>
        <row r="1546">
          <cell r="A1546" t="str">
            <v>VTX B28 ACC</v>
          </cell>
          <cell r="B1546" t="str">
            <v>JBL</v>
          </cell>
          <cell r="C1546" t="str">
            <v>VTX SERIES</v>
          </cell>
          <cell r="D1546" t="str">
            <v xml:space="preserve">VTX B28 ACC </v>
          </cell>
          <cell r="E1546" t="str">
            <v>JBL046</v>
          </cell>
          <cell r="F1546" t="str">
            <v>YES</v>
          </cell>
          <cell r="H1546" t="str">
            <v xml:space="preserve">VTX B28 ACC </v>
          </cell>
          <cell r="I1546" t="str">
            <v>VTX B28 ACC Accessory Cover &amp; Casterboard for a single VTX B28 (includes both)</v>
          </cell>
          <cell r="J1546" t="str">
            <v>“Price On Application (POA) Contact your Representative"</v>
          </cell>
          <cell r="K1546" t="str">
            <v>“Price On Application (POA) Contact your Representative"</v>
          </cell>
          <cell r="L1546" t="str">
            <v>“Price On Application (POA) Contact your Representative"</v>
          </cell>
          <cell r="P1546">
            <v>691991034268</v>
          </cell>
          <cell r="V1546" t="str">
            <v>MX</v>
          </cell>
          <cell r="Y1546">
            <v>681</v>
          </cell>
        </row>
        <row r="1547">
          <cell r="A1547" t="str">
            <v>VTX B28 VT</v>
          </cell>
          <cell r="B1547" t="str">
            <v>JBL</v>
          </cell>
          <cell r="C1547" t="str">
            <v>VTX SERIES</v>
          </cell>
          <cell r="D1547" t="str">
            <v xml:space="preserve">VTX B28 VT </v>
          </cell>
          <cell r="E1547" t="str">
            <v>JBL046</v>
          </cell>
          <cell r="F1547" t="str">
            <v>YES</v>
          </cell>
          <cell r="H1547" t="str">
            <v xml:space="preserve">VTX B28 VT </v>
          </cell>
          <cell r="I1547" t="str">
            <v xml:space="preserve">VTX B28 VT Vertical Transportation cart for up to 4x VTX B28 </v>
          </cell>
          <cell r="J1547" t="str">
            <v>“Price On Application (POA) Contact your Representative"</v>
          </cell>
          <cell r="K1547" t="str">
            <v>“Price On Application (POA) Contact your Representative"</v>
          </cell>
          <cell r="L1547" t="str">
            <v>“Price On Application (POA) Contact your Representative"</v>
          </cell>
          <cell r="P1547">
            <v>691991034282</v>
          </cell>
          <cell r="V1547" t="str">
            <v>MX</v>
          </cell>
          <cell r="Y1547">
            <v>682</v>
          </cell>
        </row>
        <row r="1548">
          <cell r="A1548" t="str">
            <v>VTX B28 VT CVR</v>
          </cell>
          <cell r="B1548" t="str">
            <v>JBL</v>
          </cell>
          <cell r="C1548" t="str">
            <v>VTX SERIES</v>
          </cell>
          <cell r="D1548" t="str">
            <v>VTX B28 VT CVR</v>
          </cell>
          <cell r="E1548" t="str">
            <v>JBL046</v>
          </cell>
          <cell r="F1548" t="str">
            <v>YES</v>
          </cell>
          <cell r="H1548" t="str">
            <v>VTX B28 VT CVR</v>
          </cell>
          <cell r="I1548" t="str">
            <v xml:space="preserve">VTX B28 VT CVR Soft cover for 3 or 4 VTX B28 subwoofers </v>
          </cell>
          <cell r="J1548" t="str">
            <v>“Price On Application (POA) Contact your Representative"</v>
          </cell>
          <cell r="K1548" t="str">
            <v>“Price On Application (POA) Contact your Representative"</v>
          </cell>
          <cell r="L1548" t="str">
            <v>“Price On Application (POA) Contact your Representative"</v>
          </cell>
          <cell r="P1548">
            <v>691991034305</v>
          </cell>
          <cell r="V1548" t="str">
            <v>MX</v>
          </cell>
          <cell r="Y1548">
            <v>683</v>
          </cell>
        </row>
        <row r="1549">
          <cell r="A1549" t="str">
            <v>JBL-VTX B28 GND</v>
          </cell>
          <cell r="B1549" t="str">
            <v>JBL</v>
          </cell>
          <cell r="C1549" t="str">
            <v>VTX SERIES</v>
          </cell>
          <cell r="D1549" t="str">
            <v>VTX B28 GND</v>
          </cell>
          <cell r="E1549" t="str">
            <v>JBL051</v>
          </cell>
          <cell r="F1549" t="str">
            <v>YES</v>
          </cell>
          <cell r="H1549" t="str">
            <v>VTX B28 GND</v>
          </cell>
          <cell r="I1549" t="str">
            <v>VTX B28 GND</v>
          </cell>
          <cell r="J1549" t="str">
            <v>“Price On Application (POA) Contact your Representative"</v>
          </cell>
          <cell r="K1549" t="str">
            <v>“Price On Application (POA) Contact your Representative"</v>
          </cell>
          <cell r="L1549" t="str">
            <v>“Price On Application (POA) Contact your Representative"</v>
          </cell>
          <cell r="P1549">
            <v>691991034442</v>
          </cell>
          <cell r="V1549" t="str">
            <v>MX</v>
          </cell>
          <cell r="Y1549">
            <v>684</v>
          </cell>
        </row>
        <row r="1550">
          <cell r="A1550" t="str">
            <v>VTX A12 BP</v>
          </cell>
          <cell r="B1550" t="str">
            <v>JBL</v>
          </cell>
          <cell r="C1550" t="str">
            <v>VTX SERIES</v>
          </cell>
          <cell r="D1550" t="str">
            <v xml:space="preserve">VTX A12 BP </v>
          </cell>
          <cell r="E1550" t="str">
            <v>JBL046</v>
          </cell>
          <cell r="F1550" t="str">
            <v>YES</v>
          </cell>
          <cell r="H1550" t="str">
            <v xml:space="preserve">VTX A12 BP </v>
          </cell>
          <cell r="I1550" t="str">
            <v>Base Plate for ground stacking VTX A12 on top of VTX B28</v>
          </cell>
          <cell r="J1550" t="str">
            <v>“Price On Application (POA) Contact your Representative"</v>
          </cell>
          <cell r="K1550" t="str">
            <v>“Price On Application (POA) Contact your Representative"</v>
          </cell>
          <cell r="L1550" t="str">
            <v>“Price On Application (POA) Contact your Representative"</v>
          </cell>
          <cell r="P1550">
            <v>691991034251</v>
          </cell>
          <cell r="V1550" t="str">
            <v>MX</v>
          </cell>
          <cell r="Y1550">
            <v>685</v>
          </cell>
        </row>
        <row r="1551">
          <cell r="A1551" t="str">
            <v>VTX A12 VT GND</v>
          </cell>
          <cell r="B1551" t="str">
            <v>JBL</v>
          </cell>
          <cell r="C1551" t="str">
            <v>VTX SERIES</v>
          </cell>
          <cell r="D1551" t="str">
            <v>VTX A12 VT GND</v>
          </cell>
          <cell r="E1551" t="str">
            <v>JBL046</v>
          </cell>
          <cell r="F1551" t="str">
            <v>YES</v>
          </cell>
          <cell r="H1551" t="str">
            <v>VTX A12 VT GND</v>
          </cell>
          <cell r="I1551" t="str">
            <v>Outrigger system for ground stacking VTX A12. Also compatible with B28 VT.</v>
          </cell>
          <cell r="J1551" t="str">
            <v>“Price On Application (POA) Contact your Representative"</v>
          </cell>
          <cell r="K1551" t="str">
            <v>“Price On Application (POA) Contact your Representative"</v>
          </cell>
          <cell r="L1551" t="str">
            <v>“Price On Application (POA) Contact your Representative"</v>
          </cell>
          <cell r="P1551">
            <v>691991007958</v>
          </cell>
          <cell r="V1551" t="str">
            <v>MX</v>
          </cell>
          <cell r="Y1551">
            <v>686</v>
          </cell>
        </row>
        <row r="1552">
          <cell r="A1552" t="str">
            <v>VTX V20 BP</v>
          </cell>
          <cell r="B1552" t="str">
            <v>JBL</v>
          </cell>
          <cell r="C1552" t="str">
            <v>VTX SERIES</v>
          </cell>
          <cell r="D1552" t="str">
            <v>VTX-V20 BP</v>
          </cell>
          <cell r="E1552" t="str">
            <v>JBL046</v>
          </cell>
          <cell r="F1552" t="str">
            <v>YES</v>
          </cell>
          <cell r="H1552" t="str">
            <v>VTX V20 BP</v>
          </cell>
          <cell r="I1552" t="str">
            <v>Universal Base Plate for VTX V20</v>
          </cell>
          <cell r="J1552" t="str">
            <v>“Price On Application (POA) Contact your Representative"</v>
          </cell>
          <cell r="K1552" t="str">
            <v>“Price On Application (POA) Contact your Representative"</v>
          </cell>
          <cell r="L1552" t="str">
            <v>“Price On Application (POA) Contact your Representative"</v>
          </cell>
          <cell r="P1552">
            <v>691991034299</v>
          </cell>
          <cell r="V1552" t="str">
            <v>CN</v>
          </cell>
          <cell r="W1552" t="str">
            <v>Non Compliant</v>
          </cell>
          <cell r="Y1552">
            <v>687</v>
          </cell>
        </row>
        <row r="1553">
          <cell r="A1553" t="str">
            <v>VTX-V20</v>
          </cell>
          <cell r="B1553" t="str">
            <v>JBL</v>
          </cell>
          <cell r="C1553" t="str">
            <v>VTX SERIES</v>
          </cell>
          <cell r="D1553" t="str">
            <v>VTX-V20</v>
          </cell>
          <cell r="E1553" t="str">
            <v>JBL046</v>
          </cell>
          <cell r="F1553" t="str">
            <v>YES</v>
          </cell>
          <cell r="H1553" t="str">
            <v>VTX-V20</v>
          </cell>
          <cell r="I1553" t="str">
            <v>VTX V Series V20 Midsize 3-Way Line Array Element featuring patented D2 dual diaphragm dual driver technology, Differential Drive® LF transducers and ultra linear MF transducers. Includes: (3x) D2415K D2 compression drivers; (2x) 2261H dual 3-inch voice coil, dual magnet 10" transducers; (4x) 2164H 4" midrange transducers. Includes captive suspension hardware. Transportation and handling accessories supplied separately. Weight 40 kg (88 lb). Black.</v>
          </cell>
          <cell r="J1553" t="str">
            <v>“Price On Application (POA) Contact your Representative"</v>
          </cell>
          <cell r="K1553" t="str">
            <v>“Price On Application (POA) Contact your Representative"</v>
          </cell>
          <cell r="L1553" t="str">
            <v>“Price On Application (POA) Contact your Representative"</v>
          </cell>
          <cell r="P1553">
            <v>691991013034</v>
          </cell>
          <cell r="R1553">
            <v>96</v>
          </cell>
          <cell r="S1553">
            <v>21</v>
          </cell>
          <cell r="T1553">
            <v>16</v>
          </cell>
          <cell r="U1553">
            <v>38</v>
          </cell>
          <cell r="V1553" t="str">
            <v>MX</v>
          </cell>
          <cell r="Y1553">
            <v>688</v>
          </cell>
        </row>
        <row r="1554">
          <cell r="A1554" t="str">
            <v>VTX-V25-II</v>
          </cell>
          <cell r="B1554" t="str">
            <v>JBL</v>
          </cell>
          <cell r="C1554" t="str">
            <v>VTX SERIES</v>
          </cell>
          <cell r="D1554" t="str">
            <v>VTX-V25-II</v>
          </cell>
          <cell r="E1554" t="str">
            <v>JBL046</v>
          </cell>
          <cell r="F1554" t="str">
            <v>YES</v>
          </cell>
          <cell r="H1554" t="str">
            <v>VTX-V25-II</v>
          </cell>
          <cell r="I1554" t="str">
            <v>VTX V Series V25-II Fullsize 3-Way Line Array Element (Fixed Angle / Tension Suspension) featuring patented D2 dual diaphragm dual driver technology and Differential Drive® LF and MF cone transducers. Includes: (3x) D2430K D2 compression drivers; (2x) 2267H dual 4-inch voice coil, dual magnet 15" transducers; (4x) 2169H Differential Drive® 8" transducers; captive fixed angle/tension suspension hardware. Transportation and handling accessories supplied separately. Weight 82.5 kg (182 lb). Black.</v>
          </cell>
          <cell r="J1554" t="str">
            <v>“Price On Application (POA) Contact your Representative"</v>
          </cell>
          <cell r="K1554" t="str">
            <v>“Price On Application (POA) Contact your Representative"</v>
          </cell>
          <cell r="L1554" t="str">
            <v>“Price On Application (POA) Contact your Representative"</v>
          </cell>
          <cell r="P1554">
            <v>691991013102</v>
          </cell>
          <cell r="R1554">
            <v>200</v>
          </cell>
          <cell r="S1554">
            <v>31</v>
          </cell>
          <cell r="T1554">
            <v>22</v>
          </cell>
          <cell r="U1554">
            <v>50</v>
          </cell>
          <cell r="V1554" t="str">
            <v>MX</v>
          </cell>
          <cell r="Y1554">
            <v>689</v>
          </cell>
        </row>
        <row r="1555">
          <cell r="A1555" t="str">
            <v>VTX-V25-II-CS</v>
          </cell>
          <cell r="B1555" t="str">
            <v>JBL</v>
          </cell>
          <cell r="C1555" t="str">
            <v>VTX SERIES</v>
          </cell>
          <cell r="D1555" t="str">
            <v>VTX-V25-II-CS</v>
          </cell>
          <cell r="E1555" t="str">
            <v>JBL046</v>
          </cell>
          <cell r="F1555" t="str">
            <v>YES</v>
          </cell>
          <cell r="H1555" t="str">
            <v>VTX-V25-II-CS</v>
          </cell>
          <cell r="I1555" t="str">
            <v>VTX V Series V25-II-CS Fullsize 3-Way Line Array Element (Compression Suspension) featuring patented D2 dual diaphragm dual driver technology and Differential Drive® LF and MF cone transducers. Includes: (3x) D2430K D2 compression drivers; (2x) 2267H dual 4-inch voice coil, dual magnet 15" transducers; (4x) 2169H Differential Drive® 8" transducers; captive compression suspension hardware. Transportation and handling accessories supplied separately. Weight 82.5 kg (182 lb). Black.</v>
          </cell>
          <cell r="J1555" t="str">
            <v>“Price On Application (POA) Contact your Representative"</v>
          </cell>
          <cell r="K1555" t="str">
            <v>“Price On Application (POA) Contact your Representative"</v>
          </cell>
          <cell r="L1555" t="str">
            <v>“Price On Application (POA) Contact your Representative"</v>
          </cell>
          <cell r="P1555">
            <v>691991013119</v>
          </cell>
          <cell r="R1555">
            <v>200</v>
          </cell>
          <cell r="S1555">
            <v>31</v>
          </cell>
          <cell r="T1555">
            <v>22</v>
          </cell>
          <cell r="U1555">
            <v>50</v>
          </cell>
          <cell r="V1555" t="str">
            <v>MX</v>
          </cell>
          <cell r="Y1555">
            <v>690</v>
          </cell>
        </row>
        <row r="1556">
          <cell r="A1556" t="str">
            <v>VTX-S25</v>
          </cell>
          <cell r="B1556" t="str">
            <v>JBL</v>
          </cell>
          <cell r="C1556" t="str">
            <v>VTX SERIES</v>
          </cell>
          <cell r="D1556" t="str">
            <v>VTX-S25</v>
          </cell>
          <cell r="E1556" t="str">
            <v>JBL046</v>
          </cell>
          <cell r="F1556" t="str">
            <v>YES</v>
          </cell>
          <cell r="H1556" t="str">
            <v>VTX-S25</v>
          </cell>
          <cell r="I1556" t="str">
            <v>VTX Series S25 Suspendable Dual 15" Subwoofer. Companion subwoofer for VTX V20 featuring ultra long throw, patented Differential Drive® LF transducers configured in a front-loaded alignment with large area, laminar-flow, low-turbulence central ports. Includes: (2x) 2267H dual 4-inch voice coil, dual magnet 15" transducers; captive suspension hardware; front NL4 connector for use when S25 enclosures are configured in rear-firing mode to create reverse-cardioid subwoofer arrays. Rectangular form factor facilitates cardioid configurations (ground stacked or suspended). Transportation and handling accessories supplied separately. Weight 65 kg (143 lb). Black.</v>
          </cell>
          <cell r="J1556" t="str">
            <v>“Price On Application (POA) Contact your Representative"</v>
          </cell>
          <cell r="K1556" t="str">
            <v>“Price On Application (POA) Contact your Representative"</v>
          </cell>
          <cell r="L1556" t="str">
            <v>“Price On Application (POA) Contact your Representative"</v>
          </cell>
          <cell r="P1556">
            <v>691991012976</v>
          </cell>
          <cell r="R1556">
            <v>200</v>
          </cell>
          <cell r="S1556">
            <v>29</v>
          </cell>
          <cell r="T1556">
            <v>40</v>
          </cell>
          <cell r="U1556">
            <v>24</v>
          </cell>
          <cell r="V1556" t="str">
            <v>MX</v>
          </cell>
          <cell r="Y1556">
            <v>691</v>
          </cell>
        </row>
        <row r="1557">
          <cell r="A1557" t="str">
            <v>VTX-S28</v>
          </cell>
          <cell r="B1557" t="str">
            <v>JBL</v>
          </cell>
          <cell r="C1557" t="str">
            <v>VTX SERIES</v>
          </cell>
          <cell r="D1557" t="str">
            <v>VTX-S28</v>
          </cell>
          <cell r="E1557" t="str">
            <v>JBL046</v>
          </cell>
          <cell r="F1557" t="str">
            <v>YES</v>
          </cell>
          <cell r="H1557" t="str">
            <v>VTX-S28</v>
          </cell>
          <cell r="I1557" t="str">
            <v>VTX Series S28 Suspendable Dual 18” Subwoofer featuring ultra long throw, patented Differential Drive® VLF transducers configured in a front-loaded alignment with large area, laminar-flow, low-turbulence central port. Includes: (2x) 2269H dual 4-inch voice coil, dual magnet 18” transducers; captive suspension hardware; front NL4 connector for use when S28 enclosures are configured in rear-firing mode to create reverse-cardioid subwoofer arrays. Trapezoidal form factor facilitates tightly-packed cardioid configurations (ground stacked or suspended). Transportation and handling accessories supplied separately. Weight 81.6 kg (180 lb). Black.</v>
          </cell>
          <cell r="J1557" t="str">
            <v>“Price On Application (POA) Contact your Representative"</v>
          </cell>
          <cell r="K1557" t="str">
            <v>“Price On Application (POA) Contact your Representative"</v>
          </cell>
          <cell r="L1557" t="str">
            <v>“Price On Application (POA) Contact your Representative"</v>
          </cell>
          <cell r="P1557">
            <v>691991013003</v>
          </cell>
          <cell r="R1557">
            <v>200</v>
          </cell>
          <cell r="S1557">
            <v>45</v>
          </cell>
          <cell r="T1557">
            <v>30</v>
          </cell>
          <cell r="U1557">
            <v>50</v>
          </cell>
          <cell r="V1557" t="str">
            <v>MX</v>
          </cell>
          <cell r="Y1557">
            <v>692</v>
          </cell>
        </row>
        <row r="1558">
          <cell r="A1558" t="str">
            <v>JBL-P3396</v>
          </cell>
          <cell r="B1558" t="str">
            <v>JBL</v>
          </cell>
          <cell r="C1558" t="str">
            <v>VTX SERIES</v>
          </cell>
          <cell r="D1558" t="str">
            <v xml:space="preserve">JBL-P3396 </v>
          </cell>
          <cell r="F1558" t="str">
            <v>YES</v>
          </cell>
          <cell r="H1558" t="str">
            <v>VTX Commissioning - North America  - North America</v>
          </cell>
          <cell r="I1558" t="str">
            <v>VTX Commissioning - North America  - North America</v>
          </cell>
          <cell r="J1558" t="str">
            <v>“Price On Application (POA) Contact your Representative"</v>
          </cell>
          <cell r="K1558" t="str">
            <v>“Price On Application (POA) Contact your Representative"</v>
          </cell>
          <cell r="L1558" t="str">
            <v>“Price On Application (POA) Contact your Representative"</v>
          </cell>
          <cell r="V1558" t="str">
            <v>US</v>
          </cell>
          <cell r="Y1558">
            <v>693</v>
          </cell>
        </row>
        <row r="1559">
          <cell r="A1559" t="str">
            <v>POINT SOURCE</v>
          </cell>
          <cell r="B1559" t="str">
            <v>JBL</v>
          </cell>
          <cell r="Y1559">
            <v>694</v>
          </cell>
        </row>
        <row r="1560">
          <cell r="A1560" t="str">
            <v>VTX-F12</v>
          </cell>
          <cell r="B1560" t="str">
            <v>JBL</v>
          </cell>
          <cell r="C1560" t="str">
            <v>VTX SERIES</v>
          </cell>
          <cell r="D1560" t="str">
            <v>VTX-F12</v>
          </cell>
          <cell r="E1560" t="str">
            <v>NEWPART</v>
          </cell>
          <cell r="F1560" t="str">
            <v>YES</v>
          </cell>
          <cell r="H1560" t="str">
            <v>VTX-F12</v>
          </cell>
          <cell r="I1560" t="str">
            <v>VTX F Series F12 2-Way Fill Enclosure featuring patented D2 compression driver technology and Differential Drive® LF cone transducer. Includes: (1x) D2430K D2 compression driver mounted on 90x50 degree Progressive Transition waveguide; (1x) 2262H dual 3-inch voice coil, dual magnet 12" transducer. Integral pole mount socket and M10 mount points. Optional VTX F12-UB universal bracket available. Weight 18.6 kg (41 lb). Black.</v>
          </cell>
          <cell r="J1560" t="str">
            <v>“Price On Application (POA) Contact your Representative"</v>
          </cell>
          <cell r="K1560" t="str">
            <v>“Price On Application (POA) Contact your Representative"</v>
          </cell>
          <cell r="L1560" t="str">
            <v>“Price On Application (POA) Contact your Representative"</v>
          </cell>
          <cell r="P1560">
            <v>691991012907</v>
          </cell>
          <cell r="R1560">
            <v>40</v>
          </cell>
          <cell r="S1560">
            <v>17</v>
          </cell>
          <cell r="T1560">
            <v>20</v>
          </cell>
          <cell r="U1560">
            <v>24</v>
          </cell>
          <cell r="V1560" t="str">
            <v>MX</v>
          </cell>
          <cell r="Y1560">
            <v>695</v>
          </cell>
        </row>
        <row r="1561">
          <cell r="A1561" t="str">
            <v>VTX-F15</v>
          </cell>
          <cell r="B1561" t="str">
            <v>JBL</v>
          </cell>
          <cell r="C1561" t="str">
            <v>VTX SERIES</v>
          </cell>
          <cell r="D1561" t="str">
            <v>VTX-F15</v>
          </cell>
          <cell r="E1561" t="str">
            <v>JBL046</v>
          </cell>
          <cell r="F1561" t="str">
            <v>YES</v>
          </cell>
          <cell r="H1561" t="str">
            <v>VTX-F15</v>
          </cell>
          <cell r="I1561" t="str">
            <v>VTX F Series F15 2-Way Fill Enclosure featuring patented D2 compression driver technology and Differential Drive® LF cone transducer. Includes: (1x) D2430K D2 compression driver mounted on 90x50 degree Progressive Transition waveguide; (1x) 2265H dual 3-inch voice coil, dual magnet 15" transducer. Integral pole mount socket and M10 mount points. Optional VTX F15-UB universal bracket available. Weight 22.9 kg (50.5 lb). Black.</v>
          </cell>
          <cell r="J1561" t="str">
            <v>“Price On Application (POA) Contact your Representative"</v>
          </cell>
          <cell r="K1561" t="str">
            <v>“Price On Application (POA) Contact your Representative"</v>
          </cell>
          <cell r="L1561" t="str">
            <v>“Price On Application (POA) Contact your Representative"</v>
          </cell>
          <cell r="P1561">
            <v>691991012914</v>
          </cell>
          <cell r="R1561">
            <v>50</v>
          </cell>
          <cell r="S1561">
            <v>23</v>
          </cell>
          <cell r="T1561">
            <v>17.5</v>
          </cell>
          <cell r="U1561">
            <v>27.5</v>
          </cell>
          <cell r="V1561" t="str">
            <v>MX</v>
          </cell>
          <cell r="Y1561">
            <v>696</v>
          </cell>
        </row>
        <row r="1562">
          <cell r="A1562" t="str">
            <v>VTX-F18S</v>
          </cell>
          <cell r="B1562" t="str">
            <v>JBL</v>
          </cell>
          <cell r="C1562" t="str">
            <v>VTX SERIES</v>
          </cell>
          <cell r="D1562" t="str">
            <v>VTX-F18S</v>
          </cell>
          <cell r="E1562" t="str">
            <v>JBL046</v>
          </cell>
          <cell r="F1562" t="str">
            <v>YES</v>
          </cell>
          <cell r="H1562" t="str">
            <v>VTX-F18S</v>
          </cell>
          <cell r="I1562" t="str">
            <v>VTX F Series F18S Compact Subwoofer Enclosure featuring ultra long throw, patented Differential Drive® LF transducer configured in a front-loaded alignment with large area, laminar-flow, low-turbulence ports. Includes: (1x) 2269H dual 4-inch voice coil, dual magnet 18" transducer; front NL4 connector for use when F18S enclosures are configured in rear-firing mode to create reverse-cardioid subwoofer arrays. Compact rectangular form factor. Weight 45.4 kg (100 lb). Black.</v>
          </cell>
          <cell r="J1562" t="str">
            <v>“Price On Application (POA) Contact your Representative"</v>
          </cell>
          <cell r="K1562" t="str">
            <v>“Price On Application (POA) Contact your Representative"</v>
          </cell>
          <cell r="L1562" t="str">
            <v>“Price On Application (POA) Contact your Representative"</v>
          </cell>
          <cell r="P1562">
            <v>691991012921</v>
          </cell>
          <cell r="R1562">
            <v>80</v>
          </cell>
          <cell r="S1562">
            <v>27</v>
          </cell>
          <cell r="T1562">
            <v>33</v>
          </cell>
          <cell r="U1562">
            <v>27</v>
          </cell>
          <cell r="V1562" t="str">
            <v>MX</v>
          </cell>
          <cell r="Y1562">
            <v>697</v>
          </cell>
        </row>
        <row r="1563">
          <cell r="A1563" t="str">
            <v>M SERIES</v>
          </cell>
          <cell r="B1563" t="str">
            <v>JBL</v>
          </cell>
          <cell r="Y1563">
            <v>698</v>
          </cell>
        </row>
        <row r="1564">
          <cell r="A1564" t="str">
            <v>VTX-F35/95</v>
          </cell>
          <cell r="B1564" t="str">
            <v>JBL</v>
          </cell>
          <cell r="C1564" t="str">
            <v>VTX Series</v>
          </cell>
          <cell r="D1564" t="str">
            <v>VTX-F35/95</v>
          </cell>
          <cell r="F1564" t="str">
            <v>YES</v>
          </cell>
          <cell r="H1564" t="str">
            <v>CSX-F35 Three-way High Output Speaker</v>
          </cell>
          <cell r="I1564" t="str">
            <v>CSX: F35, high output three-way full range system. Designed to address a wide range of applications, where high-impact, high-fidelity audio, needs to be delivered. The trapezoidal full-range, CSX F35 will be the go-to choice for customers needing high-power side-fills, mains speakers, or a V5-compliant high-performance compliment to a larger VTX system. The CSX-F35 has exceptional power-to-weight ratio thanks to its lightweight, Differential Drive 2265H- 15" and 2169H-8" transducers. High Frequency is delivered from a D2 driver coupled to a multi-band Progressive Transition Waveguide and available in 60x40 or 90x50 coverage patterns. The CSX F-35 is Stackable and includes M10 mounting points.</v>
          </cell>
          <cell r="J1564" t="str">
            <v>“Price On Application (POA) Contact your Representative"</v>
          </cell>
          <cell r="K1564" t="str">
            <v>“Price On Application (POA) Contact your Representative"</v>
          </cell>
          <cell r="L1564" t="str">
            <v>“Price On Application (POA) Contact your Representative"</v>
          </cell>
          <cell r="P1564">
            <v>688705000817</v>
          </cell>
          <cell r="V1564" t="str">
            <v>MX</v>
          </cell>
          <cell r="Y1564">
            <v>699</v>
          </cell>
        </row>
        <row r="1565">
          <cell r="A1565" t="str">
            <v>VTX-F35/64</v>
          </cell>
          <cell r="B1565" t="str">
            <v>JBL</v>
          </cell>
          <cell r="C1565" t="str">
            <v>VTX Series</v>
          </cell>
          <cell r="D1565" t="str">
            <v>VTX-F35/64</v>
          </cell>
          <cell r="F1565" t="str">
            <v>YES</v>
          </cell>
          <cell r="H1565" t="str">
            <v>CSX-F35 Three-way High Output Speaker</v>
          </cell>
          <cell r="I1565" t="str">
            <v>CSX: F35, high output three-way full range system. Designed to address a wide range of applications, where high-impact, high-fidelity audio, needs to be delivered. The trapezoidal full-range, CSX F35 will be the go-to choice for customers needing high-power side-fills, mains speakers, or a V5-compliant high-performance compliment to a larger VTX system. The CSX-F35 has exceptional power-to-weight ratio thanks to its lightweight, Differential Drive 2265H- 15" and 2169H-8" transducers. High Frequency is delivered from a D2 driver coupled to a multi-band Progressive Transition Waveguide and available in 60x40 or 90x50 coverage patterns. The CSX F-35 is Stackable and includes M10 mounting points.</v>
          </cell>
          <cell r="J1565" t="str">
            <v>“Price On Application (POA) Contact your Representative"</v>
          </cell>
          <cell r="K1565" t="str">
            <v>“Price On Application (POA) Contact your Representative"</v>
          </cell>
          <cell r="L1565" t="str">
            <v>“Price On Application (POA) Contact your Representative"</v>
          </cell>
          <cell r="P1565">
            <v>688705000824</v>
          </cell>
          <cell r="V1565" t="str">
            <v>MX</v>
          </cell>
          <cell r="Y1565">
            <v>700</v>
          </cell>
        </row>
        <row r="1566">
          <cell r="A1566" t="str">
            <v>VTX-M20</v>
          </cell>
          <cell r="B1566" t="str">
            <v>JBL</v>
          </cell>
          <cell r="C1566" t="str">
            <v>VTX SERIES</v>
          </cell>
          <cell r="D1566" t="str">
            <v>VTX-M20</v>
          </cell>
          <cell r="E1566" t="str">
            <v>JBL046</v>
          </cell>
          <cell r="F1566" t="str">
            <v>YES</v>
          </cell>
          <cell r="H1566" t="str">
            <v>VTX-M20</v>
          </cell>
          <cell r="I1566" t="str">
            <v xml:space="preserve">VTX M Series is JBL’s latest in premium stage monitoring products designed for the most demanding, highest output stage monitoring applications, including high profile concerts, broadcast events or fixed installations. The line is comprised of the dual-10” VTX M20 and the dual-12” VTX M22 both featuring  neodymium Differential Drive woofers making the two products some of the lightest monitors in their class. The high frequency section features a unique newly developed, diamond shaped waveguide that is based on JBL’s Image Control technology - a technology originally developed for the M2 Master Reference studio monitor. The new waveguide coupled with a D2 Dual Diaphragm high frequency delivers a symmetrical 60H x 60V coverage pattern that is spatially consistent, allowing M-Series to reach excellent gain before feedback performance. Both the M20 and M22 can be configured to operate in Single Channel or Dual Channel (Bi-Amp) modes via the easily accessible mode selection switches. </v>
          </cell>
          <cell r="J1566" t="str">
            <v>“Price On Application (POA) Contact your Representative"</v>
          </cell>
          <cell r="K1566" t="str">
            <v>“Price On Application (POA) Contact your Representative"</v>
          </cell>
          <cell r="L1566" t="str">
            <v>“Price On Application (POA) Contact your Representative"</v>
          </cell>
          <cell r="P1566">
            <v>691991012952</v>
          </cell>
          <cell r="R1566">
            <v>62</v>
          </cell>
          <cell r="S1566">
            <v>24</v>
          </cell>
          <cell r="T1566">
            <v>20</v>
          </cell>
          <cell r="U1566">
            <v>25</v>
          </cell>
          <cell r="V1566" t="str">
            <v>MX</v>
          </cell>
          <cell r="Y1566">
            <v>701</v>
          </cell>
        </row>
        <row r="1567">
          <cell r="A1567" t="str">
            <v>VTX-M22</v>
          </cell>
          <cell r="B1567" t="str">
            <v>JBL</v>
          </cell>
          <cell r="C1567" t="str">
            <v>VTX SERIES</v>
          </cell>
          <cell r="D1567" t="str">
            <v>VTX-M22</v>
          </cell>
          <cell r="E1567" t="str">
            <v>JBL046</v>
          </cell>
          <cell r="F1567" t="str">
            <v>YES</v>
          </cell>
          <cell r="H1567" t="str">
            <v>VTX-M22</v>
          </cell>
          <cell r="I1567" t="str">
            <v xml:space="preserve">VTX M Series is JBL’s latest in premium stage monitoring products designed for the most demanding, highest output stage monitoring applications, including high profile concerts, broadcast events or fixed installations. The line is comprised of the dual-10” VTX M20 and the dual-12” VTX M22 both featuring  neodymium Differential Drive woofers making the two products some of the lightest monitors in their class. The high frequency section features a unique newly developed, diamond shaped waveguide that is based on JBL’s Image Control technology - a technology originally developed for the M2 Master Reference studio monitor. The new waveguide coupled with a D2 Dual Diaphragm high frequency delivers a symmetrical 60H x 60V coverage pattern that is spatially consistent, allowing M-Series to reach excellent gain before feedback performance. Both the M20 and M22 can be configured to operate in Single Channel or Dual Channel (Bi-Amp) modes via the easily accessible mode selection switches. </v>
          </cell>
          <cell r="J1567" t="str">
            <v>“Price On Application (POA) Contact your Representative"</v>
          </cell>
          <cell r="K1567" t="str">
            <v>“Price On Application (POA) Contact your Representative"</v>
          </cell>
          <cell r="L1567" t="str">
            <v>“Price On Application (POA) Contact your Representative"</v>
          </cell>
          <cell r="P1567">
            <v>691991012969</v>
          </cell>
          <cell r="R1567">
            <v>75</v>
          </cell>
          <cell r="S1567">
            <v>29</v>
          </cell>
          <cell r="T1567">
            <v>21.5</v>
          </cell>
          <cell r="U1567">
            <v>26</v>
          </cell>
          <cell r="V1567" t="str">
            <v>MX</v>
          </cell>
          <cell r="Y1567">
            <v>702</v>
          </cell>
        </row>
        <row r="1568">
          <cell r="A1568" t="str">
            <v>VTX-S25-VT</v>
          </cell>
          <cell r="B1568" t="str">
            <v>JBL</v>
          </cell>
          <cell r="C1568" t="str">
            <v>VTX SERIES</v>
          </cell>
          <cell r="D1568" t="str">
            <v>VTX-S25-VT</v>
          </cell>
          <cell r="E1568" t="str">
            <v>JBL046</v>
          </cell>
          <cell r="F1568" t="str">
            <v>YES</v>
          </cell>
          <cell r="H1568" t="str">
            <v>VTX-S25-VT</v>
          </cell>
          <cell r="I1568" t="str">
            <v>VTX S25 Vertical Transporter for transportation of up to three VTX S25 enclosures in a vertical column in either front-firing or cardioid mode. Includes: dolley board with four tour grade casters (2 locking casters per dolley board). Reinforced protective cover (VTX-S25-VT-CVR) supplied separately.</v>
          </cell>
          <cell r="J1568" t="str">
            <v>“Price On Application (POA) Contact your Representative"</v>
          </cell>
          <cell r="K1568" t="str">
            <v>“Price On Application (POA) Contact your Representative"</v>
          </cell>
          <cell r="L1568" t="str">
            <v>“Price On Application (POA) Contact your Representative"</v>
          </cell>
          <cell r="P1568">
            <v>691991012983</v>
          </cell>
          <cell r="R1568">
            <v>47</v>
          </cell>
          <cell r="S1568">
            <v>38.5</v>
          </cell>
          <cell r="T1568">
            <v>10.5</v>
          </cell>
          <cell r="U1568">
            <v>27</v>
          </cell>
          <cell r="V1568" t="str">
            <v>MX</v>
          </cell>
          <cell r="Y1568">
            <v>703</v>
          </cell>
        </row>
        <row r="1569">
          <cell r="A1569" t="str">
            <v>VTX-S25-VT-CVR</v>
          </cell>
          <cell r="B1569" t="str">
            <v>JBL</v>
          </cell>
          <cell r="C1569" t="str">
            <v>VTX SERIES</v>
          </cell>
          <cell r="D1569" t="str">
            <v>VTX-S25-VT-CVR</v>
          </cell>
          <cell r="E1569" t="str">
            <v>JBL046</v>
          </cell>
          <cell r="F1569" t="str">
            <v>YES</v>
          </cell>
          <cell r="H1569" t="str">
            <v>VTX-S25-VT-CVR</v>
          </cell>
          <cell r="I1569" t="str">
            <v>VTX S25 Vertical Transporter Cover for use with VTX-S25-VT. Modular, reconfigurable design allows for protection of two or three VTX S25 enclosures in either front-firing or cardioid mode.</v>
          </cell>
          <cell r="J1569" t="str">
            <v>“Price On Application (POA) Contact your Representative"</v>
          </cell>
          <cell r="K1569" t="str">
            <v>“Price On Application (POA) Contact your Representative"</v>
          </cell>
          <cell r="L1569" t="str">
            <v>“Price On Application (POA) Contact your Representative"</v>
          </cell>
          <cell r="P1569">
            <v>691991012990</v>
          </cell>
          <cell r="R1569">
            <v>20</v>
          </cell>
          <cell r="S1569">
            <v>37</v>
          </cell>
          <cell r="T1569">
            <v>25</v>
          </cell>
          <cell r="U1569">
            <v>5</v>
          </cell>
          <cell r="V1569" t="str">
            <v>CN</v>
          </cell>
          <cell r="W1569" t="str">
            <v>Non Compliant</v>
          </cell>
          <cell r="Y1569">
            <v>704</v>
          </cell>
        </row>
        <row r="1570">
          <cell r="A1570" t="str">
            <v>VTX-S28-ACC</v>
          </cell>
          <cell r="B1570" t="str">
            <v>JBL</v>
          </cell>
          <cell r="C1570" t="str">
            <v>VTX SERIES</v>
          </cell>
          <cell r="D1570" t="str">
            <v>VTX-S28-ACC</v>
          </cell>
          <cell r="E1570" t="str">
            <v>JBL046</v>
          </cell>
          <cell r="F1570" t="str">
            <v>YES</v>
          </cell>
          <cell r="H1570" t="str">
            <v>VTX-S28-ACC</v>
          </cell>
          <cell r="I1570" t="str">
            <v>VTX S28 Accessory Cover Caster-Board for transportation and protection of one S28 enclosure. Includes: padded, reinforced protective cover with handle cutouts and rear panel access flap; dolly wheel-board with rugged, tour grade casters and rotating cam mechanism for secure attachment.</v>
          </cell>
          <cell r="J1570" t="str">
            <v>“Price On Application (POA) Contact your Representative"</v>
          </cell>
          <cell r="K1570" t="str">
            <v>“Price On Application (POA) Contact your Representative"</v>
          </cell>
          <cell r="L1570" t="str">
            <v>“Price On Application (POA) Contact your Representative"</v>
          </cell>
          <cell r="P1570">
            <v>691991013010</v>
          </cell>
          <cell r="R1570">
            <v>42</v>
          </cell>
          <cell r="S1570">
            <v>49</v>
          </cell>
          <cell r="T1570">
            <v>20</v>
          </cell>
          <cell r="U1570">
            <v>5.3</v>
          </cell>
          <cell r="V1570" t="str">
            <v>MX</v>
          </cell>
          <cell r="Y1570">
            <v>705</v>
          </cell>
        </row>
        <row r="1571">
          <cell r="A1571" t="str">
            <v>VTX-S28-VTC</v>
          </cell>
          <cell r="B1571" t="str">
            <v>JBL</v>
          </cell>
          <cell r="C1571" t="str">
            <v>VTX SERIES</v>
          </cell>
          <cell r="D1571" t="str">
            <v>VTX-S28-VTC</v>
          </cell>
          <cell r="E1571" t="str">
            <v>JBL046</v>
          </cell>
          <cell r="F1571" t="str">
            <v>YES</v>
          </cell>
          <cell r="H1571" t="str">
            <v>VTX-S28-VTC</v>
          </cell>
          <cell r="I1571" t="str">
            <v>VTX S28 Vertical Transporter for transportation of up to three VTX S28 enclosures in a vertical column in either front-firing or cardioid mode. Includes: dolley board with four tour grade casters (2 locking casters per dolley board). Reinforced protective cover (VTX-S28-VT-CVR) supplied separately.</v>
          </cell>
          <cell r="J1571" t="str">
            <v>“Price On Application (POA) Contact your Representative"</v>
          </cell>
          <cell r="K1571" t="str">
            <v>“Price On Application (POA) Contact your Representative"</v>
          </cell>
          <cell r="L1571" t="str">
            <v>“Price On Application (POA) Contact your Representative"</v>
          </cell>
          <cell r="R1571">
            <v>87</v>
          </cell>
          <cell r="S1571">
            <v>49.25</v>
          </cell>
          <cell r="T1571">
            <v>39.25</v>
          </cell>
          <cell r="U1571">
            <v>14.25</v>
          </cell>
          <cell r="V1571" t="str">
            <v>MX</v>
          </cell>
          <cell r="Y1571">
            <v>706</v>
          </cell>
        </row>
        <row r="1572">
          <cell r="A1572" t="str">
            <v>VTX-S28-VT-CVR</v>
          </cell>
          <cell r="B1572" t="str">
            <v>JBL</v>
          </cell>
          <cell r="C1572" t="str">
            <v>VTX SERIES</v>
          </cell>
          <cell r="D1572" t="str">
            <v>VTX-S28-VT-CVR</v>
          </cell>
          <cell r="E1572" t="str">
            <v>JBL046</v>
          </cell>
          <cell r="F1572" t="str">
            <v>YES</v>
          </cell>
          <cell r="H1572" t="str">
            <v>VTX-S28-VT-CVR</v>
          </cell>
          <cell r="I1572" t="str">
            <v>VTX S28 Vertical Transporter Cover for use with VTX-S28-VT. Modular, reconfigurable design allows for protection of three VTX S28 enclosures in either front-firing or cardioid mode.</v>
          </cell>
          <cell r="J1572" t="str">
            <v>“Price On Application (POA) Contact your Representative"</v>
          </cell>
          <cell r="K1572" t="str">
            <v>“Price On Application (POA) Contact your Representative"</v>
          </cell>
          <cell r="L1572" t="str">
            <v>“Price On Application (POA) Contact your Representative"</v>
          </cell>
          <cell r="P1572">
            <v>691991013027</v>
          </cell>
          <cell r="R1572">
            <v>42</v>
          </cell>
          <cell r="S1572">
            <v>52</v>
          </cell>
          <cell r="T1572">
            <v>41</v>
          </cell>
          <cell r="U1572">
            <v>6</v>
          </cell>
          <cell r="V1572" t="str">
            <v>CN</v>
          </cell>
          <cell r="W1572" t="str">
            <v>Non Compliant</v>
          </cell>
          <cell r="Y1572">
            <v>707</v>
          </cell>
        </row>
        <row r="1573">
          <cell r="A1573" t="str">
            <v>VTX-V20-AF</v>
          </cell>
          <cell r="B1573" t="str">
            <v>JBL</v>
          </cell>
          <cell r="C1573" t="str">
            <v>VTX SERIES</v>
          </cell>
          <cell r="D1573" t="str">
            <v>VTX-V20-AF</v>
          </cell>
          <cell r="E1573" t="str">
            <v>JBL046</v>
          </cell>
          <cell r="F1573" t="str">
            <v>YES</v>
          </cell>
          <cell r="H1573" t="str">
            <v>VTX-V20-AF</v>
          </cell>
          <cell r="I1573" t="str">
            <v xml:space="preserve">VTX V20 ARRAY FRAME for suspending or ground stacking VTX V20 or VTX S25 enclosures.  Includes leveling screw jacks; optional extension bar available. Weight 46.3 kg (102 lb). Steel, black. </v>
          </cell>
          <cell r="J1573" t="str">
            <v>“Price On Application (POA) Contact your Representative"</v>
          </cell>
          <cell r="K1573" t="str">
            <v>“Price On Application (POA) Contact your Representative"</v>
          </cell>
          <cell r="L1573" t="str">
            <v>“Price On Application (POA) Contact your Representative"</v>
          </cell>
          <cell r="P1573">
            <v>691991013041</v>
          </cell>
          <cell r="R1573">
            <v>120</v>
          </cell>
          <cell r="S1573">
            <v>37</v>
          </cell>
          <cell r="T1573">
            <v>22</v>
          </cell>
          <cell r="U1573">
            <v>7</v>
          </cell>
          <cell r="V1573" t="str">
            <v>US</v>
          </cell>
          <cell r="Y1573">
            <v>708</v>
          </cell>
        </row>
        <row r="1574">
          <cell r="A1574" t="str">
            <v>VTX-V20-AF-EB</v>
          </cell>
          <cell r="B1574" t="str">
            <v>JBL</v>
          </cell>
          <cell r="C1574" t="str">
            <v>VTX SERIES</v>
          </cell>
          <cell r="D1574" t="str">
            <v>VTX-V20-AF-EB</v>
          </cell>
          <cell r="E1574" t="str">
            <v>JBL046</v>
          </cell>
          <cell r="F1574" t="str">
            <v>YES</v>
          </cell>
          <cell r="H1574" t="str">
            <v>VTX-V20-AF-EB</v>
          </cell>
          <cell r="I1574" t="str">
            <v xml:space="preserve">VTX V20 ARRAY FRAME EXTENSION BAR for use with VTX-V20-AF, front- or rear-mounted. Single (central) or dual (side-mounted) extension bars can be used for added stability and tilt adjustment to facilitate ground stacked systems. Weight 22.7 kg (50 lb). Steel, black. </v>
          </cell>
          <cell r="J1574" t="str">
            <v>“Price On Application (POA) Contact your Representative"</v>
          </cell>
          <cell r="K1574" t="str">
            <v>“Price On Application (POA) Contact your Representative"</v>
          </cell>
          <cell r="L1574" t="str">
            <v>“Price On Application (POA) Contact your Representative"</v>
          </cell>
          <cell r="P1574">
            <v>691991013058</v>
          </cell>
          <cell r="R1574">
            <v>52</v>
          </cell>
          <cell r="S1574">
            <v>7</v>
          </cell>
          <cell r="T1574">
            <v>32</v>
          </cell>
          <cell r="U1574">
            <v>4</v>
          </cell>
          <cell r="V1574" t="str">
            <v>US</v>
          </cell>
          <cell r="Y1574">
            <v>709</v>
          </cell>
        </row>
        <row r="1575">
          <cell r="A1575" t="str">
            <v>VTX-V20-LH</v>
          </cell>
          <cell r="B1575" t="str">
            <v>JBL</v>
          </cell>
          <cell r="C1575" t="str">
            <v>VTX SERIES</v>
          </cell>
          <cell r="D1575" t="str">
            <v>VTX-V20-LH</v>
          </cell>
          <cell r="E1575" t="str">
            <v>JBL046</v>
          </cell>
          <cell r="F1575" t="str">
            <v>YES</v>
          </cell>
          <cell r="H1575" t="str">
            <v>VTX-V20-LH</v>
          </cell>
          <cell r="I1575" t="str">
            <v>Columbus McKinnon (CM) Series 653 ¾ ton manual lever hoist</v>
          </cell>
          <cell r="J1575" t="str">
            <v>“Price On Application (POA) Contact your Representative"</v>
          </cell>
          <cell r="K1575" t="str">
            <v>“Price On Application (POA) Contact your Representative"</v>
          </cell>
          <cell r="L1575" t="str">
            <v>“Price On Application (POA) Contact your Representative"</v>
          </cell>
          <cell r="P1575">
            <v>50036904315</v>
          </cell>
          <cell r="R1575">
            <v>25</v>
          </cell>
          <cell r="S1575">
            <v>15</v>
          </cell>
          <cell r="T1575">
            <v>6.5</v>
          </cell>
          <cell r="U1575">
            <v>9</v>
          </cell>
          <cell r="V1575" t="str">
            <v>US</v>
          </cell>
          <cell r="Y1575">
            <v>710</v>
          </cell>
        </row>
        <row r="1576">
          <cell r="A1576" t="str">
            <v>VTX-V20-PB</v>
          </cell>
          <cell r="B1576" t="str">
            <v>JBL</v>
          </cell>
          <cell r="C1576" t="str">
            <v>VTX SERIES</v>
          </cell>
          <cell r="D1576" t="str">
            <v>VTX-V20-PB</v>
          </cell>
          <cell r="E1576" t="str">
            <v>JBL046</v>
          </cell>
          <cell r="F1576" t="str">
            <v>YES</v>
          </cell>
          <cell r="H1576" t="str">
            <v>VTX-V20-PB</v>
          </cell>
          <cell r="I1576" t="str">
            <v xml:space="preserve">VTX V20 PULL BACK ADAPTER for attachment to bottom V20 enclosure to facilitate rear pull back (compression-style) suspension. Weight TBD kg (TBD lb). Steel, black. </v>
          </cell>
          <cell r="J1576" t="str">
            <v>“Price On Application (POA) Contact your Representative"</v>
          </cell>
          <cell r="K1576" t="str">
            <v>“Price On Application (POA) Contact your Representative"</v>
          </cell>
          <cell r="L1576" t="str">
            <v>“Price On Application (POA) Contact your Representative"</v>
          </cell>
          <cell r="P1576">
            <v>691991015717</v>
          </cell>
          <cell r="R1576">
            <v>30</v>
          </cell>
          <cell r="S1576">
            <v>36</v>
          </cell>
          <cell r="T1576">
            <v>10</v>
          </cell>
          <cell r="U1576">
            <v>4</v>
          </cell>
          <cell r="V1576" t="str">
            <v>MX</v>
          </cell>
          <cell r="Y1576">
            <v>711</v>
          </cell>
        </row>
        <row r="1577">
          <cell r="A1577" t="str">
            <v>VTX-V20-VT</v>
          </cell>
          <cell r="B1577" t="str">
            <v>JBL</v>
          </cell>
          <cell r="C1577" t="str">
            <v>VTX SERIES</v>
          </cell>
          <cell r="D1577" t="str">
            <v>VTX-V20-VT</v>
          </cell>
          <cell r="E1577" t="str">
            <v>JBL046</v>
          </cell>
          <cell r="F1577" t="str">
            <v>YES</v>
          </cell>
          <cell r="H1577" t="str">
            <v>VTX-V20-VT</v>
          </cell>
          <cell r="I1577" t="str">
            <v>VTX V20 Vertical Transporter for transportation of up to four VTX V20 enclosures in a vertical column. Includes: dolley board with four tour grade casters (2 locking casters per dolley board). Reinforced protective cover (VTX-V20-VT-CVR) supplied separately.</v>
          </cell>
          <cell r="J1577" t="str">
            <v>“Price On Application (POA) Contact your Representative"</v>
          </cell>
          <cell r="K1577" t="str">
            <v>“Price On Application (POA) Contact your Representative"</v>
          </cell>
          <cell r="L1577" t="str">
            <v>“Price On Application (POA) Contact your Representative"</v>
          </cell>
          <cell r="P1577">
            <v>691991013072</v>
          </cell>
          <cell r="R1577">
            <v>30</v>
          </cell>
          <cell r="S1577">
            <v>39</v>
          </cell>
          <cell r="T1577">
            <v>11</v>
          </cell>
          <cell r="U1577">
            <v>10</v>
          </cell>
          <cell r="V1577" t="str">
            <v>MX</v>
          </cell>
          <cell r="Y1577">
            <v>712</v>
          </cell>
        </row>
        <row r="1578">
          <cell r="A1578" t="str">
            <v>VTX-V20-VT-CVR</v>
          </cell>
          <cell r="B1578" t="str">
            <v>JBL</v>
          </cell>
          <cell r="C1578" t="str">
            <v>VTX SERIES</v>
          </cell>
          <cell r="D1578" t="str">
            <v>VTX-V20-VT-CVR</v>
          </cell>
          <cell r="E1578" t="str">
            <v>JBL046</v>
          </cell>
          <cell r="F1578" t="str">
            <v>YES</v>
          </cell>
          <cell r="H1578" t="str">
            <v>VTX-V20-VT-CVR</v>
          </cell>
          <cell r="I1578" t="str">
            <v>VTX V20 Vertical Transporter Cover for use with VTX-V20-VT. Modular, reconfigurable design allows for protection of three to four VTX V20 enclosures.</v>
          </cell>
          <cell r="J1578" t="str">
            <v>“Price On Application (POA) Contact your Representative"</v>
          </cell>
          <cell r="K1578" t="str">
            <v>“Price On Application (POA) Contact your Representative"</v>
          </cell>
          <cell r="L1578" t="str">
            <v>“Price On Application (POA) Contact your Representative"</v>
          </cell>
          <cell r="P1578">
            <v>691991013089</v>
          </cell>
          <cell r="R1578">
            <v>30</v>
          </cell>
          <cell r="S1578">
            <v>37</v>
          </cell>
          <cell r="T1578">
            <v>25</v>
          </cell>
          <cell r="U1578">
            <v>5</v>
          </cell>
          <cell r="V1578" t="str">
            <v>CN</v>
          </cell>
          <cell r="W1578" t="str">
            <v>Non Compliant</v>
          </cell>
          <cell r="Y1578">
            <v>713</v>
          </cell>
        </row>
        <row r="1579">
          <cell r="A1579" t="str">
            <v>VTX-V20-VT-CVRW</v>
          </cell>
          <cell r="B1579" t="str">
            <v>JBL</v>
          </cell>
          <cell r="C1579" t="str">
            <v>VTX SERIES</v>
          </cell>
          <cell r="D1579" t="str">
            <v>VTX-V20-VT-CVRW</v>
          </cell>
          <cell r="E1579" t="str">
            <v>JBL046</v>
          </cell>
          <cell r="F1579" t="str">
            <v>YES</v>
          </cell>
          <cell r="H1579" t="str">
            <v>VTX-V20-VT-CVRW</v>
          </cell>
          <cell r="I1579" t="str">
            <v xml:space="preserve">VTX V20 Vertical Transporter Wrap Cover for use with VTX-V20-VT. Allows for protection of three to four VTX V20 enclosures without the need to remove the VTX-V20-AF from the top of a stack of VTX V20 enclosures. </v>
          </cell>
          <cell r="J1579" t="str">
            <v>“Price On Application (POA) Contact your Representative"</v>
          </cell>
          <cell r="K1579" t="str">
            <v>“Price On Application (POA) Contact your Representative"</v>
          </cell>
          <cell r="L1579" t="str">
            <v>“Price On Application (POA) Contact your Representative"</v>
          </cell>
          <cell r="R1579">
            <v>22</v>
          </cell>
          <cell r="S1579">
            <v>42</v>
          </cell>
          <cell r="T1579">
            <v>12</v>
          </cell>
          <cell r="U1579">
            <v>5</v>
          </cell>
          <cell r="V1579" t="str">
            <v>CN</v>
          </cell>
          <cell r="W1579" t="str">
            <v>Non Compliant</v>
          </cell>
          <cell r="Y1579">
            <v>714</v>
          </cell>
        </row>
        <row r="1580">
          <cell r="A1580" t="str">
            <v>VTX-V25-ACC</v>
          </cell>
          <cell r="B1580" t="str">
            <v>JBL</v>
          </cell>
          <cell r="C1580" t="str">
            <v>VTX SERIES</v>
          </cell>
          <cell r="D1580" t="str">
            <v>VTX-V25-ACC</v>
          </cell>
          <cell r="E1580" t="str">
            <v>JBL046</v>
          </cell>
          <cell r="F1580" t="str">
            <v>YES</v>
          </cell>
          <cell r="H1580" t="str">
            <v>VTX-V25-ACC</v>
          </cell>
          <cell r="I1580" t="str">
            <v>VTX V25 Accessory Cover Caster-Board for transportation and protection of one V25 enclosure. Includes: padded, reinforced protective cover with handle cutouts and rear panel access flap; dolly wheel-board with rugged, tour grade casters and rotating cam mechanism for secure attachment.</v>
          </cell>
          <cell r="J1580" t="str">
            <v>“Price On Application (POA) Contact your Representative"</v>
          </cell>
          <cell r="K1580" t="str">
            <v>“Price On Application (POA) Contact your Representative"</v>
          </cell>
          <cell r="L1580" t="str">
            <v>“Price On Application (POA) Contact your Representative"</v>
          </cell>
          <cell r="P1580">
            <v>691991013096</v>
          </cell>
          <cell r="R1580">
            <v>36.26</v>
          </cell>
          <cell r="S1580">
            <v>51</v>
          </cell>
          <cell r="T1580">
            <v>18</v>
          </cell>
          <cell r="U1580">
            <v>6</v>
          </cell>
          <cell r="V1580" t="str">
            <v>MX</v>
          </cell>
          <cell r="Y1580">
            <v>715</v>
          </cell>
        </row>
        <row r="1581">
          <cell r="A1581" t="str">
            <v>VTX-V25-AF</v>
          </cell>
          <cell r="B1581" t="str">
            <v>JBL</v>
          </cell>
          <cell r="C1581" t="str">
            <v>VTX SERIES</v>
          </cell>
          <cell r="D1581" t="str">
            <v>VTX-V25-AF</v>
          </cell>
          <cell r="E1581" t="str">
            <v>JBL046</v>
          </cell>
          <cell r="F1581" t="str">
            <v>YES</v>
          </cell>
          <cell r="H1581" t="str">
            <v>VTX-V25-AF</v>
          </cell>
          <cell r="I1581" t="str">
            <v xml:space="preserve">VTX V25 ARRAY FRAME - TOURING for suspending or ground stacking VTX V25 or VTX S28 enclosures. Includes leveling screw jacks; optional extension bar available. Weight 80.3 kg (176.9 lb). Steel, black. </v>
          </cell>
          <cell r="J1581" t="str">
            <v>“Price On Application (POA) Contact your Representative"</v>
          </cell>
          <cell r="K1581" t="str">
            <v>“Price On Application (POA) Contact your Representative"</v>
          </cell>
          <cell r="L1581" t="str">
            <v>“Price On Application (POA) Contact your Representative"</v>
          </cell>
          <cell r="P1581">
            <v>691991006487</v>
          </cell>
          <cell r="R1581">
            <v>182</v>
          </cell>
          <cell r="S1581">
            <v>24.2</v>
          </cell>
          <cell r="T1581">
            <v>16.3</v>
          </cell>
          <cell r="U1581">
            <v>48.2</v>
          </cell>
          <cell r="V1581" t="str">
            <v>MX</v>
          </cell>
          <cell r="Y1581">
            <v>716</v>
          </cell>
        </row>
        <row r="1582">
          <cell r="A1582" t="str">
            <v>VTX-V25-AF-EB</v>
          </cell>
          <cell r="B1582" t="str">
            <v>JBL</v>
          </cell>
          <cell r="C1582" t="str">
            <v>VTX SERIES</v>
          </cell>
          <cell r="D1582" t="str">
            <v>VTX-V25-AF-EB</v>
          </cell>
          <cell r="E1582" t="str">
            <v>JBL046</v>
          </cell>
          <cell r="F1582" t="str">
            <v>YES</v>
          </cell>
          <cell r="H1582" t="str">
            <v>VTX-V25-AF-EB</v>
          </cell>
          <cell r="I1582" t="str">
            <v xml:space="preserve">VTX V25 ARRAY FRAME EXTENSION BAR for use with VTX-V25-AF, front- or rear-mounted. Single (central) or dual (side-mounted) extension bars can be used for added stability and tilt adjustment to facilitate ground stacked systems. Weight 32.3 kg (71.1 lb). Steel, black. </v>
          </cell>
          <cell r="J1582" t="str">
            <v>“Price On Application (POA) Contact your Representative"</v>
          </cell>
          <cell r="K1582" t="str">
            <v>“Price On Application (POA) Contact your Representative"</v>
          </cell>
          <cell r="L1582" t="str">
            <v>“Price On Application (POA) Contact your Representative"</v>
          </cell>
          <cell r="P1582">
            <v>691991006494</v>
          </cell>
          <cell r="R1582">
            <v>78</v>
          </cell>
          <cell r="S1582">
            <v>51</v>
          </cell>
          <cell r="T1582">
            <v>8</v>
          </cell>
          <cell r="U1582">
            <v>5</v>
          </cell>
          <cell r="V1582" t="str">
            <v>US</v>
          </cell>
          <cell r="Y1582">
            <v>717</v>
          </cell>
        </row>
        <row r="1583">
          <cell r="A1583" t="str">
            <v>VTX-V25-CS-K</v>
          </cell>
          <cell r="B1583" t="str">
            <v>JBL</v>
          </cell>
          <cell r="C1583" t="str">
            <v>VTX SERIES</v>
          </cell>
          <cell r="D1583" t="str">
            <v>VTX-V25-CS-K</v>
          </cell>
          <cell r="E1583" t="str">
            <v>JBL046</v>
          </cell>
          <cell r="F1583" t="str">
            <v>YES</v>
          </cell>
          <cell r="H1583" t="str">
            <v>VTX-V25-CS-K</v>
          </cell>
          <cell r="I1583" t="str">
            <v xml:space="preserve">VTX V25 COMPRESSION SUSPENSION KIT for converting 1x VTX V25 enclosure to compression-style suspension. Includes: 2x labels, 2x slot hinge bars, 2x ASM bars, 2x QRP lanyard assemblies and mount hardware. Label application jig supplied separately with order. Weight TBD kg (TBD lb). Steel, black. </v>
          </cell>
          <cell r="J1583" t="str">
            <v>“Price On Application (POA) Contact your Representative"</v>
          </cell>
          <cell r="K1583" t="str">
            <v>“Price On Application (POA) Contact your Representative"</v>
          </cell>
          <cell r="L1583" t="str">
            <v>“Price On Application (POA) Contact your Representative"</v>
          </cell>
          <cell r="R1583">
            <v>5.2</v>
          </cell>
          <cell r="S1583">
            <v>16</v>
          </cell>
          <cell r="T1583">
            <v>5</v>
          </cell>
          <cell r="U1583">
            <v>2</v>
          </cell>
          <cell r="V1583" t="str">
            <v>MX</v>
          </cell>
          <cell r="Y1583">
            <v>718</v>
          </cell>
        </row>
        <row r="1584">
          <cell r="A1584" t="str">
            <v>VTX-V25-CS-K-LJ</v>
          </cell>
          <cell r="B1584" t="str">
            <v>JBL</v>
          </cell>
          <cell r="C1584" t="str">
            <v>VTX SERIES</v>
          </cell>
          <cell r="D1584" t="str">
            <v>VTX-V25-CS-K-LJ</v>
          </cell>
          <cell r="E1584" t="str">
            <v>JBL046</v>
          </cell>
          <cell r="F1584" t="str">
            <v>YES</v>
          </cell>
          <cell r="H1584" t="str">
            <v>VTX-V25-CS-K-LJ</v>
          </cell>
          <cell r="I1584" t="str">
            <v>VTX V25 COMPRESSION SUSPENSION KIT LABEL JIG INSTALLATION FIXTURE (1X LABEL JIG PER CS-K ORDER)</v>
          </cell>
          <cell r="J1584" t="str">
            <v>“Price On Application (POA) Contact your Representative"</v>
          </cell>
          <cell r="K1584" t="str">
            <v>“Price On Application (POA) Contact your Representative"</v>
          </cell>
          <cell r="L1584" t="str">
            <v>“Price On Application (POA) Contact your Representative"</v>
          </cell>
          <cell r="R1584">
            <v>0.8</v>
          </cell>
          <cell r="S1584">
            <v>16</v>
          </cell>
          <cell r="T1584">
            <v>5</v>
          </cell>
          <cell r="U1584">
            <v>2</v>
          </cell>
          <cell r="V1584" t="str">
            <v>MX</v>
          </cell>
          <cell r="Y1584">
            <v>719</v>
          </cell>
        </row>
        <row r="1585">
          <cell r="A1585" t="str">
            <v>VTX-V25-LH</v>
          </cell>
          <cell r="B1585" t="str">
            <v>JBL</v>
          </cell>
          <cell r="C1585" t="str">
            <v>VTX SERIES</v>
          </cell>
          <cell r="D1585" t="str">
            <v>VTX-V25-LH</v>
          </cell>
          <cell r="E1585" t="str">
            <v>JBL046</v>
          </cell>
          <cell r="F1585" t="str">
            <v>YES</v>
          </cell>
          <cell r="H1585" t="str">
            <v>VTX-V25-LH</v>
          </cell>
          <cell r="I1585" t="str">
            <v xml:space="preserve">VTX V25 LEVER HOIST for attachment to VTX-V25-PB pull back adapter to facilitate rear pull back (compression-style) suspension. Weight TBD kg (TBD lb). Steel, black. </v>
          </cell>
          <cell r="J1585" t="str">
            <v>“Price On Application (POA) Contact your Representative"</v>
          </cell>
          <cell r="K1585" t="str">
            <v>“Price On Application (POA) Contact your Representative"</v>
          </cell>
          <cell r="L1585" t="str">
            <v>“Price On Application (POA) Contact your Representative"</v>
          </cell>
          <cell r="P1585">
            <v>691991000256</v>
          </cell>
          <cell r="R1585">
            <v>30</v>
          </cell>
          <cell r="S1585">
            <v>20</v>
          </cell>
          <cell r="T1585">
            <v>8</v>
          </cell>
          <cell r="U1585">
            <v>9</v>
          </cell>
          <cell r="V1585" t="str">
            <v>US</v>
          </cell>
          <cell r="Y1585">
            <v>720</v>
          </cell>
        </row>
        <row r="1586">
          <cell r="A1586" t="str">
            <v>VTX-V25-PB</v>
          </cell>
          <cell r="B1586" t="str">
            <v>JBL</v>
          </cell>
          <cell r="C1586" t="str">
            <v>VTX SERIES</v>
          </cell>
          <cell r="D1586" t="str">
            <v>VTX-V25-PB</v>
          </cell>
          <cell r="E1586" t="str">
            <v>JBL046</v>
          </cell>
          <cell r="F1586" t="str">
            <v>YES</v>
          </cell>
          <cell r="H1586" t="str">
            <v>VTX-V25-PB</v>
          </cell>
          <cell r="I1586" t="str">
            <v xml:space="preserve">VTX V25 PULL BACK ADAPTER for attachment to bottom V25 enclosure to facilitate rear pull back (compression-style) suspension. Weight TBD kg (TBD lb). Steel, black. </v>
          </cell>
          <cell r="J1586" t="str">
            <v>“Price On Application (POA) Contact your Representative"</v>
          </cell>
          <cell r="K1586" t="str">
            <v>“Price On Application (POA) Contact your Representative"</v>
          </cell>
          <cell r="L1586" t="str">
            <v>“Price On Application (POA) Contact your Representative"</v>
          </cell>
          <cell r="P1586">
            <v>691991006500</v>
          </cell>
          <cell r="R1586">
            <v>40</v>
          </cell>
          <cell r="S1586">
            <v>51</v>
          </cell>
          <cell r="T1586">
            <v>21</v>
          </cell>
          <cell r="U1586">
            <v>8</v>
          </cell>
          <cell r="V1586" t="str">
            <v>MX</v>
          </cell>
          <cell r="Y1586">
            <v>721</v>
          </cell>
        </row>
        <row r="1587">
          <cell r="A1587" t="str">
            <v>VTX-V25-VTC</v>
          </cell>
          <cell r="B1587" t="str">
            <v>JBL</v>
          </cell>
          <cell r="C1587" t="str">
            <v>VTX SERIES</v>
          </cell>
          <cell r="D1587" t="str">
            <v>VTX-V25-VTC</v>
          </cell>
          <cell r="E1587" t="str">
            <v>JBL046</v>
          </cell>
          <cell r="F1587" t="str">
            <v>YES</v>
          </cell>
          <cell r="H1587" t="str">
            <v>VTX-V25-VTC</v>
          </cell>
          <cell r="I1587" t="str">
            <v>VTX V25 Vertical Transporter for transportation of up to four VTX V25 enclosures in a vertical column. Includes: dolley board with four tour grade casters (2 locking casters per dolley board). Reinforced protective cover (VTX-V25-VT-CVR) supplied separately.</v>
          </cell>
          <cell r="J1587" t="str">
            <v>“Price On Application (POA) Contact your Representative"</v>
          </cell>
          <cell r="K1587" t="str">
            <v>“Price On Application (POA) Contact your Representative"</v>
          </cell>
          <cell r="L1587" t="str">
            <v>“Price On Application (POA) Contact your Representative"</v>
          </cell>
          <cell r="P1587">
            <v>691991006517</v>
          </cell>
          <cell r="R1587">
            <v>61</v>
          </cell>
          <cell r="S1587">
            <v>11.5</v>
          </cell>
          <cell r="T1587">
            <v>27</v>
          </cell>
          <cell r="U1587">
            <v>49.5</v>
          </cell>
          <cell r="V1587" t="str">
            <v>MX</v>
          </cell>
          <cell r="Y1587">
            <v>722</v>
          </cell>
        </row>
        <row r="1588">
          <cell r="A1588" t="str">
            <v>VTX-V25-VT-CVR</v>
          </cell>
          <cell r="B1588" t="str">
            <v>JBL</v>
          </cell>
          <cell r="C1588" t="str">
            <v>VTX SERIES</v>
          </cell>
          <cell r="D1588" t="str">
            <v>VTX-V25-VT-CVR</v>
          </cell>
          <cell r="E1588" t="str">
            <v>JBL046</v>
          </cell>
          <cell r="F1588" t="str">
            <v>YES</v>
          </cell>
          <cell r="H1588" t="str">
            <v>VTX-V25-VT-CVR</v>
          </cell>
          <cell r="I1588" t="str">
            <v>VTX V25 Vertical Transporter Cover for use with VTX-V25-VT. Modular, reconfigurable design allows for protection of three to four VTX V25 enclosures.</v>
          </cell>
          <cell r="J1588" t="str">
            <v>“Price On Application (POA) Contact your Representative"</v>
          </cell>
          <cell r="K1588" t="str">
            <v>“Price On Application (POA) Contact your Representative"</v>
          </cell>
          <cell r="L1588" t="str">
            <v>“Price On Application (POA) Contact your Representative"</v>
          </cell>
          <cell r="P1588">
            <v>691991013126</v>
          </cell>
          <cell r="R1588">
            <v>37.75</v>
          </cell>
          <cell r="S1588">
            <v>52</v>
          </cell>
          <cell r="T1588">
            <v>27</v>
          </cell>
          <cell r="U1588">
            <v>7</v>
          </cell>
          <cell r="V1588" t="str">
            <v>CN</v>
          </cell>
          <cell r="W1588" t="str">
            <v>Non Compliant</v>
          </cell>
          <cell r="Y1588">
            <v>723</v>
          </cell>
        </row>
        <row r="1589">
          <cell r="A1589" t="str">
            <v>VTX-V25-VT-CVRW</v>
          </cell>
          <cell r="B1589" t="str">
            <v>JBL</v>
          </cell>
          <cell r="C1589" t="str">
            <v>VTX SERIES</v>
          </cell>
          <cell r="D1589" t="str">
            <v>VTX-V25-VT-CVRW</v>
          </cell>
          <cell r="F1589" t="str">
            <v>YES</v>
          </cell>
          <cell r="H1589" t="str">
            <v>VTX-V25-VT-CVRW</v>
          </cell>
          <cell r="I1589" t="str">
            <v>VTX V25 Vertical Transporter Wrap Cover for use with VTX-V25-VTC. Allows for protection of three to four VTX V25 enclosures without the need to remove the VTX-V25-AF from the top of a stack of VTX V25 enclosures.</v>
          </cell>
          <cell r="J1589" t="str">
            <v>“Price On Application (POA) Contact your Representative"</v>
          </cell>
          <cell r="K1589" t="str">
            <v>“Price On Application (POA) Contact your Representative"</v>
          </cell>
          <cell r="L1589" t="str">
            <v>“Price On Application (POA) Contact your Representative"</v>
          </cell>
          <cell r="R1589">
            <v>22</v>
          </cell>
          <cell r="S1589">
            <v>41</v>
          </cell>
          <cell r="T1589">
            <v>16</v>
          </cell>
          <cell r="U1589">
            <v>5</v>
          </cell>
          <cell r="V1589" t="str">
            <v>CN</v>
          </cell>
          <cell r="W1589" t="str">
            <v>Non Compliant</v>
          </cell>
          <cell r="Y1589">
            <v>724</v>
          </cell>
        </row>
        <row r="1590">
          <cell r="A1590" t="str">
            <v>VTX-V25-WG-UK</v>
          </cell>
          <cell r="B1590" t="str">
            <v>JBL</v>
          </cell>
          <cell r="C1590" t="str">
            <v>VTX SERIES</v>
          </cell>
          <cell r="D1590" t="str">
            <v>VTX-V25-WG-UK</v>
          </cell>
          <cell r="F1590" t="str">
            <v>YES</v>
          </cell>
          <cell r="G1590" t="str">
            <v>Limited Quantity</v>
          </cell>
          <cell r="H1590" t="str">
            <v>VTX-V25-WG-UK</v>
          </cell>
          <cell r="I1590" t="str">
            <v>WAVEGUIDE UPGRADE KIT</v>
          </cell>
          <cell r="J1590" t="str">
            <v>“Price On Application (POA) Contact your Representative"</v>
          </cell>
          <cell r="K1590" t="str">
            <v>“Price On Application (POA) Contact your Representative"</v>
          </cell>
          <cell r="L1590" t="str">
            <v>“Price On Application (POA) Contact your Representative"</v>
          </cell>
          <cell r="P1590">
            <v>691991032837</v>
          </cell>
          <cell r="R1590">
            <v>11</v>
          </cell>
          <cell r="S1590">
            <v>11</v>
          </cell>
          <cell r="T1590">
            <v>17</v>
          </cell>
          <cell r="U1590">
            <v>10</v>
          </cell>
          <cell r="V1590" t="str">
            <v>MX</v>
          </cell>
          <cell r="Y1590">
            <v>725</v>
          </cell>
        </row>
        <row r="1591">
          <cell r="A1591" t="str">
            <v>LINE ARRAY &amp; PORTABLE:
VRX Fixed Curvature Line Array</v>
          </cell>
          <cell r="B1591" t="str">
            <v>JBL</v>
          </cell>
          <cell r="V1591" t="str">
            <v>MX</v>
          </cell>
          <cell r="W1591" t="str">
            <v>Compliant</v>
          </cell>
          <cell r="Y1591">
            <v>726</v>
          </cell>
        </row>
        <row r="1592">
          <cell r="A1592" t="str">
            <v>VRX928LA</v>
          </cell>
          <cell r="B1592" t="str">
            <v>JBL</v>
          </cell>
          <cell r="C1592" t="str">
            <v>VRX SERIES</v>
          </cell>
          <cell r="D1592" t="str">
            <v>VRX928LA</v>
          </cell>
          <cell r="E1592" t="str">
            <v>JBL009</v>
          </cell>
          <cell r="H1592" t="str">
            <v>S/M, VRX928LA</v>
          </cell>
          <cell r="I1592" t="str">
            <v>8" two-way line-array system with 1 x 2168H-1 Differential Drive® 400 W LF; 2 x 2414H 1 inch compression driver HF on Constant Curvature waveguide; dual angle pole socket and integral rigging hardware; passive or bi-amplified operation. Black DuraFlex™ finish.</v>
          </cell>
          <cell r="J1592">
            <v>2740</v>
          </cell>
          <cell r="K1592">
            <v>1849</v>
          </cell>
          <cell r="L1592">
            <v>1370</v>
          </cell>
          <cell r="P1592">
            <v>50036903196</v>
          </cell>
          <cell r="R1592">
            <v>30</v>
          </cell>
          <cell r="S1592">
            <v>14</v>
          </cell>
          <cell r="T1592">
            <v>12</v>
          </cell>
          <cell r="U1592">
            <v>18</v>
          </cell>
          <cell r="V1592" t="str">
            <v>MX</v>
          </cell>
          <cell r="W1592" t="str">
            <v>Compliant</v>
          </cell>
          <cell r="X1592" t="str">
            <v>http://www.jblpro.com/www/products/tour-sound/vrx900-series/vrx928la#.Vkxty4RqBJo</v>
          </cell>
          <cell r="Y1592">
            <v>727</v>
          </cell>
        </row>
        <row r="1593">
          <cell r="A1593" t="str">
            <v>VRX928LA-WH</v>
          </cell>
          <cell r="B1593" t="str">
            <v>JBL</v>
          </cell>
          <cell r="C1593" t="str">
            <v>VRX SERIES</v>
          </cell>
          <cell r="D1593" t="str">
            <v>VRX928LA-WH</v>
          </cell>
          <cell r="E1593" t="str">
            <v>JBL009</v>
          </cell>
          <cell r="H1593" t="str">
            <v>S/M, VRX928LA-WH</v>
          </cell>
          <cell r="I1593" t="str">
            <v>8" Two-Way Line-Array System with 1 x 2168H-1 Differential Drive® 400W LF; 2 x 2414H 1 inch Compression Driver HF on Constant Curvature Waveguide; Dual Angle Pole Socket and Integral Rigging Hardware; Passive or Bi-Amplified Operation. White DuraFlex™ Finish.</v>
          </cell>
          <cell r="J1593">
            <v>2740</v>
          </cell>
          <cell r="K1593">
            <v>1849</v>
          </cell>
          <cell r="L1593">
            <v>1370</v>
          </cell>
          <cell r="P1593">
            <v>50036903660</v>
          </cell>
          <cell r="R1593">
            <v>30</v>
          </cell>
          <cell r="S1593">
            <v>14</v>
          </cell>
          <cell r="T1593">
            <v>12</v>
          </cell>
          <cell r="U1593">
            <v>18</v>
          </cell>
          <cell r="V1593" t="str">
            <v>MX</v>
          </cell>
          <cell r="W1593" t="str">
            <v>Compliant</v>
          </cell>
          <cell r="X1593" t="str">
            <v>http://www.jblpro.com/www/products/tour-sound/vrx900-series/vrx928la#.Vkxty4RqBJo</v>
          </cell>
          <cell r="Y1593">
            <v>728</v>
          </cell>
        </row>
        <row r="1594">
          <cell r="A1594" t="str">
            <v>VRX932LA-1</v>
          </cell>
          <cell r="B1594" t="str">
            <v>JBL</v>
          </cell>
          <cell r="C1594" t="str">
            <v>VRX SERIES</v>
          </cell>
          <cell r="D1594" t="str">
            <v>VRX932LA-1</v>
          </cell>
          <cell r="E1594" t="str">
            <v>JBL009</v>
          </cell>
          <cell r="H1594" t="str">
            <v>SALES MODEL, VRX932LA-1</v>
          </cell>
          <cell r="I1594" t="str">
            <v>12" two-way line-array system with 1 x 2262H Differential Drive® LF; 3 x 2408J Annular Ring Diaphragm HF on Constant Curvature waveguide; dual angle pole socket and integral rigging hardware; passive or bi-amplified operation. Black DuraFlex™ finish.</v>
          </cell>
          <cell r="J1594">
            <v>4500</v>
          </cell>
          <cell r="K1594">
            <v>2899</v>
          </cell>
          <cell r="L1594">
            <v>2250</v>
          </cell>
          <cell r="P1594">
            <v>691991003769</v>
          </cell>
          <cell r="R1594">
            <v>55</v>
          </cell>
          <cell r="S1594">
            <v>19</v>
          </cell>
          <cell r="T1594">
            <v>18</v>
          </cell>
          <cell r="U1594">
            <v>26</v>
          </cell>
          <cell r="V1594" t="str">
            <v>MX</v>
          </cell>
          <cell r="W1594" t="str">
            <v>Compliant</v>
          </cell>
          <cell r="X1594" t="str">
            <v>http://www.jblpro.com/www/products/tour-sound/vrx900-series/vrx932la-1#.Vkxt3YRqBJo</v>
          </cell>
          <cell r="Y1594">
            <v>729</v>
          </cell>
        </row>
        <row r="1595">
          <cell r="A1595" t="str">
            <v>VRX932LA-1WH</v>
          </cell>
          <cell r="B1595" t="str">
            <v>JBL</v>
          </cell>
          <cell r="C1595" t="str">
            <v>VRX SERIES</v>
          </cell>
          <cell r="D1595" t="str">
            <v>VRX932LA-1WH</v>
          </cell>
          <cell r="E1595" t="str">
            <v>JBL009</v>
          </cell>
          <cell r="H1595" t="str">
            <v>S/M, VRX932LA-1WH</v>
          </cell>
          <cell r="I1595" t="str">
            <v>12" two-way line-array system with 1 x 2262H Differential Drive® LF; 3 x 2408J Annular Ring Diaphragm HF on Constant Curvature waveguide; dual angle pole socket and integral rigging hardware; passive or bi-amplified operation. White DuraFlex™ finish.</v>
          </cell>
          <cell r="J1595">
            <v>4500</v>
          </cell>
          <cell r="K1595">
            <v>2899</v>
          </cell>
          <cell r="L1595">
            <v>2250</v>
          </cell>
          <cell r="P1595">
            <v>691991003776</v>
          </cell>
          <cell r="R1595">
            <v>55.4</v>
          </cell>
          <cell r="S1595">
            <v>18</v>
          </cell>
          <cell r="T1595">
            <v>18.5</v>
          </cell>
          <cell r="U1595">
            <v>26</v>
          </cell>
          <cell r="V1595" t="str">
            <v>MX</v>
          </cell>
          <cell r="W1595" t="str">
            <v>Compliant</v>
          </cell>
          <cell r="X1595" t="str">
            <v>http://www.jblpro.com/www/products/tour-sound/vrx900-series/vrx932la-1#.Vkxt3YRqBJo</v>
          </cell>
          <cell r="Y1595">
            <v>730</v>
          </cell>
        </row>
        <row r="1596">
          <cell r="A1596" t="str">
            <v>VRX932LAP</v>
          </cell>
          <cell r="B1596" t="str">
            <v>JBL</v>
          </cell>
          <cell r="C1596" t="str">
            <v>VRX SERIES</v>
          </cell>
          <cell r="D1596" t="str">
            <v>VRX932LAP</v>
          </cell>
          <cell r="E1596" t="str">
            <v>JBL009</v>
          </cell>
          <cell r="H1596" t="str">
            <v>SALES MODEL, VRX932LAP</v>
          </cell>
          <cell r="I1596" t="str">
            <v>Powered 12" two-way line-array system with 1 x 2262H Differential Drive® LF, 3 x 2408J HF on Constant Curvature waveguide; Crown DPC-2 amplifier module with system DSP; dual angle pole socket and integral rigging hardware; black DuraFlex™ finish.</v>
          </cell>
          <cell r="J1596">
            <v>5550</v>
          </cell>
          <cell r="K1596">
            <v>3549</v>
          </cell>
          <cell r="L1596">
            <v>2775</v>
          </cell>
          <cell r="P1596">
            <v>50036903493</v>
          </cell>
          <cell r="R1596">
            <v>55</v>
          </cell>
          <cell r="S1596">
            <v>19</v>
          </cell>
          <cell r="T1596">
            <v>18</v>
          </cell>
          <cell r="U1596">
            <v>26</v>
          </cell>
          <cell r="V1596" t="str">
            <v>MX</v>
          </cell>
          <cell r="W1596" t="str">
            <v>Compliant</v>
          </cell>
          <cell r="X1596" t="str">
            <v>http://www.jblpro.com/www/products/tour-sound/vrx900-series/vrx932lap#.Vkxt7oRqBJo</v>
          </cell>
          <cell r="Y1596">
            <v>731</v>
          </cell>
        </row>
        <row r="1597">
          <cell r="A1597" t="str">
            <v>VRX915M</v>
          </cell>
          <cell r="B1597" t="str">
            <v>JBL</v>
          </cell>
          <cell r="C1597" t="str">
            <v>VRX SERIES</v>
          </cell>
          <cell r="D1597" t="str">
            <v>VRX915M</v>
          </cell>
          <cell r="E1597" t="str">
            <v>JBL009</v>
          </cell>
          <cell r="H1597" t="str">
            <v>S/M, VRX915M</v>
          </cell>
          <cell r="I1597" t="str">
            <v>15" two-way dedicated floor monitor system with an 800 watt 2265H Differential Drive® LF; 2452H, 4” voice coil compression driver, 50 x 90 waveguide; passive or bi-amplified operation; compact 30º symmetrical wedge enclosure; Black DuraFlex™ finish; heavy duty 16 gauge foam backed steel grille.</v>
          </cell>
          <cell r="J1597">
            <v>3250</v>
          </cell>
          <cell r="K1597">
            <v>2229</v>
          </cell>
          <cell r="L1597">
            <v>1625</v>
          </cell>
          <cell r="P1597">
            <v>50036903233</v>
          </cell>
          <cell r="R1597">
            <v>51</v>
          </cell>
          <cell r="S1597">
            <v>21</v>
          </cell>
          <cell r="T1597">
            <v>17</v>
          </cell>
          <cell r="U1597">
            <v>27</v>
          </cell>
          <cell r="V1597" t="str">
            <v>MX</v>
          </cell>
          <cell r="W1597" t="str">
            <v>Compliant</v>
          </cell>
          <cell r="X1597" t="str">
            <v>http://www.jblpro.com/www/products/tour-sound/vrx900-series/vrx915m#.Vkxs-4RqBJo</v>
          </cell>
          <cell r="Y1597">
            <v>732</v>
          </cell>
        </row>
        <row r="1598">
          <cell r="A1598" t="str">
            <v>VRX915S</v>
          </cell>
          <cell r="B1598" t="str">
            <v>JBL</v>
          </cell>
          <cell r="C1598" t="str">
            <v>VRX SERIES</v>
          </cell>
          <cell r="D1598" t="str">
            <v>VRX915S</v>
          </cell>
          <cell r="E1598" t="str">
            <v>JBL009</v>
          </cell>
          <cell r="H1598" t="str">
            <v>S/M, VRX915S</v>
          </cell>
          <cell r="I1598" t="str">
            <v>15” Bass Reflex Subwoofer</v>
          </cell>
          <cell r="J1598">
            <v>2450</v>
          </cell>
          <cell r="K1598">
            <v>1649</v>
          </cell>
          <cell r="L1598">
            <v>1225</v>
          </cell>
          <cell r="P1598">
            <v>50036903219</v>
          </cell>
          <cell r="R1598">
            <v>63</v>
          </cell>
          <cell r="S1598">
            <v>20</v>
          </cell>
          <cell r="T1598">
            <v>27</v>
          </cell>
          <cell r="U1598">
            <v>21</v>
          </cell>
          <cell r="V1598" t="str">
            <v>MX</v>
          </cell>
          <cell r="W1598" t="str">
            <v>Compliant</v>
          </cell>
          <cell r="X1598" t="str">
            <v>http://www.jblpro.com/www/products/tour-sound/vrx900-series/vrx915s#.VkxtMIRqBJo</v>
          </cell>
          <cell r="Y1598">
            <v>733</v>
          </cell>
        </row>
        <row r="1599">
          <cell r="A1599" t="str">
            <v>VRX915S-WH</v>
          </cell>
          <cell r="B1599" t="str">
            <v>JBL</v>
          </cell>
          <cell r="C1599" t="str">
            <v>VRX SERIES</v>
          </cell>
          <cell r="D1599" t="str">
            <v>VRX915S-WH</v>
          </cell>
          <cell r="E1599" t="str">
            <v>JBL009</v>
          </cell>
          <cell r="H1599" t="str">
            <v>S/M, VRX915S-WH</v>
          </cell>
          <cell r="I1599" t="str">
            <v>15” Bass Reflex Subwoofer - white</v>
          </cell>
          <cell r="J1599">
            <v>2450</v>
          </cell>
          <cell r="K1599">
            <v>1649</v>
          </cell>
          <cell r="L1599">
            <v>1225</v>
          </cell>
          <cell r="P1599">
            <v>50036903677</v>
          </cell>
          <cell r="R1599">
            <v>63</v>
          </cell>
          <cell r="S1599">
            <v>20</v>
          </cell>
          <cell r="T1599">
            <v>27</v>
          </cell>
          <cell r="U1599">
            <v>21</v>
          </cell>
          <cell r="V1599" t="str">
            <v>MX</v>
          </cell>
          <cell r="W1599" t="str">
            <v>Compliant</v>
          </cell>
          <cell r="X1599" t="str">
            <v>http://www.jblpro.com/www/products/tour-sound/vrx900-series/vrx915s#.VkxtMIRqBJo</v>
          </cell>
          <cell r="Y1599">
            <v>734</v>
          </cell>
        </row>
        <row r="1600">
          <cell r="A1600" t="str">
            <v>VRX918S</v>
          </cell>
          <cell r="B1600" t="str">
            <v>JBL</v>
          </cell>
          <cell r="C1600" t="str">
            <v>VRX SERIES</v>
          </cell>
          <cell r="D1600" t="str">
            <v>VRX918S</v>
          </cell>
          <cell r="E1600" t="str">
            <v>JBL009</v>
          </cell>
          <cell r="H1600" t="str">
            <v>S/M, VRX918S</v>
          </cell>
          <cell r="I1600" t="str">
            <v>18" compact, flying subwoofer; 2268H Differential Drive® LF; integral flying hardware compatible with VRX932LA-1 and accessories; handles and pole mount deleted.  Black DuraFlex™ finish.</v>
          </cell>
          <cell r="J1600">
            <v>2700</v>
          </cell>
          <cell r="K1600">
            <v>2649</v>
          </cell>
          <cell r="L1600">
            <v>1350</v>
          </cell>
          <cell r="P1600">
            <v>50036903226</v>
          </cell>
          <cell r="R1600">
            <v>90</v>
          </cell>
          <cell r="S1600">
            <v>31</v>
          </cell>
          <cell r="T1600">
            <v>25</v>
          </cell>
          <cell r="U1600">
            <v>22</v>
          </cell>
          <cell r="V1600" t="str">
            <v>MX</v>
          </cell>
          <cell r="W1600" t="str">
            <v>Compliant</v>
          </cell>
          <cell r="X1600" t="str">
            <v>http://www.jblpro.com/www/products/tour-sound/vrx900-series/vrx918s#.Vkxtq4RqBJo</v>
          </cell>
          <cell r="Y1600">
            <v>735</v>
          </cell>
        </row>
        <row r="1601">
          <cell r="A1601" t="str">
            <v>VRX918SP</v>
          </cell>
          <cell r="B1601" t="str">
            <v>JBL</v>
          </cell>
          <cell r="C1601" t="str">
            <v>VRX SERIES</v>
          </cell>
          <cell r="D1601" t="str">
            <v>VRX918SP</v>
          </cell>
          <cell r="E1601" t="str">
            <v>JBL009</v>
          </cell>
          <cell r="H1601" t="str">
            <v>S/M, VRX918SP</v>
          </cell>
          <cell r="I1601" t="str">
            <v>Powered 18" flying subwoofer; 2268H Differential Drive® LF, Crown DPC-2 Amplifier Module with system DSP; Integral Rigging Hardware Compatible with VRX932LAP; Top Mounted M20 Threaded Pole Socket; Black DuraFlex™ finish.</v>
          </cell>
          <cell r="J1601">
            <v>3850</v>
          </cell>
          <cell r="K1601">
            <v>3849</v>
          </cell>
          <cell r="L1601">
            <v>1925</v>
          </cell>
          <cell r="P1601">
            <v>50036903509</v>
          </cell>
          <cell r="R1601">
            <v>85</v>
          </cell>
          <cell r="S1601">
            <v>33</v>
          </cell>
          <cell r="T1601">
            <v>25</v>
          </cell>
          <cell r="U1601">
            <v>22</v>
          </cell>
          <cell r="V1601" t="str">
            <v>MX</v>
          </cell>
          <cell r="W1601" t="str">
            <v>Compliant</v>
          </cell>
          <cell r="X1601" t="str">
            <v>http://www.jblpro.com/www/products/tour-sound/vrx900-series/vrx918sp#.VkxtnYRqBJo</v>
          </cell>
          <cell r="Y1601">
            <v>736</v>
          </cell>
        </row>
        <row r="1602">
          <cell r="A1602" t="str">
            <v>VRX918S-WH</v>
          </cell>
          <cell r="B1602" t="str">
            <v>JBL</v>
          </cell>
          <cell r="C1602" t="str">
            <v>VRX SERIES</v>
          </cell>
          <cell r="D1602" t="str">
            <v>VRX918S-WH</v>
          </cell>
          <cell r="E1602" t="str">
            <v>JBL009</v>
          </cell>
          <cell r="H1602" t="str">
            <v>S/M, VRX918S-WH</v>
          </cell>
          <cell r="I1602" t="str">
            <v>18” Compact, Flying Subwoofer; 2268H Differential Drive® LF; Integral Flying Hardware Compatible with VRX932LA and Accessories; Designed for Fixed Installations with JBL’s White Duraflex™; No Pole Mount or Handles Included.</v>
          </cell>
          <cell r="J1602">
            <v>2700</v>
          </cell>
          <cell r="K1602">
            <v>2649</v>
          </cell>
          <cell r="L1602">
            <v>1350</v>
          </cell>
          <cell r="P1602">
            <v>50036903523</v>
          </cell>
          <cell r="R1602">
            <v>79</v>
          </cell>
          <cell r="S1602">
            <v>30</v>
          </cell>
          <cell r="T1602">
            <v>25</v>
          </cell>
          <cell r="U1602">
            <v>22</v>
          </cell>
          <cell r="V1602" t="str">
            <v>MX</v>
          </cell>
          <cell r="X1602" t="str">
            <v>http://www.jblpro.com/www/products/tour-sound/vrx900-series/vrx918s#.Vkxtq4RqBJo</v>
          </cell>
          <cell r="Y1602">
            <v>737</v>
          </cell>
        </row>
        <row r="1603">
          <cell r="A1603" t="str">
            <v>VRX-AF-II</v>
          </cell>
          <cell r="B1603" t="str">
            <v>JBL</v>
          </cell>
          <cell r="C1603" t="str">
            <v>VRX SERIES</v>
          </cell>
          <cell r="D1603" t="str">
            <v>VRX-AF</v>
          </cell>
          <cell r="E1603" t="str">
            <v>VRACK</v>
          </cell>
          <cell r="H1603" t="str">
            <v>S/M, VRX-AF</v>
          </cell>
          <cell r="I1603" t="str">
            <v>Array Frame for suspending VRX932LA-1/P, VRX918S/P enclosures. Includes 4 x Quick Release Pins, 2 x Shackles, 2 x Drop Levers</v>
          </cell>
          <cell r="J1603">
            <v>1690</v>
          </cell>
          <cell r="K1603">
            <v>1349</v>
          </cell>
          <cell r="L1603">
            <v>845</v>
          </cell>
          <cell r="P1603">
            <v>691991003806</v>
          </cell>
          <cell r="R1603">
            <v>14.1</v>
          </cell>
          <cell r="S1603">
            <v>28</v>
          </cell>
          <cell r="T1603">
            <v>11</v>
          </cell>
          <cell r="U1603">
            <v>3</v>
          </cell>
          <cell r="V1603" t="str">
            <v>MX</v>
          </cell>
          <cell r="W1603" t="str">
            <v>Compliant</v>
          </cell>
          <cell r="Y1603">
            <v>738</v>
          </cell>
        </row>
        <row r="1604">
          <cell r="A1604" t="str">
            <v>VRX-SMAF</v>
          </cell>
          <cell r="B1604" t="str">
            <v>JBL</v>
          </cell>
          <cell r="C1604" t="str">
            <v>VRX SERIES</v>
          </cell>
          <cell r="D1604" t="str">
            <v>VRX-SMAF</v>
          </cell>
          <cell r="E1604" t="str">
            <v>JBL009</v>
          </cell>
          <cell r="H1604" t="str">
            <v>S/M, VRX-SMAF</v>
          </cell>
          <cell r="I1604" t="str">
            <v>Small Array Frame for suspending VRX928LA and VRX915S arrays. Includes 2 x quick release pins, 2 x shackles, 2 x drop levers..</v>
          </cell>
          <cell r="J1604">
            <v>990</v>
          </cell>
          <cell r="K1604">
            <v>829</v>
          </cell>
          <cell r="L1604">
            <v>495</v>
          </cell>
          <cell r="P1604">
            <v>50036903202</v>
          </cell>
          <cell r="R1604">
            <v>6.8</v>
          </cell>
          <cell r="S1604">
            <v>3</v>
          </cell>
          <cell r="T1604">
            <v>22</v>
          </cell>
          <cell r="U1604">
            <v>3</v>
          </cell>
          <cell r="V1604" t="str">
            <v>MX</v>
          </cell>
          <cell r="Y1604">
            <v>739</v>
          </cell>
        </row>
        <row r="1605">
          <cell r="A1605" t="str">
            <v>PORTABLE:
EON Series</v>
          </cell>
          <cell r="B1605" t="str">
            <v>JBL</v>
          </cell>
          <cell r="V1605" t="str">
            <v>CN</v>
          </cell>
          <cell r="W1605" t="str">
            <v>Non Compliant</v>
          </cell>
          <cell r="Y1605">
            <v>740</v>
          </cell>
        </row>
        <row r="1606">
          <cell r="A1606" t="str">
            <v>JBL-EONONEMK2-NA</v>
          </cell>
          <cell r="B1606" t="str">
            <v>JBL</v>
          </cell>
          <cell r="C1606" t="str">
            <v>EON</v>
          </cell>
          <cell r="D1606" t="str">
            <v>JBL-EONONEMK2-NA</v>
          </cell>
          <cell r="E1606" t="str">
            <v>JBL01002</v>
          </cell>
          <cell r="H1606" t="str">
            <v>JBL EON ONE MK2 BATTERY POWERED COLUMN SPEAKER</v>
          </cell>
          <cell r="I1606" t="str">
            <v>JBL EON ONE MK2 BATTERY POWERED COLUMN SPEAKER</v>
          </cell>
          <cell r="J1606">
            <v>1930</v>
          </cell>
          <cell r="K1606">
            <v>1549</v>
          </cell>
          <cell r="L1606">
            <v>1157.72</v>
          </cell>
          <cell r="P1606">
            <v>691991034879</v>
          </cell>
          <cell r="R1606">
            <v>42.55</v>
          </cell>
          <cell r="S1606">
            <v>19.3</v>
          </cell>
          <cell r="T1606">
            <v>12.6</v>
          </cell>
          <cell r="U1606">
            <v>79</v>
          </cell>
          <cell r="V1606" t="str">
            <v>CN</v>
          </cell>
          <cell r="W1606" t="str">
            <v>Non Compliant</v>
          </cell>
          <cell r="Y1606">
            <v>741</v>
          </cell>
        </row>
        <row r="1607">
          <cell r="A1607" t="str">
            <v>JBL-EONONECHGR-NA</v>
          </cell>
          <cell r="B1607" t="str">
            <v>JBL</v>
          </cell>
          <cell r="C1607" t="str">
            <v>EON</v>
          </cell>
          <cell r="D1607" t="str">
            <v>JBL-EONONECHGR-NA</v>
          </cell>
          <cell r="E1607" t="str">
            <v>JBL010</v>
          </cell>
          <cell r="H1607" t="str">
            <v>JBL EON ONE MK2 DUAL BATTERY CHARGER</v>
          </cell>
          <cell r="I1607" t="str">
            <v>JBL EON ONE MK2 DUAL BATTERY CHARGER</v>
          </cell>
          <cell r="J1607">
            <v>330</v>
          </cell>
          <cell r="K1607">
            <v>265</v>
          </cell>
          <cell r="L1607">
            <v>184.37</v>
          </cell>
          <cell r="P1607">
            <v>691991035456</v>
          </cell>
          <cell r="S1607">
            <v>11.81</v>
          </cell>
          <cell r="T1607">
            <v>7.87</v>
          </cell>
          <cell r="U1607">
            <v>7.87</v>
          </cell>
          <cell r="V1607" t="str">
            <v>CN</v>
          </cell>
          <cell r="W1607" t="str">
            <v>Non Compliant</v>
          </cell>
          <cell r="Y1607">
            <v>742</v>
          </cell>
        </row>
        <row r="1608">
          <cell r="A1608" t="str">
            <v>JBL-EONONE-BATT</v>
          </cell>
          <cell r="B1608" t="str">
            <v>JBL</v>
          </cell>
          <cell r="C1608" t="str">
            <v>EON</v>
          </cell>
          <cell r="D1608" t="str">
            <v>JBL-EONONE-BATT</v>
          </cell>
          <cell r="E1608" t="str">
            <v>JBL01003</v>
          </cell>
          <cell r="H1608" t="str">
            <v>JBL EON ONE MK2 SPARE BATTERY</v>
          </cell>
          <cell r="I1608" t="str">
            <v>JBL EON ONE MK2 SPARE BATTERY</v>
          </cell>
          <cell r="J1608">
            <v>375</v>
          </cell>
          <cell r="K1608">
            <v>300</v>
          </cell>
          <cell r="L1608">
            <v>209.83</v>
          </cell>
          <cell r="P1608">
            <v>691991035401</v>
          </cell>
          <cell r="V1608" t="str">
            <v>CN</v>
          </cell>
          <cell r="W1608" t="str">
            <v>Non Compliant</v>
          </cell>
          <cell r="Y1608">
            <v>743</v>
          </cell>
        </row>
        <row r="1609">
          <cell r="A1609" t="str">
            <v>EON One Compact-NA</v>
          </cell>
          <cell r="B1609" t="str">
            <v>JBL</v>
          </cell>
          <cell r="C1609" t="str">
            <v>EON</v>
          </cell>
          <cell r="D1609" t="str">
            <v>EON One Compact</v>
          </cell>
          <cell r="E1609" t="str">
            <v>JBL01001</v>
          </cell>
          <cell r="H1609" t="str">
            <v>All-in-one Rechargeable Personal PA with Bluetooth</v>
          </cell>
          <cell r="I1609" t="str">
            <v>JBL EON ONE Compact is all-in-one rechargeable personal PA with an 8-inch woofer, a 4-channel digital mixer, Bluetooth audio and control, EQ, delay, reverb, chorus, and phantom power.</v>
          </cell>
          <cell r="J1609">
            <v>875</v>
          </cell>
          <cell r="K1609">
            <v>699</v>
          </cell>
          <cell r="L1609">
            <v>532.20000000000005</v>
          </cell>
          <cell r="P1609">
            <v>691991016288</v>
          </cell>
          <cell r="R1609">
            <v>23.5</v>
          </cell>
          <cell r="S1609">
            <v>15.4331</v>
          </cell>
          <cell r="T1609">
            <v>13.8583</v>
          </cell>
          <cell r="U1609">
            <v>19.2913</v>
          </cell>
          <cell r="V1609" t="str">
            <v>CN</v>
          </cell>
          <cell r="W1609" t="str">
            <v>Non Compliant</v>
          </cell>
          <cell r="X1609" t="str">
            <v>https://jblpro.com/en-US/products/eon-one-compact</v>
          </cell>
          <cell r="Y1609">
            <v>744</v>
          </cell>
        </row>
        <row r="1610">
          <cell r="A1610" t="str">
            <v>EONONECOMPACT-BATT</v>
          </cell>
          <cell r="B1610" t="str">
            <v>JBL</v>
          </cell>
          <cell r="C1610" t="str">
            <v>EON</v>
          </cell>
          <cell r="D1610" t="str">
            <v>EONONECOMP-BATT</v>
          </cell>
          <cell r="E1610" t="str">
            <v>JBL010</v>
          </cell>
          <cell r="H1610" t="str">
            <v>EONONECOMP-BATT</v>
          </cell>
          <cell r="I1610" t="str">
            <v>EONONECOMP-BATT priced and sold as singles</v>
          </cell>
          <cell r="J1610">
            <v>210</v>
          </cell>
          <cell r="K1610">
            <v>170</v>
          </cell>
          <cell r="L1610">
            <v>120.49</v>
          </cell>
          <cell r="O1610">
            <v>16</v>
          </cell>
          <cell r="P1610">
            <v>691991033834</v>
          </cell>
          <cell r="S1610">
            <v>6.6535399999999996</v>
          </cell>
          <cell r="T1610">
            <v>3.22</v>
          </cell>
          <cell r="U1610">
            <v>1.870079</v>
          </cell>
          <cell r="V1610" t="str">
            <v>CN</v>
          </cell>
          <cell r="W1610" t="str">
            <v>Non Compliant</v>
          </cell>
          <cell r="X1610" t="str">
            <v>https://jblpro.com/en-US/products/eon-one-compact</v>
          </cell>
          <cell r="Y1610">
            <v>745</v>
          </cell>
        </row>
        <row r="1611">
          <cell r="A1611" t="str">
            <v>EONONECOMP-CHGR-NA</v>
          </cell>
          <cell r="B1611" t="str">
            <v>JBL</v>
          </cell>
          <cell r="C1611" t="str">
            <v>EON</v>
          </cell>
          <cell r="D1611" t="str">
            <v>EONONECOMP-CHGR-NA</v>
          </cell>
          <cell r="E1611" t="str">
            <v>JBL010</v>
          </cell>
          <cell r="J1611">
            <v>180</v>
          </cell>
          <cell r="K1611">
            <v>145</v>
          </cell>
          <cell r="L1611">
            <v>106.3</v>
          </cell>
          <cell r="P1611">
            <v>691991034558</v>
          </cell>
          <cell r="R1611">
            <v>76.058999999999997</v>
          </cell>
          <cell r="S1611">
            <v>18.89</v>
          </cell>
          <cell r="T1611">
            <v>18.897649999999999</v>
          </cell>
          <cell r="U1611">
            <v>23.622</v>
          </cell>
          <cell r="V1611" t="str">
            <v>CN</v>
          </cell>
          <cell r="W1611" t="str">
            <v>Non Compliant</v>
          </cell>
          <cell r="Y1611">
            <v>746</v>
          </cell>
        </row>
        <row r="1612">
          <cell r="A1612" t="str">
            <v>EONONECOMPACT-5V9V</v>
          </cell>
          <cell r="B1612" t="str">
            <v>JBL</v>
          </cell>
          <cell r="C1612" t="str">
            <v>EON</v>
          </cell>
          <cell r="D1612" t="str">
            <v>EONONECOMPACT-5V9V</v>
          </cell>
          <cell r="E1612" t="str">
            <v>JBL010</v>
          </cell>
          <cell r="H1612" t="str">
            <v>EON ONE Compact - AKG DMS100/300 USB Power Cable</v>
          </cell>
          <cell r="I1612" t="str">
            <v>EON ONE Compact - AKG DMS100/300 USB Power Cable</v>
          </cell>
          <cell r="J1612">
            <v>32</v>
          </cell>
          <cell r="K1612">
            <v>26</v>
          </cell>
          <cell r="L1612">
            <v>18.54</v>
          </cell>
          <cell r="P1612">
            <v>691991033865</v>
          </cell>
          <cell r="V1612" t="str">
            <v>CN</v>
          </cell>
          <cell r="W1612" t="str">
            <v>Non Compliant</v>
          </cell>
          <cell r="X1612" t="str">
            <v>https://jblpro.com/en-US/products/eon-one-compact</v>
          </cell>
          <cell r="Y1612">
            <v>747</v>
          </cell>
        </row>
        <row r="1613">
          <cell r="A1613" t="str">
            <v>EONONECOMPACT-512V</v>
          </cell>
          <cell r="B1613" t="str">
            <v>JBL</v>
          </cell>
          <cell r="C1613" t="str">
            <v>EON</v>
          </cell>
          <cell r="D1613" t="str">
            <v>EONONECOMPACT-512V</v>
          </cell>
          <cell r="E1613" t="str">
            <v>JBL010</v>
          </cell>
          <cell r="H1613" t="str">
            <v>JBL EON ONE Compact 5v to 12v USB Power Supply</v>
          </cell>
          <cell r="I1613" t="str">
            <v>JBL EON ONE Compact 5v to 12v USB Power Supply</v>
          </cell>
          <cell r="J1613">
            <v>30</v>
          </cell>
          <cell r="K1613">
            <v>25</v>
          </cell>
          <cell r="L1613">
            <v>20.72</v>
          </cell>
          <cell r="P1613">
            <v>691991033858</v>
          </cell>
          <cell r="V1613" t="str">
            <v>CN</v>
          </cell>
          <cell r="W1613" t="str">
            <v>Non Compliant</v>
          </cell>
          <cell r="X1613" t="str">
            <v>https://jblpro.com/en-US/products/eon-one-compact</v>
          </cell>
          <cell r="Y1613">
            <v>748</v>
          </cell>
        </row>
        <row r="1614">
          <cell r="A1614" t="str">
            <v>EON208P</v>
          </cell>
          <cell r="B1614" t="str">
            <v>JBL</v>
          </cell>
          <cell r="C1614" t="str">
            <v>EON</v>
          </cell>
          <cell r="D1614" t="str">
            <v>EON208P</v>
          </cell>
          <cell r="E1614" t="str">
            <v>JBL01001</v>
          </cell>
          <cell r="H1614" t="str">
            <v>Portable 8” 2-Way PA with 8-Channel Powered Mixer and Bluetooth</v>
          </cell>
          <cell r="I1614" t="str">
            <v>JBL Packaged PA System with integrated 300 Watt powered mixer; 8-channel mixer  with user selectable Reverb on Ch1-4, 2 x 8" JBL two-way speakers, durable plastic enclosure. Weight 38.8lbs.</v>
          </cell>
          <cell r="J1614">
            <v>1405</v>
          </cell>
          <cell r="K1614">
            <v>1139</v>
          </cell>
          <cell r="L1614">
            <v>853.3</v>
          </cell>
          <cell r="P1614">
            <v>691991036576</v>
          </cell>
          <cell r="R1614">
            <v>50</v>
          </cell>
          <cell r="S1614">
            <v>16</v>
          </cell>
          <cell r="T1614">
            <v>30</v>
          </cell>
          <cell r="U1614">
            <v>22.5</v>
          </cell>
          <cell r="V1614" t="str">
            <v>CN</v>
          </cell>
          <cell r="W1614" t="str">
            <v>Non Compliant</v>
          </cell>
          <cell r="Y1614">
            <v>749</v>
          </cell>
        </row>
        <row r="1615">
          <cell r="A1615" t="str">
            <v>JBL-EON700 YOKE</v>
          </cell>
          <cell r="B1615" t="str">
            <v>JBL</v>
          </cell>
          <cell r="C1615" t="str">
            <v>EON</v>
          </cell>
          <cell r="D1615" t="str">
            <v>EON700 Yoke</v>
          </cell>
          <cell r="E1615" t="str">
            <v>JBL018</v>
          </cell>
          <cell r="H1615" t="str">
            <v>JBL EON700 UNIVERSAL YOKE MOUNT</v>
          </cell>
          <cell r="I1615" t="str">
            <v>JBL EON700 UNIVERSAL YOKE MOUNT</v>
          </cell>
          <cell r="J1615">
            <v>170</v>
          </cell>
          <cell r="K1615">
            <v>125</v>
          </cell>
          <cell r="L1615">
            <v>87.53</v>
          </cell>
          <cell r="O1615">
            <v>1</v>
          </cell>
          <cell r="P1615">
            <v>691991035463</v>
          </cell>
          <cell r="R1615">
            <v>2</v>
          </cell>
          <cell r="S1615">
            <v>465</v>
          </cell>
          <cell r="T1615">
            <v>133</v>
          </cell>
          <cell r="U1615">
            <v>130</v>
          </cell>
          <cell r="V1615" t="str">
            <v>MX</v>
          </cell>
          <cell r="W1615" t="str">
            <v>Compliant</v>
          </cell>
          <cell r="Y1615">
            <v>750</v>
          </cell>
        </row>
        <row r="1616">
          <cell r="A1616" t="str">
            <v>JBL-EON710-NA</v>
          </cell>
          <cell r="B1616" t="str">
            <v>JBL</v>
          </cell>
          <cell r="C1616" t="str">
            <v>EON</v>
          </cell>
          <cell r="D1616" t="str">
            <v>EON710</v>
          </cell>
          <cell r="E1616" t="str">
            <v>JBL01003</v>
          </cell>
          <cell r="H1616" t="str">
            <v>JBL EON710 10" POWERED LOUDSPEAKER</v>
          </cell>
          <cell r="I1616" t="str">
            <v>JBL EON710 10" POWERED LOUDSPEAKER</v>
          </cell>
          <cell r="J1616">
            <v>870</v>
          </cell>
          <cell r="K1616">
            <v>519</v>
          </cell>
          <cell r="L1616">
            <v>389.87</v>
          </cell>
          <cell r="O1616">
            <v>1</v>
          </cell>
          <cell r="P1616">
            <v>691991035180</v>
          </cell>
          <cell r="R1616">
            <v>26.455439999999999</v>
          </cell>
          <cell r="S1616">
            <v>13.070873199999999</v>
          </cell>
          <cell r="T1616">
            <v>12.007880500000001</v>
          </cell>
          <cell r="U1616">
            <v>23.1102487</v>
          </cell>
          <cell r="V1616" t="str">
            <v>MX</v>
          </cell>
          <cell r="W1616" t="str">
            <v>Compliant</v>
          </cell>
          <cell r="Y1616">
            <v>751</v>
          </cell>
        </row>
        <row r="1617">
          <cell r="A1617" t="str">
            <v>JBL-EON712-NA</v>
          </cell>
          <cell r="B1617" t="str">
            <v>JBL</v>
          </cell>
          <cell r="C1617" t="str">
            <v>EON</v>
          </cell>
          <cell r="D1617" t="str">
            <v>EON712</v>
          </cell>
          <cell r="E1617" t="str">
            <v>JBL01003</v>
          </cell>
          <cell r="H1617" t="str">
            <v>JBL EON712 12" POWERED LOUDSPEAKER</v>
          </cell>
          <cell r="I1617" t="str">
            <v>JBL EON712 12" POWERED LOUDSPEAKER</v>
          </cell>
          <cell r="J1617">
            <v>905</v>
          </cell>
          <cell r="K1617">
            <v>569</v>
          </cell>
          <cell r="L1617">
            <v>421.4</v>
          </cell>
          <cell r="O1617">
            <v>1</v>
          </cell>
          <cell r="P1617">
            <v>691991035135</v>
          </cell>
          <cell r="R1617">
            <v>32.187452</v>
          </cell>
          <cell r="S1617">
            <v>15.000008100000001</v>
          </cell>
          <cell r="T1617">
            <v>12.9133928</v>
          </cell>
          <cell r="U1617">
            <v>26.377967000000002</v>
          </cell>
          <cell r="V1617" t="str">
            <v>MX</v>
          </cell>
          <cell r="W1617" t="str">
            <v>Compliant</v>
          </cell>
          <cell r="Y1617">
            <v>752</v>
          </cell>
        </row>
        <row r="1618">
          <cell r="A1618" t="str">
            <v>JBL-EON715-NA</v>
          </cell>
          <cell r="B1618" t="str">
            <v>JBL</v>
          </cell>
          <cell r="C1618" t="str">
            <v>EON</v>
          </cell>
          <cell r="D1618" t="str">
            <v>EON715</v>
          </cell>
          <cell r="E1618" t="str">
            <v>JBL01003</v>
          </cell>
          <cell r="H1618" t="str">
            <v>JBL EON715 15" POWERED LOUDSPEAKER</v>
          </cell>
          <cell r="I1618" t="str">
            <v>JBL EON715 15" POWERED LOUDSPEAKER</v>
          </cell>
          <cell r="J1618">
            <v>955</v>
          </cell>
          <cell r="K1618">
            <v>619</v>
          </cell>
          <cell r="L1618">
            <v>460.77</v>
          </cell>
          <cell r="O1618">
            <v>1</v>
          </cell>
          <cell r="P1618">
            <v>691991035081</v>
          </cell>
          <cell r="R1618">
            <v>37.478540000000002</v>
          </cell>
          <cell r="S1618">
            <v>17.244103800000001</v>
          </cell>
          <cell r="T1618">
            <v>14.094495800000001</v>
          </cell>
          <cell r="U1618">
            <v>28.188991600000001</v>
          </cell>
          <cell r="V1618" t="str">
            <v>MX</v>
          </cell>
          <cell r="W1618" t="str">
            <v>Compliant</v>
          </cell>
          <cell r="Y1618">
            <v>753</v>
          </cell>
        </row>
        <row r="1619">
          <cell r="A1619" t="str">
            <v>JBL-EON718S-NA</v>
          </cell>
          <cell r="B1619" t="str">
            <v>JBL</v>
          </cell>
          <cell r="C1619" t="str">
            <v>EON</v>
          </cell>
          <cell r="D1619" t="str">
            <v>EON718S</v>
          </cell>
          <cell r="E1619" t="str">
            <v>JBL01003</v>
          </cell>
          <cell r="H1619" t="str">
            <v>JBL EON718S 18" POWERED SUBWOOFER</v>
          </cell>
          <cell r="I1619" t="str">
            <v>JBL EON718S 18" POWERED SUBWOOFER</v>
          </cell>
          <cell r="J1619">
            <v>1465</v>
          </cell>
          <cell r="K1619">
            <v>1189</v>
          </cell>
          <cell r="L1619">
            <v>883.31</v>
          </cell>
          <cell r="O1619">
            <v>1</v>
          </cell>
          <cell r="P1619">
            <v>691991035036</v>
          </cell>
          <cell r="R1619">
            <v>78.264009999999999</v>
          </cell>
          <cell r="S1619">
            <v>23.976390899999998</v>
          </cell>
          <cell r="T1619">
            <v>25.0787537</v>
          </cell>
          <cell r="U1619">
            <v>26.535447399999999</v>
          </cell>
          <cell r="V1619" t="str">
            <v>MX</v>
          </cell>
          <cell r="W1619" t="str">
            <v>Compliant</v>
          </cell>
          <cell r="Y1619">
            <v>754</v>
          </cell>
        </row>
        <row r="1620">
          <cell r="A1620" t="str">
            <v>PORTABLE:
IRX Portable Speakers</v>
          </cell>
          <cell r="B1620" t="str">
            <v>JBL</v>
          </cell>
          <cell r="V1620" t="str">
            <v>MX</v>
          </cell>
          <cell r="W1620" t="str">
            <v>Compliant</v>
          </cell>
          <cell r="Y1620">
            <v>755</v>
          </cell>
        </row>
        <row r="1621">
          <cell r="A1621" t="str">
            <v>IRX108BT-NA</v>
          </cell>
          <cell r="B1621" t="str">
            <v>JBL</v>
          </cell>
          <cell r="C1621" t="str">
            <v>IRX Series</v>
          </cell>
          <cell r="D1621" t="str">
            <v>IRX108BT</v>
          </cell>
          <cell r="E1621" t="str">
            <v>JBL056</v>
          </cell>
          <cell r="H1621" t="str">
            <v>Powered 8" Portable Speaker with Bluetooth</v>
          </cell>
          <cell r="I1621" t="str">
            <v>Powered 8" Portable Speaker with Bluetooth</v>
          </cell>
          <cell r="J1621">
            <v>540</v>
          </cell>
          <cell r="K1621">
            <v>385</v>
          </cell>
          <cell r="L1621">
            <v>284.20999999999998</v>
          </cell>
          <cell r="P1621">
            <v>691991033506</v>
          </cell>
          <cell r="R1621">
            <v>20.5</v>
          </cell>
          <cell r="S1621">
            <v>10.87</v>
          </cell>
          <cell r="T1621">
            <v>13.35</v>
          </cell>
          <cell r="U1621">
            <v>20.350000000000001</v>
          </cell>
          <cell r="V1621" t="str">
            <v>CN</v>
          </cell>
          <cell r="W1621" t="str">
            <v>Non Compliant</v>
          </cell>
          <cell r="Y1621">
            <v>756</v>
          </cell>
        </row>
        <row r="1622">
          <cell r="A1622" t="str">
            <v>IRX112BT-NA</v>
          </cell>
          <cell r="B1622" t="str">
            <v>JBL</v>
          </cell>
          <cell r="C1622" t="str">
            <v>IRX Series</v>
          </cell>
          <cell r="D1622" t="str">
            <v>IRX112BT</v>
          </cell>
          <cell r="E1622" t="str">
            <v>JBL056</v>
          </cell>
          <cell r="H1622" t="str">
            <v>Powered 12" Portable Speaker with Bluetooth</v>
          </cell>
          <cell r="I1622" t="str">
            <v>Powered 12" Portable Speaker with Bluetooth</v>
          </cell>
          <cell r="J1622">
            <v>680</v>
          </cell>
          <cell r="K1622">
            <v>485</v>
          </cell>
          <cell r="L1622">
            <v>362.3</v>
          </cell>
          <cell r="P1622">
            <v>691991033544</v>
          </cell>
          <cell r="R1622">
            <v>32</v>
          </cell>
          <cell r="S1622">
            <v>12.64</v>
          </cell>
          <cell r="T1622">
            <v>16.61</v>
          </cell>
          <cell r="U1622">
            <v>25.59</v>
          </cell>
          <cell r="V1622" t="str">
            <v>CN</v>
          </cell>
          <cell r="W1622" t="str">
            <v>Non Compliant</v>
          </cell>
          <cell r="Y1622">
            <v>757</v>
          </cell>
        </row>
        <row r="1623">
          <cell r="A1623" t="str">
            <v>JBL-IRX115S-NA</v>
          </cell>
          <cell r="B1623" t="str">
            <v>JBL</v>
          </cell>
          <cell r="C1623" t="str">
            <v>IRX Series</v>
          </cell>
          <cell r="D1623" t="str">
            <v>IRX115BT</v>
          </cell>
          <cell r="E1623" t="str">
            <v>JBL056</v>
          </cell>
          <cell r="H1623" t="str">
            <v>JBL IRX115S 15" Powered Subwoofer</v>
          </cell>
          <cell r="I1623" t="str">
            <v>JBL IRX115S 15" Powered Subwoofer</v>
          </cell>
          <cell r="J1623">
            <v>1075</v>
          </cell>
          <cell r="K1623">
            <v>775</v>
          </cell>
          <cell r="L1623">
            <v>577.63</v>
          </cell>
          <cell r="P1623">
            <v>691991034220</v>
          </cell>
          <cell r="R1623">
            <v>76</v>
          </cell>
          <cell r="S1623">
            <v>18.897600000000001</v>
          </cell>
          <cell r="T1623">
            <v>18.897600000000001</v>
          </cell>
          <cell r="U1623">
            <v>23.622</v>
          </cell>
          <cell r="V1623" t="str">
            <v>CN</v>
          </cell>
          <cell r="W1623" t="str">
            <v>Non Compliant</v>
          </cell>
          <cell r="Y1623">
            <v>758</v>
          </cell>
        </row>
        <row r="1624">
          <cell r="A1624" t="str">
            <v>JBL-IRXONE-US</v>
          </cell>
          <cell r="B1624" t="str">
            <v>JBL</v>
          </cell>
          <cell r="C1624" t="str">
            <v>IRX100 Series</v>
          </cell>
          <cell r="D1624" t="str">
            <v>IRX ONE</v>
          </cell>
          <cell r="H1624" t="str">
            <v>JBL IRX ONE</v>
          </cell>
          <cell r="I1624" t="str">
            <v>JBL IRX ONE Powered Column Speaker with BT US SKU Variant</v>
          </cell>
          <cell r="J1624">
            <v>1185</v>
          </cell>
          <cell r="K1624">
            <v>949</v>
          </cell>
          <cell r="L1624">
            <v>710.08</v>
          </cell>
          <cell r="O1624">
            <v>1</v>
          </cell>
          <cell r="P1624">
            <v>691991039898</v>
          </cell>
          <cell r="R1624">
            <v>40.545540000000003</v>
          </cell>
          <cell r="S1624">
            <v>15.5511811023622</v>
          </cell>
          <cell r="T1624">
            <v>20.433070866141701</v>
          </cell>
          <cell r="U1624">
            <v>28.543307086614199</v>
          </cell>
          <cell r="V1624" t="str">
            <v>CN</v>
          </cell>
          <cell r="W1624" t="str">
            <v>Non Compliant</v>
          </cell>
          <cell r="X1624" t="str">
            <v>www.jblpro.com/irx-one</v>
          </cell>
          <cell r="Y1624">
            <v>759</v>
          </cell>
        </row>
        <row r="1625">
          <cell r="A1625" t="str">
            <v>PORTABLE:
JRX Portable Speakers</v>
          </cell>
          <cell r="B1625" t="str">
            <v>JBL</v>
          </cell>
          <cell r="V1625" t="str">
            <v>MX</v>
          </cell>
          <cell r="W1625" t="str">
            <v>Compliant</v>
          </cell>
          <cell r="Y1625">
            <v>760</v>
          </cell>
        </row>
        <row r="1626">
          <cell r="A1626" t="str">
            <v>JRX215</v>
          </cell>
          <cell r="B1626" t="str">
            <v>JBL</v>
          </cell>
          <cell r="C1626" t="str">
            <v>JRX SERIES</v>
          </cell>
          <cell r="D1626" t="str">
            <v>JRX215</v>
          </cell>
          <cell r="E1626" t="str">
            <v>JBL012</v>
          </cell>
          <cell r="H1626" t="str">
            <v xml:space="preserve">15" Two-Way Front of House Passive Speaker </v>
          </cell>
          <cell r="I1626" t="str">
            <v>15" two-way front of house passive speaker system; 1000 Watt peak power handling, 128dB Maximum SPL, 8 ohms. 19mm MDF enclosure, 18-gauge hexagon perforated steel grille. Net Weight 27.4kg (60.5 lbs).</v>
          </cell>
          <cell r="J1626">
            <v>505</v>
          </cell>
          <cell r="K1626">
            <v>415</v>
          </cell>
          <cell r="L1626">
            <v>283.89</v>
          </cell>
          <cell r="P1626">
            <v>50036904506</v>
          </cell>
          <cell r="R1626">
            <v>66.5</v>
          </cell>
          <cell r="S1626">
            <v>19.5</v>
          </cell>
          <cell r="T1626">
            <v>18.5</v>
          </cell>
          <cell r="U1626">
            <v>29</v>
          </cell>
          <cell r="V1626" t="str">
            <v>MX</v>
          </cell>
          <cell r="W1626" t="str">
            <v>Compliant</v>
          </cell>
          <cell r="X1626" t="str">
            <v>http://www.jblpro.com/www/products/portable-market/jrx200-series/jrx215#.VkxRs4RqBJo</v>
          </cell>
          <cell r="Y1626">
            <v>761</v>
          </cell>
        </row>
        <row r="1627">
          <cell r="A1627" t="str">
            <v>JRX212</v>
          </cell>
          <cell r="B1627" t="str">
            <v>JBL</v>
          </cell>
          <cell r="C1627" t="str">
            <v>JRX SERIES</v>
          </cell>
          <cell r="D1627" t="str">
            <v>JRX212</v>
          </cell>
          <cell r="E1627" t="str">
            <v>JBL021</v>
          </cell>
          <cell r="H1627" t="str">
            <v>12" Two-Way Stage Monitor Speaker</v>
          </cell>
          <cell r="I1627" t="str">
            <v>12" two-way stage monitor or front of house passive speaker system; 1000 Watt peak power handling, 129dB Maximum SPL, 8 ohms. 19mm MDF enclosure, 18-gauge hexagon perforated steel grille. Net Weight 19.5kg (43 lbs).</v>
          </cell>
          <cell r="J1627">
            <v>420</v>
          </cell>
          <cell r="K1627">
            <v>350</v>
          </cell>
          <cell r="L1627">
            <v>237.43</v>
          </cell>
          <cell r="P1627">
            <v>50036904490</v>
          </cell>
          <cell r="R1627">
            <v>46</v>
          </cell>
          <cell r="S1627">
            <v>17</v>
          </cell>
          <cell r="T1627">
            <v>14.25</v>
          </cell>
          <cell r="U1627">
            <v>24.75</v>
          </cell>
          <cell r="V1627" t="str">
            <v>MX</v>
          </cell>
          <cell r="W1627" t="str">
            <v>Compliant</v>
          </cell>
          <cell r="X1627" t="str">
            <v>http://www.jblpro.com/www/products/portable-market/jrx200-series/jrx212#.VkxRk4RqBJo</v>
          </cell>
          <cell r="Y1627">
            <v>762</v>
          </cell>
        </row>
        <row r="1628">
          <cell r="A1628" t="str">
            <v>JRX225</v>
          </cell>
          <cell r="B1628" t="str">
            <v>JBL</v>
          </cell>
          <cell r="C1628" t="str">
            <v>JRX SERIES</v>
          </cell>
          <cell r="D1628" t="str">
            <v>JRX225</v>
          </cell>
          <cell r="E1628" t="str">
            <v>JBL012</v>
          </cell>
          <cell r="H1628" t="str">
            <v xml:space="preserve">Dual 15" Two-Way Front of House Passive Speaker </v>
          </cell>
          <cell r="I1628" t="str">
            <v>Dual 15" two-way front of house passive speaker system; 2000 Watt peak power handling, 133dB Maximum SPL, 4 ohms. 19mm MDF enclosure, 18-gauge hexagon perforated steel grille. Net Weight 42.6kg (94 lbs).</v>
          </cell>
          <cell r="J1628">
            <v>755</v>
          </cell>
          <cell r="K1628">
            <v>650</v>
          </cell>
          <cell r="L1628">
            <v>429.48</v>
          </cell>
          <cell r="P1628">
            <v>50036904513</v>
          </cell>
          <cell r="R1628">
            <v>101</v>
          </cell>
          <cell r="S1628">
            <v>19.75</v>
          </cell>
          <cell r="T1628">
            <v>18.5</v>
          </cell>
          <cell r="U1628">
            <v>44.5</v>
          </cell>
          <cell r="V1628" t="str">
            <v>MX</v>
          </cell>
          <cell r="X1628" t="str">
            <v>http://www.jblpro.com/www/products/portable-market/jrx200-series/jrx225#.VkxR3oRqBJo</v>
          </cell>
          <cell r="Y1628">
            <v>763</v>
          </cell>
        </row>
        <row r="1629">
          <cell r="A1629" t="str">
            <v>JRX218S</v>
          </cell>
          <cell r="B1629" t="str">
            <v>JBL</v>
          </cell>
          <cell r="C1629" t="str">
            <v>JRX SERIES</v>
          </cell>
          <cell r="D1629" t="str">
            <v>JRX218S</v>
          </cell>
          <cell r="E1629" t="str">
            <v>JBL012</v>
          </cell>
          <cell r="H1629" t="str">
            <v xml:space="preserve">18" Passive Compact Subwoofer </v>
          </cell>
          <cell r="I1629" t="str">
            <v>18" passive compact subwoofer; 1400 Watt peak power handling, 127dB Maximum SPL, 4 ohms. 19mm MDF enclosure, 18-gauge hexagon perforated steel grille. Net Weight 40.4kg (89 lbs).</v>
          </cell>
          <cell r="J1629">
            <v>840</v>
          </cell>
          <cell r="K1629">
            <v>680</v>
          </cell>
          <cell r="L1629">
            <v>442.49</v>
          </cell>
          <cell r="P1629">
            <v>50036904520</v>
          </cell>
          <cell r="R1629">
            <v>85</v>
          </cell>
          <cell r="S1629">
            <v>23</v>
          </cell>
          <cell r="T1629">
            <v>21.5</v>
          </cell>
          <cell r="U1629">
            <v>26</v>
          </cell>
          <cell r="V1629" t="str">
            <v>MX</v>
          </cell>
          <cell r="W1629" t="str">
            <v>Compliant</v>
          </cell>
          <cell r="X1629" t="str">
            <v>http://www.jblpro.com/www/products/portable-market/jrx200-series/jrx218s#.VkxR0YRqBJo</v>
          </cell>
          <cell r="Y1629">
            <v>764</v>
          </cell>
        </row>
        <row r="1630">
          <cell r="A1630" t="str">
            <v>NON-POWERED</v>
          </cell>
          <cell r="B1630" t="str">
            <v>JBL</v>
          </cell>
          <cell r="V1630" t="str">
            <v>MX</v>
          </cell>
          <cell r="W1630" t="str">
            <v>Compliant</v>
          </cell>
          <cell r="Y1630">
            <v>765</v>
          </cell>
        </row>
        <row r="1631">
          <cell r="A1631" t="str">
            <v>PORTABLE:
PRX Portable Speakers</v>
          </cell>
          <cell r="B1631" t="str">
            <v>JBL</v>
          </cell>
          <cell r="Y1631">
            <v>766</v>
          </cell>
        </row>
        <row r="1632">
          <cell r="A1632" t="str">
            <v>PRX412M-WH</v>
          </cell>
          <cell r="B1632" t="str">
            <v>JBL</v>
          </cell>
          <cell r="C1632" t="str">
            <v>PRX PASSIVE</v>
          </cell>
          <cell r="D1632" t="str">
            <v>PRX412M-WH</v>
          </cell>
          <cell r="E1632" t="str">
            <v>JBL023</v>
          </cell>
          <cell r="H1632" t="str">
            <v>12" 2-WAY WHITE UTILITY SPEAKER</v>
          </cell>
          <cell r="I1632" t="str">
            <v>12" two-way stage monitor or front of house passive speaker system; 1200 Watt peak power handling , 126dB Maximum SPL , 8 ohms. White DuraFlex™-covered 18mm plywood enclosure, 16 gauge cloth-backed steel grille. 12 M10 suspension points. Net Weight 17.5kg (38 lbs.)</v>
          </cell>
          <cell r="J1632">
            <v>1040</v>
          </cell>
          <cell r="K1632">
            <v>835</v>
          </cell>
          <cell r="L1632">
            <v>619.76</v>
          </cell>
          <cell r="P1632">
            <v>50036904391</v>
          </cell>
          <cell r="R1632">
            <v>43</v>
          </cell>
          <cell r="S1632">
            <v>21</v>
          </cell>
          <cell r="T1632">
            <v>21</v>
          </cell>
          <cell r="U1632">
            <v>25</v>
          </cell>
          <cell r="V1632" t="str">
            <v>MX</v>
          </cell>
          <cell r="W1632" t="str">
            <v>Compliant</v>
          </cell>
          <cell r="X1632" t="str">
            <v>http://www.jblpro.com/www/products/portable-market/prx400-series/prx412m-wh#.VkxUVoRqBJo</v>
          </cell>
          <cell r="Y1632">
            <v>767</v>
          </cell>
        </row>
        <row r="1633">
          <cell r="A1633" t="str">
            <v>PRX412M</v>
          </cell>
          <cell r="B1633" t="str">
            <v>JBL</v>
          </cell>
          <cell r="C1633" t="str">
            <v>PRX PASSIVE</v>
          </cell>
          <cell r="D1633" t="str">
            <v>PRX412M</v>
          </cell>
          <cell r="E1633" t="str">
            <v>AT705000</v>
          </cell>
          <cell r="H1633" t="str">
            <v>12" Two-Way Stage Monitor</v>
          </cell>
          <cell r="I1633" t="str">
            <v xml:space="preserve">12" two-way stage monitor or front of house passive speaker system; 1200 Watt peak power handling , 126dB Maximum SPL , 8 ohms.  DuraFlex™-covered 18mm plywood enclosure, 16 gauge cloth-backed steel grille, dual 36 mm pole sockets, non-skid rubber feet. 12 M10 suspension points. Net Weight 17.5kg (38 lbs.) </v>
          </cell>
          <cell r="J1633">
            <v>885</v>
          </cell>
          <cell r="K1633">
            <v>720</v>
          </cell>
          <cell r="L1633">
            <v>529.35</v>
          </cell>
          <cell r="P1633">
            <v>50036904032</v>
          </cell>
          <cell r="R1633">
            <v>36</v>
          </cell>
          <cell r="S1633">
            <v>20</v>
          </cell>
          <cell r="T1633">
            <v>19</v>
          </cell>
          <cell r="U1633">
            <v>24</v>
          </cell>
          <cell r="V1633" t="str">
            <v>MX</v>
          </cell>
          <cell r="W1633" t="str">
            <v>Compliant</v>
          </cell>
          <cell r="X1633" t="str">
            <v>http://www.jblpro.com/www/products/portable-market/prx400-series/prx412m#.VkxUOIRqBJo</v>
          </cell>
          <cell r="Y1633">
            <v>768</v>
          </cell>
        </row>
        <row r="1634">
          <cell r="A1634" t="str">
            <v>PRX415M-WH</v>
          </cell>
          <cell r="B1634" t="str">
            <v>JBL</v>
          </cell>
          <cell r="C1634" t="str">
            <v>PRX PASSIVE</v>
          </cell>
          <cell r="D1634" t="str">
            <v>PRX415M-WH</v>
          </cell>
          <cell r="E1634" t="str">
            <v>JBL023</v>
          </cell>
          <cell r="H1634" t="str">
            <v>15" 2-WAY WHITE UTILITY SPEAKER</v>
          </cell>
          <cell r="I1634" t="str">
            <v>15" two-way stage monitor or front- of- house passive speaker system; 1200 Watt peak power handling , 129dB Maximum SPL , 8 ohms. White DuraFlex™-covered 18mm plywood enclosure, 16 gauge cloth-backed steel grille. 12 M10 suspension points. Net Weight 21kg (46 lbs.)</v>
          </cell>
          <cell r="J1634">
            <v>1140</v>
          </cell>
          <cell r="K1634">
            <v>930</v>
          </cell>
          <cell r="L1634">
            <v>679.45</v>
          </cell>
          <cell r="P1634">
            <v>50036904407</v>
          </cell>
          <cell r="R1634">
            <v>56.8</v>
          </cell>
          <cell r="S1634">
            <v>23</v>
          </cell>
          <cell r="T1634">
            <v>22</v>
          </cell>
          <cell r="U1634">
            <v>29</v>
          </cell>
          <cell r="V1634" t="str">
            <v>MX</v>
          </cell>
          <cell r="W1634" t="str">
            <v>Compliant</v>
          </cell>
          <cell r="X1634" t="str">
            <v>http://www.jblpro.com/www/products/portable-market/prx400-series/prx415m-wh#.VkxUd4RqBJo</v>
          </cell>
          <cell r="Y1634">
            <v>769</v>
          </cell>
        </row>
        <row r="1635">
          <cell r="A1635" t="str">
            <v>PRX415M</v>
          </cell>
          <cell r="B1635" t="str">
            <v>JBL</v>
          </cell>
          <cell r="C1635" t="str">
            <v>PRX PASSIVE</v>
          </cell>
          <cell r="D1635" t="str">
            <v>PRX415M</v>
          </cell>
          <cell r="E1635" t="str">
            <v>JBL023</v>
          </cell>
          <cell r="H1635" t="str">
            <v>Two-Way 15" Stage Monitor</v>
          </cell>
          <cell r="I1635" t="str">
            <v xml:space="preserve">15" two-way stage monitor or front- of- house passive speaker system; 1200 Watt peak power handling , 129dB Maximum SPL , 8 ohms.  DuraFlex™-covered 18mm plywood enclosure, 16 gauge cloth-backed steel grille, dual 36 mm pole sockets, non-skid rubber feet. 12 M10 suspension points. Net Weight 21kg (46 lbs.) </v>
          </cell>
          <cell r="J1635">
            <v>970</v>
          </cell>
          <cell r="K1635">
            <v>815</v>
          </cell>
          <cell r="L1635">
            <v>584.75</v>
          </cell>
          <cell r="P1635">
            <v>50036904049</v>
          </cell>
          <cell r="R1635">
            <v>50</v>
          </cell>
          <cell r="S1635">
            <v>23</v>
          </cell>
          <cell r="T1635">
            <v>19</v>
          </cell>
          <cell r="U1635">
            <v>28</v>
          </cell>
          <cell r="V1635" t="str">
            <v>MX</v>
          </cell>
          <cell r="W1635" t="str">
            <v>Compliant</v>
          </cell>
          <cell r="X1635" t="str">
            <v>http://www.jblpro.com/www/products/portable-market/prx400-series/prx415m#.VkxUZ4RqBJo</v>
          </cell>
          <cell r="Y1635">
            <v>770</v>
          </cell>
        </row>
        <row r="1636">
          <cell r="A1636" t="str">
            <v>PRX425</v>
          </cell>
          <cell r="B1636" t="str">
            <v>JBL</v>
          </cell>
          <cell r="C1636" t="str">
            <v>PRX PASSIVE</v>
          </cell>
          <cell r="D1636" t="str">
            <v>PRX425</v>
          </cell>
          <cell r="E1636" t="str">
            <v>JBL023</v>
          </cell>
          <cell r="H1636" t="str">
            <v>Dual 15" Two-Way Loudspeaker System</v>
          </cell>
          <cell r="I1636" t="str">
            <v xml:space="preserve">Dual 15" two-way passive speaker system; 2400 Watt peak power handling , 134dB Maximum SPL , 4 ohms.  DuraFlex™-covered 18mm plywood enclosure, 16 gauge cloth-backed steel grille, dual 36 mm pole sockets, non-skid rubber feet. 12 M10 suspension points. Net Weight 33.5kg (74 lbs.) </v>
          </cell>
          <cell r="J1636">
            <v>1320</v>
          </cell>
          <cell r="K1636">
            <v>1060</v>
          </cell>
          <cell r="L1636">
            <v>789.55</v>
          </cell>
          <cell r="P1636">
            <v>50036904056</v>
          </cell>
          <cell r="R1636">
            <v>88.8</v>
          </cell>
          <cell r="S1636">
            <v>22</v>
          </cell>
          <cell r="T1636">
            <v>25</v>
          </cell>
          <cell r="U1636">
            <v>43</v>
          </cell>
          <cell r="V1636" t="str">
            <v>MX</v>
          </cell>
          <cell r="X1636" t="str">
            <v>http://www.jblpro.com/www/products/portable-market/prx400-series/prx425#.VkxUnIRqBJo</v>
          </cell>
          <cell r="Y1636">
            <v>771</v>
          </cell>
        </row>
        <row r="1637">
          <cell r="A1637" t="str">
            <v>PRX418S</v>
          </cell>
          <cell r="B1637" t="str">
            <v>JBL</v>
          </cell>
          <cell r="C1637" t="str">
            <v>PRX PASSIVE</v>
          </cell>
          <cell r="D1637" t="str">
            <v>PRX418S</v>
          </cell>
          <cell r="E1637" t="str">
            <v>JBL023</v>
          </cell>
          <cell r="H1637" t="str">
            <v>18" Subwoofer</v>
          </cell>
          <cell r="I1637" t="str">
            <v>Compact 18" portable subwoofer system; 35Hz Frequency Range, 2400 watt peak power handling, 130dB Max SPL, cloth-backed steel grille M20 pole socket, non-skid rubber feet, Net Weight 33.5kg (74 lbs.)</v>
          </cell>
          <cell r="J1637">
            <v>1320</v>
          </cell>
          <cell r="K1637">
            <v>1060</v>
          </cell>
          <cell r="L1637">
            <v>789.55</v>
          </cell>
          <cell r="P1637">
            <v>50036904063</v>
          </cell>
          <cell r="R1637">
            <v>90.9</v>
          </cell>
          <cell r="S1637">
            <v>29</v>
          </cell>
          <cell r="T1637">
            <v>26</v>
          </cell>
          <cell r="U1637">
            <v>29</v>
          </cell>
          <cell r="V1637" t="str">
            <v>MX</v>
          </cell>
          <cell r="W1637" t="str">
            <v>Compliant</v>
          </cell>
          <cell r="X1637" t="str">
            <v>http://www.jblpro.com/www/products/portable-market/prx400-series/prx418s#.VkxUjIRqBJo</v>
          </cell>
          <cell r="Y1637">
            <v>772</v>
          </cell>
        </row>
        <row r="1638">
          <cell r="A1638" t="str">
            <v>PRX One</v>
          </cell>
          <cell r="B1638" t="str">
            <v>JBL</v>
          </cell>
          <cell r="Y1638">
            <v>773</v>
          </cell>
        </row>
        <row r="1639">
          <cell r="A1639" t="str">
            <v>POWERED</v>
          </cell>
          <cell r="B1639" t="str">
            <v>JBL</v>
          </cell>
          <cell r="V1639" t="str">
            <v>MX</v>
          </cell>
          <cell r="W1639" t="str">
            <v>Compliant</v>
          </cell>
          <cell r="Y1639">
            <v>774</v>
          </cell>
        </row>
        <row r="1640">
          <cell r="A1640" t="str">
            <v>JBL-PRX ONE-NA</v>
          </cell>
          <cell r="B1640" t="str">
            <v>JBL</v>
          </cell>
          <cell r="C1640" t="str">
            <v>PRX SERIES</v>
          </cell>
          <cell r="D1640" t="str">
            <v>JBL-PRX ONE-NA</v>
          </cell>
          <cell r="E1640" t="str">
            <v>JBL00601</v>
          </cell>
          <cell r="H1640" t="str">
            <v>JBL PRX ONE Powered Column PA Speaker</v>
          </cell>
          <cell r="I1640" t="str">
            <v>JBL PRX ONE Powered Column PA Speaker</v>
          </cell>
          <cell r="J1640">
            <v>2555</v>
          </cell>
          <cell r="K1640">
            <v>2049</v>
          </cell>
          <cell r="L1640">
            <v>1533.26</v>
          </cell>
          <cell r="P1640">
            <v>691991034800</v>
          </cell>
          <cell r="R1640" t="str">
            <v>31.75KG</v>
          </cell>
          <cell r="S1640" t="str">
            <v>647 MM</v>
          </cell>
          <cell r="T1640" t="str">
            <v>482MM</v>
          </cell>
          <cell r="V1640" t="str">
            <v>CN</v>
          </cell>
          <cell r="W1640" t="str">
            <v>Non Compliant</v>
          </cell>
          <cell r="Y1640">
            <v>775</v>
          </cell>
        </row>
        <row r="1641">
          <cell r="A1641" t="str">
            <v>JBL-PRXONEINSKIT</v>
          </cell>
          <cell r="B1641" t="str">
            <v>JBL</v>
          </cell>
          <cell r="C1641" t="str">
            <v>PRX SERIES</v>
          </cell>
          <cell r="D1641" t="str">
            <v>JBL PRX ONE INSTALL ADAPTER BRACKET KIT</v>
          </cell>
          <cell r="E1641" t="str">
            <v>JBL00601</v>
          </cell>
          <cell r="H1641" t="str">
            <v>JBL PRX ONE Install Bracket and Adapter Kit</v>
          </cell>
          <cell r="I1641" t="str">
            <v>JBL PRX ONE Install Bracket and Adapter Kit</v>
          </cell>
          <cell r="J1641">
            <v>490</v>
          </cell>
          <cell r="K1641">
            <v>395</v>
          </cell>
          <cell r="L1641">
            <v>286.44</v>
          </cell>
          <cell r="P1641">
            <v>691991035418</v>
          </cell>
          <cell r="R1641" t="str">
            <v>10.5 LB</v>
          </cell>
          <cell r="S1641" t="str">
            <v>647 MM</v>
          </cell>
          <cell r="T1641" t="str">
            <v>482MM</v>
          </cell>
          <cell r="V1641" t="str">
            <v>CN</v>
          </cell>
          <cell r="W1641" t="str">
            <v>Non Compliant</v>
          </cell>
          <cell r="Y1641">
            <v>776</v>
          </cell>
        </row>
        <row r="1642">
          <cell r="A1642" t="str">
            <v>PRX835W</v>
          </cell>
          <cell r="B1642" t="str">
            <v>JBL</v>
          </cell>
          <cell r="C1642" t="str">
            <v>PRX SERIES</v>
          </cell>
          <cell r="D1642" t="str">
            <v>PRX835W</v>
          </cell>
          <cell r="E1642" t="str">
            <v>JBL006</v>
          </cell>
          <cell r="H1642" t="str">
            <v>Powered 15" three-way system, wood cabinet, pole mount, M10 suspension points</v>
          </cell>
          <cell r="I1642" t="str">
            <v>Powered, 1500W, 15" three-way, full-range system with WiFi capabilility in a wood cabinet, dual pole mount, M10 suspension points. 138db SPL peak with a 90° x 50° nominal coverage pattern, user-selectable DSP that includes EQ.</v>
          </cell>
          <cell r="J1642">
            <v>2135</v>
          </cell>
          <cell r="K1642">
            <v>1710</v>
          </cell>
          <cell r="L1642">
            <v>1278.27</v>
          </cell>
          <cell r="P1642">
            <v>691991005428</v>
          </cell>
          <cell r="R1642">
            <v>80</v>
          </cell>
          <cell r="S1642">
            <v>25.5</v>
          </cell>
          <cell r="T1642">
            <v>22</v>
          </cell>
          <cell r="U1642">
            <v>38.75</v>
          </cell>
          <cell r="V1642" t="str">
            <v>MX</v>
          </cell>
          <cell r="X1642" t="str">
            <v>http://www.jblpro.com/www/products/portable-market/prx800-series/prx835w</v>
          </cell>
          <cell r="Y1642">
            <v>777</v>
          </cell>
        </row>
        <row r="1643">
          <cell r="A1643" t="str">
            <v>PRX825W</v>
          </cell>
          <cell r="B1643" t="str">
            <v>JBL</v>
          </cell>
          <cell r="C1643" t="str">
            <v>PRX SERIES</v>
          </cell>
          <cell r="D1643" t="str">
            <v>PRX825W</v>
          </cell>
          <cell r="E1643" t="str">
            <v>JBL006</v>
          </cell>
          <cell r="H1643" t="str">
            <v>Powered dual 15" two-way system, wood cabinet, M10 suspension points</v>
          </cell>
          <cell r="I1643" t="str">
            <v>Powered, 1500W, dual 15" two-way, bass-reflex system with WiFi capabilility in a wood cabinet, dual pole mount, M10 suspension points. 138db SPL peak with a 90° x 50° nominal coverage pattern, user-selectable DSP that includes EQ.</v>
          </cell>
          <cell r="J1643">
            <v>2215</v>
          </cell>
          <cell r="K1643">
            <v>1775</v>
          </cell>
          <cell r="L1643">
            <v>1319.65</v>
          </cell>
          <cell r="P1643">
            <v>691991005404</v>
          </cell>
          <cell r="R1643">
            <v>100</v>
          </cell>
          <cell r="S1643">
            <v>25.5</v>
          </cell>
          <cell r="T1643">
            <v>21.5</v>
          </cell>
          <cell r="U1643">
            <v>44</v>
          </cell>
          <cell r="V1643" t="str">
            <v>MX</v>
          </cell>
          <cell r="W1643" t="str">
            <v>Compliant</v>
          </cell>
          <cell r="X1643" t="str">
            <v>http://www.jblpro.com/www/products/portable-market/prx800-series/prx825w</v>
          </cell>
          <cell r="Y1643">
            <v>778</v>
          </cell>
        </row>
        <row r="1644">
          <cell r="A1644" t="str">
            <v>JBL-PRX912-NA</v>
          </cell>
          <cell r="B1644" t="str">
            <v>JBL</v>
          </cell>
          <cell r="C1644" t="str">
            <v>PRX SERIES</v>
          </cell>
          <cell r="D1644" t="str">
            <v>PRX912</v>
          </cell>
          <cell r="E1644" t="str">
            <v>JBL00601</v>
          </cell>
          <cell r="H1644" t="str">
            <v>PRX912</v>
          </cell>
          <cell r="I1644" t="str">
            <v>PRX912</v>
          </cell>
          <cell r="J1644">
            <v>1480</v>
          </cell>
          <cell r="K1644">
            <v>1099</v>
          </cell>
          <cell r="L1644">
            <v>810.35</v>
          </cell>
          <cell r="P1644">
            <v>691991037153</v>
          </cell>
          <cell r="R1644">
            <v>42.9</v>
          </cell>
          <cell r="S1644">
            <v>13.070866141732299</v>
          </cell>
          <cell r="T1644">
            <v>15.5511811023622</v>
          </cell>
          <cell r="U1644">
            <v>25.078740157480301</v>
          </cell>
          <cell r="V1644" t="str">
            <v>MX</v>
          </cell>
          <cell r="Y1644">
            <v>779</v>
          </cell>
        </row>
        <row r="1645">
          <cell r="A1645" t="str">
            <v>JBL-PRX908-NA</v>
          </cell>
          <cell r="B1645" t="str">
            <v>JBL</v>
          </cell>
          <cell r="C1645" t="str">
            <v>PRX SERIES</v>
          </cell>
          <cell r="D1645" t="str">
            <v>PRX908</v>
          </cell>
          <cell r="E1645" t="str">
            <v>JBL00601</v>
          </cell>
          <cell r="H1645" t="str">
            <v>PRX908</v>
          </cell>
          <cell r="I1645" t="str">
            <v>PRX908</v>
          </cell>
          <cell r="J1645">
            <v>1095</v>
          </cell>
          <cell r="K1645">
            <v>899</v>
          </cell>
          <cell r="L1645">
            <v>655.85</v>
          </cell>
          <cell r="P1645">
            <v>691991036910</v>
          </cell>
          <cell r="R1645">
            <v>30.14</v>
          </cell>
          <cell r="S1645">
            <v>11.220472440944899</v>
          </cell>
          <cell r="T1645">
            <v>12.2834645669291</v>
          </cell>
          <cell r="U1645">
            <v>18.8976377952756</v>
          </cell>
          <cell r="V1645" t="str">
            <v>MX</v>
          </cell>
          <cell r="W1645" t="str">
            <v>Compliant</v>
          </cell>
          <cell r="Y1645">
            <v>780</v>
          </cell>
        </row>
        <row r="1646">
          <cell r="A1646" t="str">
            <v>JBL-PRX915XLF-NA</v>
          </cell>
          <cell r="B1646" t="str">
            <v>JBL</v>
          </cell>
          <cell r="C1646" t="str">
            <v>PRX SERIES</v>
          </cell>
          <cell r="D1646" t="str">
            <v>PRX915XLF</v>
          </cell>
          <cell r="E1646" t="str">
            <v>JBL00601</v>
          </cell>
          <cell r="H1646" t="str">
            <v>PRX915XLF</v>
          </cell>
          <cell r="I1646" t="str">
            <v>PRX915XLF</v>
          </cell>
          <cell r="J1646">
            <v>1735</v>
          </cell>
          <cell r="K1646">
            <v>1399</v>
          </cell>
          <cell r="L1646">
            <v>1042.0999999999999</v>
          </cell>
          <cell r="P1646" t="str">
            <v xml:space="preserve">	691991037139</v>
          </cell>
          <cell r="R1646">
            <v>63.68</v>
          </cell>
          <cell r="S1646">
            <v>22.87</v>
          </cell>
          <cell r="T1646">
            <v>18.899999999999999</v>
          </cell>
          <cell r="U1646">
            <v>21.6</v>
          </cell>
          <cell r="V1646" t="str">
            <v>MX</v>
          </cell>
          <cell r="Y1646">
            <v>781</v>
          </cell>
        </row>
        <row r="1647">
          <cell r="A1647" t="str">
            <v>JBL-PRX915-NA</v>
          </cell>
          <cell r="B1647" t="str">
            <v>JBL</v>
          </cell>
          <cell r="C1647" t="str">
            <v>PRX SERIES</v>
          </cell>
          <cell r="D1647" t="str">
            <v>PRX915</v>
          </cell>
          <cell r="E1647" t="str">
            <v>JBL00601</v>
          </cell>
          <cell r="H1647" t="str">
            <v>PRX915</v>
          </cell>
          <cell r="I1647" t="str">
            <v>PRX915</v>
          </cell>
          <cell r="J1647">
            <v>1480</v>
          </cell>
          <cell r="K1647">
            <v>1199</v>
          </cell>
          <cell r="L1647">
            <v>887.6</v>
          </cell>
          <cell r="P1647" t="str">
            <v xml:space="preserve">	691991037146</v>
          </cell>
          <cell r="R1647">
            <v>53.02</v>
          </cell>
          <cell r="S1647">
            <v>15.078740157480301</v>
          </cell>
          <cell r="T1647">
            <v>18.346456692913399</v>
          </cell>
          <cell r="U1647">
            <v>28.228346456692901</v>
          </cell>
          <cell r="V1647" t="str">
            <v>MX</v>
          </cell>
          <cell r="Y1647">
            <v>782</v>
          </cell>
        </row>
        <row r="1648">
          <cell r="A1648" t="str">
            <v>PORTABLE:
SRX Portable Speakers</v>
          </cell>
          <cell r="B1648" t="str">
            <v>JBL</v>
          </cell>
          <cell r="C1648" t="str">
            <v>SRX SERIES</v>
          </cell>
          <cell r="D1648" t="str">
            <v>Portable</v>
          </cell>
          <cell r="Y1648">
            <v>783</v>
          </cell>
        </row>
        <row r="1649">
          <cell r="A1649" t="str">
            <v>JBL-PRX918XLF-NA</v>
          </cell>
          <cell r="B1649" t="str">
            <v>JBL</v>
          </cell>
          <cell r="C1649" t="str">
            <v>PRX SERIES</v>
          </cell>
          <cell r="D1649" t="str">
            <v>PRX918XLF</v>
          </cell>
          <cell r="E1649" t="str">
            <v>JBL00601</v>
          </cell>
          <cell r="H1649" t="str">
            <v>PRX918XLF</v>
          </cell>
          <cell r="I1649" t="str">
            <v>PRX918XLF</v>
          </cell>
          <cell r="J1649">
            <v>1995</v>
          </cell>
          <cell r="K1649">
            <v>1599</v>
          </cell>
          <cell r="L1649">
            <v>1196.55</v>
          </cell>
          <cell r="P1649">
            <v>691991037122</v>
          </cell>
          <cell r="R1649">
            <v>88.63</v>
          </cell>
          <cell r="S1649">
            <v>25.8</v>
          </cell>
          <cell r="T1649">
            <v>23.3</v>
          </cell>
          <cell r="U1649">
            <v>27.3</v>
          </cell>
          <cell r="V1649" t="str">
            <v>MX</v>
          </cell>
          <cell r="Y1649">
            <v>784</v>
          </cell>
        </row>
        <row r="1650">
          <cell r="A1650" t="str">
            <v>SRX815</v>
          </cell>
          <cell r="B1650" t="str">
            <v>JBL</v>
          </cell>
          <cell r="C1650" t="str">
            <v>SRX SERIES</v>
          </cell>
          <cell r="D1650" t="str">
            <v>SRX815</v>
          </cell>
          <cell r="E1650" t="str">
            <v>JBL020</v>
          </cell>
          <cell r="H1650" t="str">
            <v>SRX815 is a two-way full range speaker with a 15”</v>
          </cell>
          <cell r="I1650" t="str">
            <v>SRX815 is a two-way full range speaker with a 15” woofer made for use as a light to medium duty main PA, monitor, or rear or side fill. Premium utility hardware makes SRX815 an ideal solution for sound reinforcement. Tunings for Crown amps and dbx processors are available at jblpro.com</v>
          </cell>
          <cell r="J1650">
            <v>1855</v>
          </cell>
          <cell r="K1650">
            <v>1489</v>
          </cell>
          <cell r="L1650">
            <v>1063.48</v>
          </cell>
          <cell r="P1650">
            <v>691991001635</v>
          </cell>
          <cell r="R1650">
            <v>74</v>
          </cell>
          <cell r="S1650">
            <v>21</v>
          </cell>
          <cell r="T1650">
            <v>21</v>
          </cell>
          <cell r="U1650">
            <v>27</v>
          </cell>
          <cell r="V1650" t="str">
            <v>MX</v>
          </cell>
          <cell r="W1650" t="str">
            <v>Compliant</v>
          </cell>
          <cell r="X1650" t="str">
            <v>http://www.jblpro.com/www/products/portable-market/srx800-passive-series/srx815#.Vkxlp4RqBJo</v>
          </cell>
          <cell r="Y1650">
            <v>785</v>
          </cell>
        </row>
        <row r="1651">
          <cell r="A1651" t="str">
            <v>SRX812</v>
          </cell>
          <cell r="B1651" t="str">
            <v>JBL</v>
          </cell>
          <cell r="C1651" t="str">
            <v>SRX SERIES</v>
          </cell>
          <cell r="D1651" t="str">
            <v>SRX812</v>
          </cell>
          <cell r="E1651" t="str">
            <v>JBL036</v>
          </cell>
          <cell r="H1651" t="str">
            <v>SRX812 is a two-way full range speaker with a 12” woofer</v>
          </cell>
          <cell r="I1651" t="str">
            <v>SRX812 is a two-way full range speaker with a 12” woofer made for use as a light duty main PA, monitor, or rear or side fill. Premium utility hardware makes SRX812 an ideal solution for sound reinforcement. Tunings for Crown amps and dbx processors are available at jblpro.com</v>
          </cell>
          <cell r="J1651">
            <v>1620</v>
          </cell>
          <cell r="K1651">
            <v>1299</v>
          </cell>
          <cell r="L1651">
            <v>952.22</v>
          </cell>
          <cell r="P1651">
            <v>691991001628</v>
          </cell>
          <cell r="R1651">
            <v>61</v>
          </cell>
          <cell r="S1651">
            <v>21.5</v>
          </cell>
          <cell r="T1651">
            <v>21.25</v>
          </cell>
          <cell r="U1651">
            <v>27</v>
          </cell>
          <cell r="V1651" t="str">
            <v>MX</v>
          </cell>
          <cell r="W1651" t="str">
            <v>Compliant</v>
          </cell>
          <cell r="X1651" t="str">
            <v>http://www.jblpro.com/www/products/portable-market/srx800-passive-series/srx812#.Vkxlz4RqBJo</v>
          </cell>
          <cell r="Y1651">
            <v>786</v>
          </cell>
        </row>
        <row r="1652">
          <cell r="A1652" t="str">
            <v>SRX818S</v>
          </cell>
          <cell r="B1652" t="str">
            <v>JBL</v>
          </cell>
          <cell r="C1652" t="str">
            <v>SRX SERIES</v>
          </cell>
          <cell r="D1652" t="str">
            <v>SRX818S</v>
          </cell>
          <cell r="E1652" t="str">
            <v>JBL020</v>
          </cell>
          <cell r="H1652" t="str">
            <v>SRX818S is a single 18” subwoofer for concert, touring, or installed use.</v>
          </cell>
          <cell r="I1652" t="str">
            <v>SRX818S is a single 18” subwoofer for concert, touring, or installed use, featuring a standard M20 pole cup for use with top boxes, indexing feet for stacking in both standard and cardioid position, and a 136dB max SPL. Tunings for Crown amps and dbx  processors are available at jblpro.com</v>
          </cell>
          <cell r="J1652">
            <v>2110</v>
          </cell>
          <cell r="K1652">
            <v>1689</v>
          </cell>
          <cell r="L1652">
            <v>1259.53</v>
          </cell>
          <cell r="P1652">
            <v>691991001659</v>
          </cell>
          <cell r="R1652">
            <v>80</v>
          </cell>
          <cell r="S1652">
            <v>32</v>
          </cell>
          <cell r="T1652">
            <v>32</v>
          </cell>
          <cell r="U1652">
            <v>24</v>
          </cell>
          <cell r="V1652" t="str">
            <v>MX</v>
          </cell>
          <cell r="W1652" t="str">
            <v>Compliant</v>
          </cell>
          <cell r="X1652" t="str">
            <v>http://www.jblpro.com/www/products/portable-market/srx800-passive-series/srx818s#.Vkxl5oRqBJo</v>
          </cell>
          <cell r="Y1652">
            <v>787</v>
          </cell>
        </row>
        <row r="1653">
          <cell r="A1653" t="str">
            <v>SRX835</v>
          </cell>
          <cell r="B1653" t="str">
            <v>JBL</v>
          </cell>
          <cell r="C1653" t="str">
            <v>SRX SERIES</v>
          </cell>
          <cell r="D1653" t="str">
            <v>SRX835</v>
          </cell>
          <cell r="E1653" t="str">
            <v>JBL020</v>
          </cell>
          <cell r="H1653" t="str">
            <v>SRX835 is a three-way full range speaker with a 15” woofer</v>
          </cell>
          <cell r="I1653" t="str">
            <v>SRX835 is a three-way full range speaker with a 15” woofer made for use as a medium duty main PA, or rear or side fill. Premium utility hardware makes SRX835 an ideal solution for sound reinforcement. Tunings for Crown amps and dbx processors are available at jblpro.com</v>
          </cell>
          <cell r="J1653">
            <v>2280</v>
          </cell>
          <cell r="K1653">
            <v>1829</v>
          </cell>
          <cell r="L1653">
            <v>1364.56</v>
          </cell>
          <cell r="P1653">
            <v>691991001642</v>
          </cell>
          <cell r="R1653">
            <v>106</v>
          </cell>
          <cell r="S1653">
            <v>26.25</v>
          </cell>
          <cell r="T1653">
            <v>23.5</v>
          </cell>
          <cell r="U1653">
            <v>41.25</v>
          </cell>
          <cell r="V1653" t="str">
            <v>MX</v>
          </cell>
          <cell r="W1653" t="str">
            <v>Compliant</v>
          </cell>
          <cell r="X1653" t="str">
            <v>http://www.jblpro.com/www/products/portable-market/srx800-passive-series/#</v>
          </cell>
          <cell r="Y1653">
            <v>788</v>
          </cell>
        </row>
        <row r="1654">
          <cell r="A1654" t="str">
            <v>SRX812P</v>
          </cell>
          <cell r="B1654" t="str">
            <v>JBL</v>
          </cell>
          <cell r="C1654" t="str">
            <v>SRX SERIES</v>
          </cell>
          <cell r="D1654" t="str">
            <v>SRX812P</v>
          </cell>
          <cell r="H1654" t="str">
            <v>2000 Watt Powered 2-way system featuring Crown Amplification</v>
          </cell>
          <cell r="I1654" t="str">
            <v>2000 Watt Powered 2-way system featuring Crown Amplification, network control, and full user configurable DSP. The SRX812P can be used as either a monitor or a main system and features M10 suspension points for easy rigging. Full suite of onboard DSP includes 20 PEQs, 96kHz FIR filters, signal generators, and 2 seconds of delay.</v>
          </cell>
          <cell r="J1654">
            <v>2215</v>
          </cell>
          <cell r="K1654">
            <v>1775</v>
          </cell>
          <cell r="L1654">
            <v>1328.56</v>
          </cell>
          <cell r="P1654">
            <v>691991000676</v>
          </cell>
          <cell r="R1654">
            <v>66</v>
          </cell>
          <cell r="S1654">
            <v>21</v>
          </cell>
          <cell r="T1654">
            <v>21</v>
          </cell>
          <cell r="U1654">
            <v>27</v>
          </cell>
          <cell r="V1654" t="str">
            <v>MX</v>
          </cell>
          <cell r="W1654" t="str">
            <v>Compliant</v>
          </cell>
          <cell r="X1654" t="str">
            <v>http://www.jblpro.com/www/products/portable-market/srx800-series/srx812p#.VkxaiIRqBJo</v>
          </cell>
          <cell r="Y1654">
            <v>789</v>
          </cell>
        </row>
        <row r="1655">
          <cell r="A1655" t="str">
            <v>SRX828S</v>
          </cell>
          <cell r="B1655" t="str">
            <v>JBL</v>
          </cell>
          <cell r="C1655" t="str">
            <v>SRX SERIES</v>
          </cell>
          <cell r="D1655" t="str">
            <v>SRX828S</v>
          </cell>
          <cell r="E1655" t="str">
            <v>JBL020</v>
          </cell>
          <cell r="H1655" t="str">
            <v>SRX828S is a dual 18” subwoofer for concert, touring, or installed use.</v>
          </cell>
          <cell r="I1655" t="str">
            <v>SRX828S is a dual 18” subwoofer for concert, touring, or installed use, featuring a wide stance for splaying top boxes, indexing feet for stacking in both the standard and cardioid position, and a 141dB max SPL. Tunings for Crown amps and dbx  processors are available at jblpro.com</v>
          </cell>
          <cell r="J1655">
            <v>2830</v>
          </cell>
          <cell r="K1655">
            <v>2269</v>
          </cell>
          <cell r="L1655">
            <v>1692.76</v>
          </cell>
          <cell r="P1655">
            <v>691991001666</v>
          </cell>
          <cell r="R1655">
            <v>164</v>
          </cell>
          <cell r="S1655">
            <v>52.25</v>
          </cell>
          <cell r="T1655">
            <v>32</v>
          </cell>
          <cell r="U1655">
            <v>25</v>
          </cell>
          <cell r="V1655" t="str">
            <v>MX</v>
          </cell>
          <cell r="X1655" t="str">
            <v>http://www.jblpro.com/www/products/portable-market/srx800-passive-series/srx828s</v>
          </cell>
          <cell r="Y1655">
            <v>790</v>
          </cell>
        </row>
        <row r="1656">
          <cell r="A1656" t="str">
            <v>SRX835P</v>
          </cell>
          <cell r="B1656" t="str">
            <v>JBL</v>
          </cell>
          <cell r="C1656" t="str">
            <v>SRX SERIES</v>
          </cell>
          <cell r="D1656" t="str">
            <v>SRX835P</v>
          </cell>
          <cell r="E1656" t="str">
            <v>JBL022</v>
          </cell>
          <cell r="H1656" t="str">
            <v>2000 Watt Powered 3-way system featuring Crown Amplification</v>
          </cell>
          <cell r="I1656" t="str">
            <v>2000 Watt Powered 3-way system featuring Crown Amplification, network control, and full user configurable DSP. The SRX835P can be pole mounted or stacked and splayed atop a subwoofer, and features M10 suspension points for easy rigging. Full suite of onboard DSP includes 20 PEQs, 96kHz FIR filters, signal generators, and 2 seconds of delay.</v>
          </cell>
          <cell r="J1656">
            <v>2730</v>
          </cell>
          <cell r="K1656">
            <v>2185</v>
          </cell>
          <cell r="L1656">
            <v>1634.61</v>
          </cell>
          <cell r="P1656">
            <v>691991000713</v>
          </cell>
          <cell r="R1656">
            <v>105</v>
          </cell>
          <cell r="S1656">
            <v>26.25</v>
          </cell>
          <cell r="T1656">
            <v>23.5</v>
          </cell>
          <cell r="U1656">
            <v>41</v>
          </cell>
          <cell r="V1656" t="str">
            <v>MX</v>
          </cell>
          <cell r="W1656" t="str">
            <v>Compliant</v>
          </cell>
          <cell r="X1656" t="str">
            <v>http://www.jblpro.com/www/products/portable-market/srx800-series/srx835p</v>
          </cell>
          <cell r="Y1656">
            <v>791</v>
          </cell>
        </row>
        <row r="1657">
          <cell r="A1657" t="str">
            <v>SRX815P</v>
          </cell>
          <cell r="B1657" t="str">
            <v>JBL</v>
          </cell>
          <cell r="C1657" t="str">
            <v>SRX SERIES</v>
          </cell>
          <cell r="D1657" t="str">
            <v>SRX815P</v>
          </cell>
          <cell r="E1657" t="str">
            <v>JBL022</v>
          </cell>
          <cell r="H1657" t="str">
            <v>2000 Watt Powered 2-way system featuring Crown Amplification</v>
          </cell>
          <cell r="I1657" t="str">
            <v>2000 Watt Powered 2-way system featuring Crown Amplification, network control, and full user configurable DSP. The SRX815P can be used as either a monitor or a main system and features M10 suspension points for easy rigging. Full suite of onboard DSP includes 20 PEQs, 96kHz FIR filters, signal generators, and 2 seconds of delay.</v>
          </cell>
          <cell r="J1657">
            <v>2395</v>
          </cell>
          <cell r="K1657">
            <v>1915</v>
          </cell>
          <cell r="L1657">
            <v>1432.53</v>
          </cell>
          <cell r="P1657">
            <v>691991000690</v>
          </cell>
          <cell r="R1657">
            <v>74</v>
          </cell>
          <cell r="S1657">
            <v>21</v>
          </cell>
          <cell r="T1657">
            <v>21</v>
          </cell>
          <cell r="U1657">
            <v>27</v>
          </cell>
          <cell r="V1657" t="str">
            <v>MX</v>
          </cell>
          <cell r="W1657" t="str">
            <v>Compliant</v>
          </cell>
          <cell r="X1657" t="str">
            <v>http://www.jblpro.com/www/products/portable-market/srx800-series/srx815p#.VkxlaIRqBJo</v>
          </cell>
          <cell r="Y1657">
            <v>792</v>
          </cell>
        </row>
        <row r="1658">
          <cell r="A1658" t="str">
            <v>SRX828SP</v>
          </cell>
          <cell r="B1658" t="str">
            <v>JBL</v>
          </cell>
          <cell r="C1658" t="str">
            <v>SRX SERIES</v>
          </cell>
          <cell r="D1658" t="str">
            <v>SRX828SP</v>
          </cell>
          <cell r="E1658" t="str">
            <v>JBL022</v>
          </cell>
          <cell r="H1658" t="str">
            <v>2000 Watt Powered dual 18" subwoofer featuring Crown Amplification</v>
          </cell>
          <cell r="I1658" t="str">
            <v>2000 Watt Powered dual 18" subwoofer featuring Crown Amplification, network control, and full user configurable DSP. The SRX828SP provides extended low frequency for any system, and features M10 suspension points for easy rigging. Full suite of onboard DSP includes 20 PEQs, 96kHz FIR filters, signal generators, and 2 seconds of delay.</v>
          </cell>
          <cell r="J1658">
            <v>3380</v>
          </cell>
          <cell r="K1658">
            <v>2699</v>
          </cell>
          <cell r="L1658">
            <v>2016</v>
          </cell>
          <cell r="P1658">
            <v>691991000751</v>
          </cell>
          <cell r="R1658">
            <v>172</v>
          </cell>
          <cell r="S1658">
            <v>52</v>
          </cell>
          <cell r="T1658">
            <v>31.75</v>
          </cell>
          <cell r="U1658">
            <v>24.75</v>
          </cell>
          <cell r="V1658" t="str">
            <v>MX</v>
          </cell>
          <cell r="X1658" t="str">
            <v>http://www.jblpro.com/www/products/portable-market/srx800-series/srx828sp#.VkxmGoRqBJo</v>
          </cell>
          <cell r="Y1658">
            <v>793</v>
          </cell>
        </row>
        <row r="1659">
          <cell r="A1659" t="str">
            <v>SRX818SP</v>
          </cell>
          <cell r="B1659" t="str">
            <v>JBL</v>
          </cell>
          <cell r="C1659" t="str">
            <v>SRX SERIES</v>
          </cell>
          <cell r="D1659" t="str">
            <v>SRX818SP</v>
          </cell>
          <cell r="E1659" t="str">
            <v>JBL022</v>
          </cell>
          <cell r="H1659" t="str">
            <v>1000 Watt Powered 18" subwoofer featuring Crown Amplification</v>
          </cell>
          <cell r="I1659" t="str">
            <v>1000 Watt Powered 18" subwoofer featuring Crown Amplification, network control, and full user configurable DSP. The SRX818SP provides extended low frequency for any system, and features M10 suspension points for easy rigging. Full suite of onboard DSP includes 20 PEQs, 96kHz FIR filters, signal generators, and 2 seconds of delay.</v>
          </cell>
          <cell r="J1659">
            <v>2730</v>
          </cell>
          <cell r="K1659">
            <v>2185</v>
          </cell>
          <cell r="L1659">
            <v>1634.61</v>
          </cell>
          <cell r="P1659">
            <v>691991000737</v>
          </cell>
          <cell r="R1659">
            <v>103</v>
          </cell>
          <cell r="S1659">
            <v>25</v>
          </cell>
          <cell r="T1659">
            <v>32</v>
          </cell>
          <cell r="U1659">
            <v>32</v>
          </cell>
          <cell r="V1659" t="str">
            <v>MX</v>
          </cell>
          <cell r="W1659" t="str">
            <v>Compliant</v>
          </cell>
          <cell r="X1659" t="str">
            <v>http://www.jblpro.com/www/products/portable-market/srx800-series/srx818sp#.Vkxl_YRqBJo</v>
          </cell>
          <cell r="Y1659">
            <v>794</v>
          </cell>
        </row>
        <row r="1660">
          <cell r="A1660" t="str">
            <v>JBL-P3230MX</v>
          </cell>
          <cell r="B1660" t="str">
            <v>JBL</v>
          </cell>
          <cell r="C1660" t="str">
            <v>SRX SERIES</v>
          </cell>
          <cell r="D1660" t="str">
            <v>SRX906LA</v>
          </cell>
          <cell r="E1660" t="str">
            <v>JBL050</v>
          </cell>
          <cell r="H1660" t="str">
            <v>Powered Line Array Speaker</v>
          </cell>
          <cell r="I1660" t="str">
            <v>Dual 6.5-inch powered line array speaker, 2-way, 120-degree</v>
          </cell>
          <cell r="J1660">
            <v>3450</v>
          </cell>
          <cell r="K1660">
            <v>2399</v>
          </cell>
          <cell r="L1660">
            <v>1725</v>
          </cell>
          <cell r="P1660">
            <v>691991035524</v>
          </cell>
          <cell r="R1660">
            <v>43</v>
          </cell>
          <cell r="S1660">
            <v>20.8</v>
          </cell>
          <cell r="T1660">
            <v>23.6</v>
          </cell>
          <cell r="U1660">
            <v>14.5</v>
          </cell>
          <cell r="V1660" t="str">
            <v>MX</v>
          </cell>
          <cell r="Y1660">
            <v>795</v>
          </cell>
        </row>
        <row r="1661">
          <cell r="A1661" t="str">
            <v>JBL-P3233MX</v>
          </cell>
          <cell r="B1661" t="str">
            <v>JBL</v>
          </cell>
          <cell r="C1661" t="str">
            <v>SRX SERIES</v>
          </cell>
          <cell r="D1661" t="str">
            <v>SRX906LA BP</v>
          </cell>
          <cell r="E1661" t="str">
            <v>JBL020</v>
          </cell>
          <cell r="H1661" t="str">
            <v>Base Plate</v>
          </cell>
          <cell r="I1661" t="str">
            <v>Base Plate for SRX906LA</v>
          </cell>
          <cell r="J1661">
            <v>820</v>
          </cell>
          <cell r="K1661">
            <v>569</v>
          </cell>
          <cell r="L1661">
            <v>410</v>
          </cell>
          <cell r="P1661">
            <v>691991035692</v>
          </cell>
          <cell r="R1661">
            <v>14</v>
          </cell>
          <cell r="S1661">
            <v>6.8</v>
          </cell>
          <cell r="T1661">
            <v>22.9</v>
          </cell>
          <cell r="U1661">
            <v>18.5</v>
          </cell>
          <cell r="V1661" t="str">
            <v>MX</v>
          </cell>
          <cell r="Y1661">
            <v>796</v>
          </cell>
        </row>
        <row r="1662">
          <cell r="A1662" t="str">
            <v>JBL-P3311MX</v>
          </cell>
          <cell r="B1662" t="str">
            <v>JBL</v>
          </cell>
          <cell r="C1662" t="str">
            <v>SRX SERIES</v>
          </cell>
          <cell r="D1662" t="str">
            <v>SRX906LA CASE</v>
          </cell>
          <cell r="E1662" t="str">
            <v>JBL020</v>
          </cell>
          <cell r="H1662" t="str">
            <v>Flight Case</v>
          </cell>
          <cell r="I1662" t="str">
            <v>Flight case for (4) SRX906LA</v>
          </cell>
          <cell r="J1662">
            <v>1600</v>
          </cell>
          <cell r="K1662">
            <v>1099</v>
          </cell>
          <cell r="L1662">
            <v>800</v>
          </cell>
          <cell r="P1662">
            <v>691991038488</v>
          </cell>
          <cell r="V1662" t="str">
            <v>MX</v>
          </cell>
          <cell r="Y1662">
            <v>797</v>
          </cell>
        </row>
        <row r="1663">
          <cell r="A1663" t="str">
            <v>JBL-P3234MX</v>
          </cell>
          <cell r="B1663" t="str">
            <v>JBL</v>
          </cell>
          <cell r="C1663" t="str">
            <v>SRX SERIES</v>
          </cell>
          <cell r="D1663" t="str">
            <v>SRX910LA</v>
          </cell>
          <cell r="E1663" t="str">
            <v>JBL020</v>
          </cell>
          <cell r="H1663" t="str">
            <v>Powered Line Array Speaker</v>
          </cell>
          <cell r="I1663" t="str">
            <v>Dual 10-inch powered line array speaker, 2-way, 105-degree</v>
          </cell>
          <cell r="J1663">
            <v>5650</v>
          </cell>
          <cell r="K1663">
            <v>3899</v>
          </cell>
          <cell r="L1663">
            <v>2825</v>
          </cell>
          <cell r="P1663">
            <v>691991035685</v>
          </cell>
          <cell r="R1663">
            <v>67</v>
          </cell>
          <cell r="S1663">
            <v>25.2</v>
          </cell>
          <cell r="T1663">
            <v>32</v>
          </cell>
          <cell r="U1663">
            <v>17.899999999999999</v>
          </cell>
          <cell r="V1663" t="str">
            <v>MX</v>
          </cell>
          <cell r="Y1663">
            <v>798</v>
          </cell>
        </row>
        <row r="1664">
          <cell r="A1664" t="str">
            <v>JBL-P3237MX</v>
          </cell>
          <cell r="B1664" t="str">
            <v>JBL</v>
          </cell>
          <cell r="C1664" t="str">
            <v>SRX SERIES</v>
          </cell>
          <cell r="D1664" t="str">
            <v>SRX910LA VT CVR</v>
          </cell>
          <cell r="E1664" t="str">
            <v>JBL020</v>
          </cell>
          <cell r="H1664" t="str">
            <v>Vertical Transporter Cover</v>
          </cell>
          <cell r="I1664" t="str">
            <v>Vertical Transporter Cover for (4) SRX910LA</v>
          </cell>
          <cell r="J1664">
            <v>360</v>
          </cell>
          <cell r="K1664">
            <v>249</v>
          </cell>
          <cell r="L1664">
            <v>180</v>
          </cell>
          <cell r="P1664">
            <v>691991035654</v>
          </cell>
          <cell r="R1664">
            <v>13.67</v>
          </cell>
          <cell r="S1664">
            <v>30.32</v>
          </cell>
          <cell r="T1664">
            <v>23.23</v>
          </cell>
          <cell r="U1664">
            <v>5.32</v>
          </cell>
          <cell r="V1664" t="str">
            <v>CN</v>
          </cell>
          <cell r="W1664" t="str">
            <v>Non Compliant</v>
          </cell>
          <cell r="Y1664">
            <v>799</v>
          </cell>
        </row>
        <row r="1665">
          <cell r="A1665" t="str">
            <v>JBL-P3236MX</v>
          </cell>
          <cell r="B1665" t="str">
            <v>JBL</v>
          </cell>
          <cell r="C1665" t="str">
            <v>SRX SERIES</v>
          </cell>
          <cell r="D1665" t="str">
            <v>SRX910LA VT</v>
          </cell>
          <cell r="E1665" t="str">
            <v>JBL020</v>
          </cell>
          <cell r="H1665" t="str">
            <v>Vertical Transporter</v>
          </cell>
          <cell r="I1665" t="str">
            <v>Vertical Transporter for (4) SRX910LA</v>
          </cell>
          <cell r="J1665">
            <v>1500</v>
          </cell>
          <cell r="K1665">
            <v>1049</v>
          </cell>
          <cell r="L1665">
            <v>750</v>
          </cell>
          <cell r="P1665">
            <v>691991035661</v>
          </cell>
          <cell r="R1665">
            <v>70</v>
          </cell>
          <cell r="S1665">
            <v>11.4</v>
          </cell>
          <cell r="T1665">
            <v>33.9</v>
          </cell>
          <cell r="U1665">
            <v>28.8</v>
          </cell>
          <cell r="V1665" t="str">
            <v>MX</v>
          </cell>
          <cell r="Y1665">
            <v>800</v>
          </cell>
        </row>
        <row r="1666">
          <cell r="A1666" t="str">
            <v>JBL-P3239MX</v>
          </cell>
          <cell r="B1666" t="str">
            <v>JBL</v>
          </cell>
          <cell r="C1666" t="str">
            <v>SRX SERIES</v>
          </cell>
          <cell r="D1666" t="str">
            <v>SRX900 RC1</v>
          </cell>
          <cell r="E1666" t="str">
            <v>JBL020</v>
          </cell>
          <cell r="H1666" t="str">
            <v>Rain Cover</v>
          </cell>
          <cell r="I1666" t="str">
            <v>SRX900 Rain Cover, compatible with all models</v>
          </cell>
          <cell r="J1666">
            <v>80</v>
          </cell>
          <cell r="K1666">
            <v>50</v>
          </cell>
          <cell r="L1666">
            <v>40</v>
          </cell>
          <cell r="P1666">
            <v>691991035623</v>
          </cell>
          <cell r="R1666">
            <v>0.28000000000000003</v>
          </cell>
          <cell r="S1666">
            <v>13.5</v>
          </cell>
          <cell r="T1666">
            <v>7</v>
          </cell>
          <cell r="U1666">
            <v>1</v>
          </cell>
          <cell r="V1666" t="str">
            <v>CN</v>
          </cell>
          <cell r="W1666" t="str">
            <v>Non Compliant</v>
          </cell>
          <cell r="Y1666">
            <v>801</v>
          </cell>
        </row>
        <row r="1667">
          <cell r="A1667" t="str">
            <v>JBL-P3238MX</v>
          </cell>
          <cell r="B1667" t="str">
            <v>JBL</v>
          </cell>
          <cell r="C1667" t="str">
            <v>SRX SERIES</v>
          </cell>
          <cell r="D1667" t="str">
            <v>SRX910LA BP</v>
          </cell>
          <cell r="E1667" t="str">
            <v>JBL020</v>
          </cell>
          <cell r="H1667" t="str">
            <v> Base Plate</v>
          </cell>
          <cell r="I1667" t="str">
            <v>Base Plate for SRX910LA</v>
          </cell>
          <cell r="J1667">
            <v>1100</v>
          </cell>
          <cell r="K1667">
            <v>749</v>
          </cell>
          <cell r="L1667">
            <v>550</v>
          </cell>
          <cell r="P1667">
            <v>691991035647</v>
          </cell>
          <cell r="R1667">
            <v>18.8</v>
          </cell>
          <cell r="S1667">
            <v>30.5</v>
          </cell>
          <cell r="T1667">
            <v>22.4</v>
          </cell>
          <cell r="U1667">
            <v>6.8</v>
          </cell>
          <cell r="V1667" t="str">
            <v>MX</v>
          </cell>
          <cell r="Y1667">
            <v>802</v>
          </cell>
        </row>
        <row r="1668">
          <cell r="A1668" t="str">
            <v>JBL-P3241MX</v>
          </cell>
          <cell r="B1668" t="str">
            <v>JBL</v>
          </cell>
          <cell r="C1668" t="str">
            <v>SRX SERIES</v>
          </cell>
          <cell r="D1668" t="str">
            <v>SRX918S</v>
          </cell>
          <cell r="E1668" t="str">
            <v>JBL020</v>
          </cell>
          <cell r="H1668" t="str">
            <v>Powered Subwoofer</v>
          </cell>
          <cell r="I1668" t="str">
            <v>Single 18-inch powered subwoofer</v>
          </cell>
          <cell r="J1668">
            <v>3500</v>
          </cell>
          <cell r="K1668">
            <v>2399</v>
          </cell>
          <cell r="L1668">
            <v>1750</v>
          </cell>
          <cell r="P1668">
            <v>691991035609</v>
          </cell>
          <cell r="R1668">
            <v>114</v>
          </cell>
          <cell r="S1668">
            <v>24.3</v>
          </cell>
          <cell r="T1668">
            <v>31.4</v>
          </cell>
          <cell r="U1668">
            <v>31.2</v>
          </cell>
          <cell r="V1668" t="str">
            <v>MX</v>
          </cell>
          <cell r="Y1668">
            <v>803</v>
          </cell>
        </row>
        <row r="1669">
          <cell r="A1669" t="str">
            <v>JBL-P3240MX</v>
          </cell>
          <cell r="B1669" t="str">
            <v>JBL</v>
          </cell>
          <cell r="C1669" t="str">
            <v>SRX SERIES</v>
          </cell>
          <cell r="D1669" t="str">
            <v>SRX900LA PB</v>
          </cell>
          <cell r="E1669" t="str">
            <v>JBL020</v>
          </cell>
          <cell r="H1669" t="str">
            <v>Pull Back accessory</v>
          </cell>
          <cell r="I1669" t="str">
            <v>SRX900 Pull Back accessory, compatible with all LA models</v>
          </cell>
          <cell r="J1669">
            <v>180</v>
          </cell>
          <cell r="K1669">
            <v>129</v>
          </cell>
          <cell r="L1669">
            <v>90</v>
          </cell>
          <cell r="P1669">
            <v>691991035616</v>
          </cell>
          <cell r="R1669">
            <v>1</v>
          </cell>
          <cell r="S1669">
            <v>2.4</v>
          </cell>
          <cell r="T1669">
            <v>5.2</v>
          </cell>
          <cell r="U1669">
            <v>3.4</v>
          </cell>
          <cell r="V1669" t="str">
            <v>MX</v>
          </cell>
          <cell r="Y1669">
            <v>804</v>
          </cell>
        </row>
        <row r="1670">
          <cell r="A1670" t="str">
            <v>JBL-P3243MX</v>
          </cell>
          <cell r="B1670" t="str">
            <v>JBL</v>
          </cell>
          <cell r="C1670" t="str">
            <v>SRX SERIES</v>
          </cell>
          <cell r="D1670" t="str">
            <v>SRX928S</v>
          </cell>
          <cell r="E1670" t="str">
            <v>JBL020</v>
          </cell>
          <cell r="H1670" t="str">
            <v>Powered Subwoofer</v>
          </cell>
          <cell r="I1670" t="str">
            <v>Dual 18-inch powered subwoofer</v>
          </cell>
          <cell r="J1670">
            <v>6150</v>
          </cell>
          <cell r="K1670">
            <v>4199</v>
          </cell>
          <cell r="L1670">
            <v>3075</v>
          </cell>
          <cell r="P1670">
            <v>691991035586</v>
          </cell>
          <cell r="R1670">
            <v>180</v>
          </cell>
          <cell r="S1670">
            <v>48.2</v>
          </cell>
          <cell r="T1670">
            <v>31.4</v>
          </cell>
          <cell r="U1670">
            <v>26.8</v>
          </cell>
          <cell r="V1670" t="str">
            <v>MX</v>
          </cell>
          <cell r="Y1670">
            <v>805</v>
          </cell>
        </row>
        <row r="1671">
          <cell r="A1671" t="str">
            <v>JBL-P3242MX</v>
          </cell>
          <cell r="B1671" t="str">
            <v>JBL</v>
          </cell>
          <cell r="C1671" t="str">
            <v>SRX SERIES</v>
          </cell>
          <cell r="D1671" t="str">
            <v>SRX918S CVR</v>
          </cell>
          <cell r="E1671" t="str">
            <v>JBL020</v>
          </cell>
          <cell r="H1671" t="str">
            <v>Cover</v>
          </cell>
          <cell r="I1671" t="str">
            <v>Soft cover for a single SRX918S</v>
          </cell>
          <cell r="J1671">
            <v>220</v>
          </cell>
          <cell r="K1671">
            <v>149</v>
          </cell>
          <cell r="L1671">
            <v>110</v>
          </cell>
          <cell r="P1671">
            <v>691991035593</v>
          </cell>
          <cell r="R1671">
            <v>6.62</v>
          </cell>
          <cell r="S1671">
            <v>29.73</v>
          </cell>
          <cell r="T1671">
            <v>14.57</v>
          </cell>
          <cell r="U1671">
            <v>4.92</v>
          </cell>
          <cell r="V1671" t="str">
            <v>CN</v>
          </cell>
          <cell r="W1671" t="str">
            <v>Non Compliant</v>
          </cell>
          <cell r="Y1671">
            <v>806</v>
          </cell>
        </row>
        <row r="1672">
          <cell r="A1672" t="str">
            <v>JBL-P3244MX</v>
          </cell>
          <cell r="B1672" t="str">
            <v>JBL</v>
          </cell>
          <cell r="C1672" t="str">
            <v>SRX SERIES</v>
          </cell>
          <cell r="D1672" t="str">
            <v>SRX928S CVR</v>
          </cell>
          <cell r="E1672" t="str">
            <v>JBL020</v>
          </cell>
          <cell r="H1672" t="str">
            <v>Cover</v>
          </cell>
          <cell r="I1672" t="str">
            <v>Soft cover for a single SRX928S</v>
          </cell>
          <cell r="J1672">
            <v>380</v>
          </cell>
          <cell r="K1672">
            <v>259</v>
          </cell>
          <cell r="L1672">
            <v>190</v>
          </cell>
          <cell r="P1672">
            <v>691991035531</v>
          </cell>
          <cell r="R1672">
            <v>8.27</v>
          </cell>
          <cell r="S1672">
            <v>50</v>
          </cell>
          <cell r="T1672">
            <v>14.57</v>
          </cell>
          <cell r="U1672">
            <v>4.92</v>
          </cell>
          <cell r="V1672" t="str">
            <v>CN</v>
          </cell>
          <cell r="W1672" t="str">
            <v>Non Compliant</v>
          </cell>
          <cell r="Y1672">
            <v>807</v>
          </cell>
        </row>
        <row r="1673">
          <cell r="A1673" t="str">
            <v>PORTABLE:
Portable PA Stands</v>
          </cell>
          <cell r="B1673" t="str">
            <v>JBL</v>
          </cell>
          <cell r="D1673" t="str">
            <v>PA</v>
          </cell>
          <cell r="V1673" t="str">
            <v>CN</v>
          </cell>
          <cell r="W1673" t="str">
            <v>Non Compliant</v>
          </cell>
          <cell r="Y1673">
            <v>808</v>
          </cell>
        </row>
        <row r="1674">
          <cell r="A1674" t="str">
            <v>JBL-P3291MX</v>
          </cell>
          <cell r="B1674" t="str">
            <v>JBL</v>
          </cell>
          <cell r="C1674" t="str">
            <v>SRX SERIES</v>
          </cell>
          <cell r="D1674" t="str">
            <v>ACK1</v>
          </cell>
          <cell r="E1674" t="str">
            <v>NEWPART</v>
          </cell>
          <cell r="H1674" t="str">
            <v>Accessory Caster Kit</v>
          </cell>
          <cell r="I1674" t="str">
            <v>Universal Accessory Caster Kit</v>
          </cell>
          <cell r="J1674">
            <v>150</v>
          </cell>
          <cell r="K1674">
            <v>109</v>
          </cell>
          <cell r="L1674">
            <v>75</v>
          </cell>
          <cell r="P1674">
            <v>691991037832</v>
          </cell>
          <cell r="V1674" t="str">
            <v>IE</v>
          </cell>
          <cell r="Y1674">
            <v>809</v>
          </cell>
        </row>
        <row r="1675">
          <cell r="A1675" t="str">
            <v>JBLPOLE-MA</v>
          </cell>
          <cell r="B1675" t="str">
            <v>JBL</v>
          </cell>
          <cell r="C1675" t="str">
            <v>PPAACCESSORIES</v>
          </cell>
          <cell r="D1675" t="str">
            <v>JBLPOLE-MA</v>
          </cell>
          <cell r="E1675" t="str">
            <v>JBL021</v>
          </cell>
          <cell r="H1675" t="str">
            <v>JBL manual adjust speaker pole.</v>
          </cell>
          <cell r="I1675" t="str">
            <v>JBL speaker pole with manual adjustment from 36" to 55".</v>
          </cell>
          <cell r="J1675">
            <v>125</v>
          </cell>
          <cell r="K1675">
            <v>125</v>
          </cell>
          <cell r="L1675">
            <v>82.68</v>
          </cell>
          <cell r="O1675">
            <v>2</v>
          </cell>
          <cell r="P1675">
            <v>50036904827</v>
          </cell>
          <cell r="R1675">
            <v>4</v>
          </cell>
          <cell r="S1675">
            <v>39</v>
          </cell>
          <cell r="T1675">
            <v>2.5</v>
          </cell>
          <cell r="U1675">
            <v>4.5</v>
          </cell>
          <cell r="V1675" t="str">
            <v>CN</v>
          </cell>
          <cell r="W1675" t="str">
            <v>Non Compliant</v>
          </cell>
          <cell r="X1675" t="str">
            <v>http://www.jblpro.com/ProductAttachments/one-sheeter-jblpole-MA.pdf</v>
          </cell>
          <cell r="Y1675">
            <v>810</v>
          </cell>
        </row>
        <row r="1676">
          <cell r="A1676" t="str">
            <v>JBLPOLE-GA</v>
          </cell>
          <cell r="B1676" t="str">
            <v>JBL</v>
          </cell>
          <cell r="C1676" t="str">
            <v>PPAACCESSORIES</v>
          </cell>
          <cell r="D1676" t="str">
            <v>JBLPOLE-GA</v>
          </cell>
          <cell r="E1676" t="str">
            <v>JBL017</v>
          </cell>
          <cell r="H1676" t="str">
            <v>JBL gas assist speaker pole.</v>
          </cell>
          <cell r="I1676" t="str">
            <v>JBL speaker pole featuring gass assist adjustment from  36" to 53".</v>
          </cell>
          <cell r="J1676">
            <v>185</v>
          </cell>
          <cell r="K1676">
            <v>185</v>
          </cell>
          <cell r="L1676">
            <v>134.93</v>
          </cell>
          <cell r="O1676">
            <v>2</v>
          </cell>
          <cell r="P1676">
            <v>50036904834</v>
          </cell>
          <cell r="R1676">
            <v>10</v>
          </cell>
          <cell r="S1676">
            <v>40</v>
          </cell>
          <cell r="T1676">
            <v>8</v>
          </cell>
          <cell r="U1676">
            <v>5</v>
          </cell>
          <cell r="V1676" t="str">
            <v>CN</v>
          </cell>
          <cell r="W1676" t="str">
            <v>Non Compliant</v>
          </cell>
          <cell r="X1676" t="str">
            <v>http://www.jblpro.com/ProductAttachments/one-sheeter-jblpole-GA.pdf</v>
          </cell>
          <cell r="Y1676">
            <v>811</v>
          </cell>
        </row>
        <row r="1677">
          <cell r="A1677" t="str">
            <v>JBLTRIPOD-MA</v>
          </cell>
          <cell r="B1677" t="str">
            <v>JBL</v>
          </cell>
          <cell r="C1677" t="str">
            <v>PPAACCESSORIES</v>
          </cell>
          <cell r="D1677" t="str">
            <v>JBLTRIPOD-MA</v>
          </cell>
          <cell r="E1677" t="str">
            <v>JBL021</v>
          </cell>
          <cell r="H1677" t="str">
            <v>JBL manual adjust speaker tripod.</v>
          </cell>
          <cell r="I1677" t="str">
            <v>JBL speaker tripod with manual adjustment from  4' 2" to 6' 5".</v>
          </cell>
          <cell r="J1677">
            <v>140</v>
          </cell>
          <cell r="K1677">
            <v>140</v>
          </cell>
          <cell r="L1677">
            <v>95.64</v>
          </cell>
          <cell r="O1677">
            <v>2</v>
          </cell>
          <cell r="P1677">
            <v>50036904841</v>
          </cell>
          <cell r="R1677">
            <v>20</v>
          </cell>
          <cell r="S1677">
            <v>43</v>
          </cell>
          <cell r="T1677">
            <v>10</v>
          </cell>
          <cell r="U1677">
            <v>5</v>
          </cell>
          <cell r="V1677" t="str">
            <v>CN</v>
          </cell>
          <cell r="W1677" t="str">
            <v>Non Compliant</v>
          </cell>
          <cell r="X1677" t="str">
            <v>http://www.jblpro.com/ProductAttachments/One-sheeter-JBLTRIPOD-GA.pdf</v>
          </cell>
          <cell r="Y1677">
            <v>812</v>
          </cell>
        </row>
        <row r="1678">
          <cell r="A1678" t="str">
            <v>JBLTRIPOD-GA</v>
          </cell>
          <cell r="B1678" t="str">
            <v>JBL</v>
          </cell>
          <cell r="C1678" t="str">
            <v>PPAACCESSORIES</v>
          </cell>
          <cell r="D1678" t="str">
            <v>JBLTRIPOD-GA</v>
          </cell>
          <cell r="E1678" t="str">
            <v>JBL021</v>
          </cell>
          <cell r="H1678" t="str">
            <v>JBL lift assist speaker tripod.</v>
          </cell>
          <cell r="I1678" t="str">
            <v>JBL speaker tripod featuring gass assist adjustment from  3' 8" to 6' 7"</v>
          </cell>
          <cell r="J1678">
            <v>315</v>
          </cell>
          <cell r="K1678">
            <v>315</v>
          </cell>
          <cell r="L1678">
            <v>230.72</v>
          </cell>
          <cell r="O1678">
            <v>2</v>
          </cell>
          <cell r="P1678">
            <v>50036904858</v>
          </cell>
          <cell r="R1678">
            <v>12</v>
          </cell>
          <cell r="S1678">
            <v>7</v>
          </cell>
          <cell r="T1678">
            <v>13</v>
          </cell>
          <cell r="U1678">
            <v>37</v>
          </cell>
          <cell r="V1678" t="str">
            <v>CN</v>
          </cell>
          <cell r="W1678" t="str">
            <v>Non Compliant</v>
          </cell>
          <cell r="X1678" t="str">
            <v>http://www.jblpro.com/ProductAttachments/one-sheeter-jblpole-GA.pdf</v>
          </cell>
          <cell r="Y1678">
            <v>813</v>
          </cell>
        </row>
        <row r="1679">
          <cell r="A1679" t="str">
            <v>104SET-BTW-US</v>
          </cell>
          <cell r="B1679" t="str">
            <v>JBL</v>
          </cell>
          <cell r="C1679" t="str">
            <v>STUDIO MONITORS</v>
          </cell>
          <cell r="D1679" t="str">
            <v>104SET-BT-US-WHT</v>
          </cell>
          <cell r="E1679" t="str">
            <v>JBL025</v>
          </cell>
          <cell r="H1679" t="str">
            <v>JBL 104 Studio Monitors white</v>
          </cell>
          <cell r="I1679" t="str">
            <v>JBL 104 Studio Monitors Bluetooth</v>
          </cell>
          <cell r="J1679">
            <v>235</v>
          </cell>
          <cell r="K1679">
            <v>199</v>
          </cell>
          <cell r="L1679">
            <v>146.26</v>
          </cell>
          <cell r="P1679">
            <v>691991033704</v>
          </cell>
          <cell r="V1679" t="str">
            <v>CN</v>
          </cell>
          <cell r="W1679" t="str">
            <v>Non Compliant</v>
          </cell>
          <cell r="Y1679">
            <v>814</v>
          </cell>
        </row>
        <row r="1680">
          <cell r="A1680" t="str">
            <v>Recording &amp; Broadcast</v>
          </cell>
          <cell r="B1680" t="str">
            <v>JBL</v>
          </cell>
          <cell r="D1680" t="str">
            <v>&amp;</v>
          </cell>
          <cell r="V1680" t="str">
            <v>CN</v>
          </cell>
          <cell r="W1680" t="str">
            <v>Non Compliant</v>
          </cell>
          <cell r="X1680" t="str">
            <v>http://www.jblpro.com/www/products/recording-broadcast/3-series/lsr305#.VkxqHoRqBJo</v>
          </cell>
          <cell r="Y1680">
            <v>815</v>
          </cell>
        </row>
        <row r="1681">
          <cell r="A1681" t="str">
            <v>305PMKII</v>
          </cell>
          <cell r="B1681" t="str">
            <v>JBL</v>
          </cell>
          <cell r="C1681" t="str">
            <v>STUDIO MONITORS</v>
          </cell>
          <cell r="D1681" t="str">
            <v>305PMKII</v>
          </cell>
          <cell r="E1681" t="str">
            <v>AT210010</v>
          </cell>
          <cell r="H1681" t="str">
            <v>S/M, 305PMKII</v>
          </cell>
          <cell r="I1681" t="str">
            <v>S/M, 305PMKII</v>
          </cell>
          <cell r="J1681">
            <v>245</v>
          </cell>
          <cell r="K1681">
            <v>199</v>
          </cell>
          <cell r="L1681">
            <v>148.84</v>
          </cell>
          <cell r="P1681">
            <v>691991007705</v>
          </cell>
          <cell r="V1681" t="str">
            <v>CN</v>
          </cell>
          <cell r="W1681" t="str">
            <v>Non Compliant</v>
          </cell>
          <cell r="Y1681">
            <v>816</v>
          </cell>
        </row>
        <row r="1682">
          <cell r="A1682" t="str">
            <v>104SET-BT-US</v>
          </cell>
          <cell r="B1682" t="str">
            <v>JBL</v>
          </cell>
          <cell r="C1682" t="str">
            <v>STUDIO MONITORS</v>
          </cell>
          <cell r="D1682" t="str">
            <v>104SET-BT-US</v>
          </cell>
          <cell r="E1682" t="str">
            <v>JBL025</v>
          </cell>
          <cell r="H1682" t="str">
            <v>JBL 104 Studio Monitors</v>
          </cell>
          <cell r="I1682" t="str">
            <v>JBL 104 Studio Monitors Bluetooth</v>
          </cell>
          <cell r="J1682">
            <v>245</v>
          </cell>
          <cell r="K1682">
            <v>199</v>
          </cell>
          <cell r="L1682">
            <v>146.52000000000001</v>
          </cell>
          <cell r="P1682">
            <v>691991016769</v>
          </cell>
          <cell r="V1682" t="str">
            <v>CN</v>
          </cell>
          <cell r="W1682" t="str">
            <v>Non Compliant</v>
          </cell>
          <cell r="Y1682">
            <v>817</v>
          </cell>
        </row>
        <row r="1683">
          <cell r="A1683" t="str">
            <v>308PMKII</v>
          </cell>
          <cell r="B1683" t="str">
            <v>JBL</v>
          </cell>
          <cell r="C1683" t="str">
            <v>STUDIO MONITORS</v>
          </cell>
          <cell r="D1683" t="str">
            <v>308PMKII</v>
          </cell>
          <cell r="E1683" t="str">
            <v>AT690091</v>
          </cell>
          <cell r="H1683" t="str">
            <v>S/M, 308PMKII</v>
          </cell>
          <cell r="I1683" t="str">
            <v>S/M, 308PMKII</v>
          </cell>
          <cell r="J1683">
            <v>370</v>
          </cell>
          <cell r="K1683">
            <v>299</v>
          </cell>
          <cell r="L1683">
            <v>229.43</v>
          </cell>
          <cell r="P1683">
            <v>691991007729</v>
          </cell>
          <cell r="V1683" t="str">
            <v>CN</v>
          </cell>
          <cell r="W1683" t="str">
            <v>Non Compliant</v>
          </cell>
          <cell r="Y1683">
            <v>818</v>
          </cell>
        </row>
        <row r="1684">
          <cell r="A1684" t="str">
            <v>306PMKII</v>
          </cell>
          <cell r="B1684" t="str">
            <v>JBL</v>
          </cell>
          <cell r="C1684" t="str">
            <v>STUDIO MONITORS</v>
          </cell>
          <cell r="D1684" t="str">
            <v>306PMKII</v>
          </cell>
          <cell r="E1684" t="str">
            <v>AT410010</v>
          </cell>
          <cell r="H1684" t="str">
            <v>S/M, 306PMKII</v>
          </cell>
          <cell r="I1684" t="str">
            <v>S/M, 306PMKII</v>
          </cell>
          <cell r="J1684">
            <v>310</v>
          </cell>
          <cell r="K1684">
            <v>249</v>
          </cell>
          <cell r="L1684">
            <v>186.74</v>
          </cell>
          <cell r="P1684">
            <v>691991007712</v>
          </cell>
          <cell r="V1684" t="str">
            <v>CN</v>
          </cell>
          <cell r="W1684" t="str">
            <v>Non Compliant</v>
          </cell>
          <cell r="Y1684">
            <v>819</v>
          </cell>
        </row>
        <row r="1685">
          <cell r="A1685" t="str">
            <v>LSR705i</v>
          </cell>
          <cell r="B1685" t="str">
            <v>JBL</v>
          </cell>
          <cell r="C1685" t="str">
            <v>STUDIO MONITORS</v>
          </cell>
          <cell r="D1685" t="str">
            <v>LSR705i</v>
          </cell>
          <cell r="E1685" t="str">
            <v>JBL025</v>
          </cell>
          <cell r="H1685" t="str">
            <v>5-Inch 2-Way Master Reference Monitor (Requires outboard processor and amplifier)</v>
          </cell>
          <cell r="I1685" t="str">
            <v xml:space="preserve">Compact high ouput two-way externally powered studio monitor with 725G five-inch (127 mm) high-excursion low frequency transducer and 2409H high-frequency compression driver; Patent-pending Image Control Waveguide provides a seamless crossover transition and detailed imaging. 39Hz - 36 kHz frequency range; 107dB Maximum Peak SPL; Dividing Network Transition Frequency: 1.9 kHz.  Dividing Network can be bypassed for bi-amplified operation. Birch Plywood enclosure includes rear and bottom mounting points; Not intended for stand-alone use. Complete system requires HARMAN Professional signal processor and external Crown Power Amplifier (not Included.) </v>
          </cell>
          <cell r="J1685">
            <v>1049</v>
          </cell>
          <cell r="K1685">
            <v>799</v>
          </cell>
          <cell r="L1685">
            <v>475.68</v>
          </cell>
          <cell r="P1685">
            <v>691991000577</v>
          </cell>
          <cell r="R1685">
            <v>11</v>
          </cell>
          <cell r="S1685">
            <v>8.75</v>
          </cell>
          <cell r="T1685">
            <v>10.5</v>
          </cell>
          <cell r="U1685">
            <v>14</v>
          </cell>
          <cell r="V1685" t="str">
            <v>MX</v>
          </cell>
          <cell r="W1685" t="str">
            <v>Compliant</v>
          </cell>
          <cell r="Y1685">
            <v>820</v>
          </cell>
        </row>
        <row r="1686">
          <cell r="A1686" t="str">
            <v>LSR310S</v>
          </cell>
          <cell r="B1686" t="str">
            <v>JBL</v>
          </cell>
          <cell r="C1686" t="str">
            <v>STUDIO MONITORS</v>
          </cell>
          <cell r="D1686" t="str">
            <v>LSR310S</v>
          </cell>
          <cell r="E1686" t="str">
            <v>LEXLARES</v>
          </cell>
          <cell r="H1686" t="str">
            <v>10-inch powered subwoofer.</v>
          </cell>
          <cell r="I1686" t="str">
            <v>10-inch powered subwoofer.</v>
          </cell>
          <cell r="J1686">
            <v>580</v>
          </cell>
          <cell r="K1686">
            <v>469</v>
          </cell>
          <cell r="L1686">
            <v>353.81</v>
          </cell>
          <cell r="P1686">
            <v>50036904636</v>
          </cell>
          <cell r="R1686">
            <v>41</v>
          </cell>
          <cell r="S1686">
            <v>19</v>
          </cell>
          <cell r="T1686">
            <v>19</v>
          </cell>
          <cell r="U1686">
            <v>21</v>
          </cell>
          <cell r="V1686" t="str">
            <v>CN</v>
          </cell>
          <cell r="W1686" t="str">
            <v>Non Compliant</v>
          </cell>
          <cell r="X1686" t="str">
            <v>http://www.jblpro.com/www/products/recording-broadcast/lsr6300-series/lsr6312sp#.VkxrYIRqBJo</v>
          </cell>
          <cell r="Y1686">
            <v>821</v>
          </cell>
        </row>
        <row r="1687">
          <cell r="A1687" t="str">
            <v>LSR708i</v>
          </cell>
          <cell r="B1687" t="str">
            <v>JBL</v>
          </cell>
          <cell r="C1687" t="str">
            <v>STUDIO MONITORS</v>
          </cell>
          <cell r="D1687" t="str">
            <v>LSR708i</v>
          </cell>
          <cell r="E1687" t="str">
            <v>JBL025</v>
          </cell>
          <cell r="H1687" t="str">
            <v>8-Inch 2-Way Master Reference Monitor (Requres external processor and amplifier)</v>
          </cell>
          <cell r="I1687" t="str">
            <v xml:space="preserve">Compact high ouput two-way externally powered studio monitor with 728G eight-inch (203 mm) high-excursion differential driver low frequency transducer and 2409H high-frequency compression driver; Patent-pending Image Control Waveguide provides a seamless crossover transition and detailed imaging. 35Hz - 36 kHz frequency range; 114dB Maximum Peak SPL; Dividing Network Transition Frequency: 1.7 kHz.  Dividing Network can be bypassed for bi-amplified operation. Birch Plywood enclosure includes rear and bottom mounting points; Not intended for stand-alone use. Complete system requires HARMAN Professional signal processor and external Crown Power Amplifier (not Included.) </v>
          </cell>
          <cell r="J1687">
            <v>2049</v>
          </cell>
          <cell r="K1687">
            <v>1599</v>
          </cell>
          <cell r="L1687">
            <v>915.82</v>
          </cell>
          <cell r="P1687">
            <v>691991000560</v>
          </cell>
          <cell r="R1687">
            <v>28</v>
          </cell>
          <cell r="S1687">
            <v>13</v>
          </cell>
          <cell r="T1687">
            <v>14</v>
          </cell>
          <cell r="U1687">
            <v>21</v>
          </cell>
          <cell r="V1687" t="str">
            <v>MX</v>
          </cell>
          <cell r="W1687" t="str">
            <v>Compliant</v>
          </cell>
          <cell r="Y1687">
            <v>822</v>
          </cell>
        </row>
        <row r="1688">
          <cell r="A1688" t="str">
            <v>705P</v>
          </cell>
          <cell r="B1688" t="str">
            <v>JBL</v>
          </cell>
          <cell r="C1688" t="str">
            <v>STUDIO MONITORS</v>
          </cell>
          <cell r="D1688" t="str">
            <v>705P</v>
          </cell>
          <cell r="E1688" t="str">
            <v>AT510000</v>
          </cell>
          <cell r="H1688" t="str">
            <v xml:space="preserve">5-Inch 2-Way Master Reference Monitor </v>
          </cell>
          <cell r="I1688" t="str">
            <v xml:space="preserve">JBL 7-Series 705P 5-inch Bi-Amplified Master Reference Studio Monitor, with 725G five-inch low frequency transducer, 2409H HF transducer, and patented Image Control Waveguide. Dual Class-D Power Amplifiers with 250 Watts for LF and 250 Watts for HF. Digital and Analog Inputs. Integrated Room and User EQ. </v>
          </cell>
          <cell r="J1688">
            <v>1499</v>
          </cell>
          <cell r="K1688">
            <v>1199</v>
          </cell>
          <cell r="L1688">
            <v>895.66</v>
          </cell>
          <cell r="P1688">
            <v>691991006326</v>
          </cell>
          <cell r="R1688">
            <v>18</v>
          </cell>
          <cell r="S1688">
            <v>14.5</v>
          </cell>
          <cell r="T1688">
            <v>10.5</v>
          </cell>
          <cell r="U1688">
            <v>16</v>
          </cell>
          <cell r="V1688" t="str">
            <v>MX</v>
          </cell>
          <cell r="W1688" t="str">
            <v>Compliant</v>
          </cell>
          <cell r="X1688" t="str">
            <v>www.jblpro.com/7series</v>
          </cell>
          <cell r="Y1688">
            <v>823</v>
          </cell>
        </row>
        <row r="1689">
          <cell r="A1689" t="str">
            <v>INTONATO24FX</v>
          </cell>
          <cell r="B1689" t="str">
            <v>JBL</v>
          </cell>
          <cell r="C1689" t="str">
            <v xml:space="preserve">Studio Monitor Controller </v>
          </cell>
          <cell r="D1689" t="str">
            <v>INTONATO24FX</v>
          </cell>
          <cell r="E1689" t="str">
            <v>JBL024</v>
          </cell>
          <cell r="H1689" t="str">
            <v>Intonato 24 Monitor Management Tuning System</v>
          </cell>
          <cell r="I1689" t="str">
            <v>Intonato 24 Monitor Management Tuning System. Ideal for use with JBL M2, 7 Series studio monitors. Provides  automated calibration and control of stereo, surround and immersive audio monitoring systems. 24 speaker ouputs, 24 analog and digital inputs. Flexible routing and monitoring configurations, store and recall of custom user profiles. 2-U rack mount ready. Calibration microphone inlcuded. Comprehensive control via supplied Macintosh Windows, and tablet software.  Optional Intonato Desk Top Controller.</v>
          </cell>
          <cell r="J1689">
            <v>4735</v>
          </cell>
          <cell r="K1689">
            <v>3799</v>
          </cell>
          <cell r="L1689">
            <v>2853.01</v>
          </cell>
          <cell r="P1689">
            <v>691991006197</v>
          </cell>
          <cell r="V1689" t="str">
            <v>MX</v>
          </cell>
          <cell r="W1689" t="str">
            <v>Compliant</v>
          </cell>
          <cell r="X1689" t="str">
            <v>http://www.jblpro.com/www/products/recording-broadcast/monitor-controllers/intonato-24#.WWDlOVUrLDc</v>
          </cell>
          <cell r="Y1689">
            <v>824</v>
          </cell>
        </row>
        <row r="1690">
          <cell r="A1690" t="str">
            <v>708P</v>
          </cell>
          <cell r="B1690" t="str">
            <v>JBL</v>
          </cell>
          <cell r="C1690" t="str">
            <v>STUDIO MONITORS</v>
          </cell>
          <cell r="D1690" t="str">
            <v>708P</v>
          </cell>
          <cell r="E1690" t="str">
            <v>JBL025</v>
          </cell>
          <cell r="H1690" t="str">
            <v>JBL 7 Series 8-inch Bi-amplified Master Reference Studio Monitor</v>
          </cell>
          <cell r="I1690" t="str">
            <v xml:space="preserve">JBL 7-Series 708P 8-inch Bi-Amplified Master Reference Studio Monitor, with 728G eight-inch Differential Drive (tm) low-frequency transducer, 2409H HF transducer, and patented Image Control Waveguide. Dual Class-D Power Amplifiers with 250 Watts for LF and 250 Watts for HF. Digital and Analog Inputs. Integrated Room and User EQ. </v>
          </cell>
          <cell r="J1690">
            <v>2499</v>
          </cell>
          <cell r="K1690">
            <v>1999</v>
          </cell>
          <cell r="L1690">
            <v>1497.35</v>
          </cell>
          <cell r="P1690">
            <v>691991006333</v>
          </cell>
          <cell r="R1690">
            <v>40</v>
          </cell>
          <cell r="S1690">
            <v>16.5</v>
          </cell>
          <cell r="T1690">
            <v>14</v>
          </cell>
          <cell r="U1690">
            <v>22.75</v>
          </cell>
          <cell r="V1690" t="str">
            <v>MX</v>
          </cell>
          <cell r="Y1690">
            <v>825</v>
          </cell>
        </row>
        <row r="1691">
          <cell r="A1691" t="str">
            <v>M2</v>
          </cell>
          <cell r="B1691" t="str">
            <v>JBL</v>
          </cell>
          <cell r="C1691" t="str">
            <v>M2</v>
          </cell>
          <cell r="D1691" t="str">
            <v>M2</v>
          </cell>
          <cell r="E1691" t="str">
            <v>JBL024</v>
          </cell>
          <cell r="F1691" t="str">
            <v>YES</v>
          </cell>
          <cell r="H1691" t="str">
            <v>2-Way Floor Standing or Soffit Mountable Master Reference Monitor</v>
          </cell>
          <cell r="I1691" t="str">
            <v>M2 Master Reference Monitor: A Free-Standing, 2-Way System that can be placed in any environment to provide an exceptionally accurate monitoring experience. Leveraging a new generation of JBL high-output, ultra-low distortion transducers, the M2 provides in-room frequency response of 20 Hz to 40 kHz, and an extraordinary 123 dB maximum SPL to meet the demanding music, cinema and broadcast production requirements for impactful dynamic range.</v>
          </cell>
          <cell r="J1691">
            <v>9373.75</v>
          </cell>
          <cell r="K1691">
            <v>7499</v>
          </cell>
          <cell r="L1691">
            <v>4603.1499999999996</v>
          </cell>
          <cell r="P1691">
            <v>50036904483</v>
          </cell>
          <cell r="R1691">
            <v>150</v>
          </cell>
          <cell r="S1691">
            <v>25</v>
          </cell>
          <cell r="T1691">
            <v>20</v>
          </cell>
          <cell r="U1691">
            <v>53</v>
          </cell>
          <cell r="V1691" t="str">
            <v>MX</v>
          </cell>
          <cell r="X1691" t="str">
            <v>http://www.jblpro.com/www/products/recording-broadcast/m2/m2-master-reference-monitor#.XC5oHttKhEY</v>
          </cell>
          <cell r="Y1691">
            <v>826</v>
          </cell>
        </row>
        <row r="1692">
          <cell r="A1692" t="str">
            <v>INTONATO-DC-M</v>
          </cell>
          <cell r="B1692" t="str">
            <v>JBL</v>
          </cell>
          <cell r="C1692" t="str">
            <v xml:space="preserve">Studio Monitor Controller </v>
          </cell>
          <cell r="D1692" t="str">
            <v>INTONATO-DC-M</v>
          </cell>
          <cell r="E1692" t="str">
            <v>JBL030</v>
          </cell>
          <cell r="H1692" t="str">
            <v>Intonato Desktop Controller</v>
          </cell>
          <cell r="I1692" t="str">
            <v xml:space="preserve">Intonato Desktop Controller. Accesssory for use with Intonato 24. Large master Volume Control, MUTE, DIM and Keys that provide instant access to Intonato 24 functions including individual speaker MUTE, SOLO, SCENES, TALKBACK and more. Compact desktop form-factor 2.84” (H) x 6.73” (L) x 4.70” (W)72.0mm (H) 117.0mm (L) x 119.4mm (W). Connections: CAT5,  RJ45 connector. Power Requirements: Power Over Ethernet (POE supply, CAT5 cable  not included). </v>
          </cell>
          <cell r="J1692">
            <v>1390</v>
          </cell>
          <cell r="K1692">
            <v>1109</v>
          </cell>
          <cell r="L1692">
            <v>827.59</v>
          </cell>
          <cell r="P1692">
            <v>691991006203</v>
          </cell>
          <cell r="R1692">
            <v>19</v>
          </cell>
          <cell r="S1692">
            <v>18.5</v>
          </cell>
          <cell r="T1692">
            <v>21.5</v>
          </cell>
          <cell r="U1692">
            <v>8</v>
          </cell>
          <cell r="V1692" t="str">
            <v>MY</v>
          </cell>
          <cell r="W1692" t="str">
            <v>Non Compliant</v>
          </cell>
          <cell r="X1692" t="str">
            <v>http://www.jblpro.com/www/products/recording-broadcast/monitor-controllers/intonato-24#.WWDlOVUrLDc</v>
          </cell>
          <cell r="Y1692">
            <v>827</v>
          </cell>
        </row>
        <row r="1693">
          <cell r="A1693" t="str">
            <v>CONTROL</v>
          </cell>
          <cell r="B1693" t="str">
            <v>JBL</v>
          </cell>
          <cell r="V1693" t="str">
            <v>CN</v>
          </cell>
          <cell r="W1693" t="str">
            <v>Non Compliant</v>
          </cell>
          <cell r="X1693" t="str">
            <v>http://www.jblpro.com/www/products/recording-broadcast/control-1-pro#.VkxQUYRqBJo</v>
          </cell>
          <cell r="Y1693">
            <v>828</v>
          </cell>
        </row>
        <row r="1694">
          <cell r="A1694" t="str">
            <v>SUB18</v>
          </cell>
          <cell r="B1694" t="str">
            <v>JBL</v>
          </cell>
          <cell r="C1694" t="str">
            <v>Studio Subwoofer</v>
          </cell>
          <cell r="D1694" t="str">
            <v>SUB18</v>
          </cell>
          <cell r="E1694" t="str">
            <v>JBL020</v>
          </cell>
          <cell r="F1694" t="str">
            <v>YES</v>
          </cell>
          <cell r="H1694" t="str">
            <v>SUB18 Studio Subwoofer</v>
          </cell>
          <cell r="I1694" t="str">
            <v>SUB 18 Studio subwoofer. (Speaker Only. Requires External Power Amplifier) Designed for applications in which very high continuous output and extended low frequency performance are required. Delivers unprecedented performance for demanding dance music production, while providing exceptional accuracy required in cinema post production applications. As an add-on to JBL’s M2 Master Reference Monitor system, the SUB18 allows three times greater output from the system.</v>
          </cell>
          <cell r="J1694">
            <v>4998.75</v>
          </cell>
          <cell r="K1694">
            <v>3999</v>
          </cell>
          <cell r="L1694">
            <v>2448.96</v>
          </cell>
          <cell r="P1694">
            <v>691991004698</v>
          </cell>
          <cell r="R1694">
            <v>138.5</v>
          </cell>
          <cell r="S1694">
            <v>31</v>
          </cell>
          <cell r="T1694">
            <v>31.5</v>
          </cell>
          <cell r="U1694">
            <v>35</v>
          </cell>
          <cell r="V1694" t="str">
            <v>MX</v>
          </cell>
          <cell r="X1694" t="str">
            <v>www.jblpro.com/sub18</v>
          </cell>
          <cell r="Y1694">
            <v>829</v>
          </cell>
        </row>
        <row r="1695">
          <cell r="A1695" t="str">
            <v>C1PRO-WH</v>
          </cell>
          <cell r="B1695" t="str">
            <v>JBL</v>
          </cell>
          <cell r="C1695" t="str">
            <v>CONTROL SERIES</v>
          </cell>
          <cell r="D1695" t="str">
            <v>C1PRO-WH</v>
          </cell>
          <cell r="E1695" t="str">
            <v>JBL029</v>
          </cell>
          <cell r="H1695" t="str">
            <v>CONTROL 1PRO WHITE</v>
          </cell>
          <cell r="I1695" t="str">
            <v>Compact Size Two-Way, 5.25" Low Frequency, .75" Polycarbonate Dome Tweeter, Molded Enclosure, Shielded Magnet,  White.  Priced as Each.  Packaged and sold in pairs.</v>
          </cell>
          <cell r="J1695">
            <v>142</v>
          </cell>
          <cell r="K1695">
            <v>120</v>
          </cell>
          <cell r="L1695">
            <v>90.59</v>
          </cell>
          <cell r="O1695">
            <v>2</v>
          </cell>
          <cell r="P1695">
            <v>50036903486</v>
          </cell>
          <cell r="R1695">
            <v>5.75</v>
          </cell>
          <cell r="S1695">
            <v>6.375</v>
          </cell>
          <cell r="T1695">
            <v>7.5</v>
          </cell>
          <cell r="U1695">
            <v>11.75</v>
          </cell>
          <cell r="V1695" t="str">
            <v>CN</v>
          </cell>
          <cell r="W1695" t="str">
            <v>Non Compliant</v>
          </cell>
          <cell r="X1695" t="str">
            <v>http://www.jblpro.com/www/products/recording-broadcast/control-2p/control-2p---master-only#.VkxQs4RqBJo</v>
          </cell>
          <cell r="Y1695">
            <v>830</v>
          </cell>
        </row>
        <row r="1696">
          <cell r="A1696" t="str">
            <v>C1PRO</v>
          </cell>
          <cell r="B1696" t="str">
            <v>JBL</v>
          </cell>
          <cell r="C1696" t="str">
            <v>CONTROL SERIES</v>
          </cell>
          <cell r="D1696" t="str">
            <v>C1PRO</v>
          </cell>
          <cell r="E1696" t="str">
            <v>SC-SPARES</v>
          </cell>
          <cell r="H1696" t="str">
            <v>CONTROL 1PRO</v>
          </cell>
          <cell r="I1696" t="str">
            <v>Compact Size Two-Way, 5.25" Low Frequency, .75" Polycarbonate Dome Tweeter, Molded Enclosure, Shielded Magnet,  Black. Priced as Each.  Packaged and sold in pairs.</v>
          </cell>
          <cell r="J1696">
            <v>142</v>
          </cell>
          <cell r="K1696">
            <v>120</v>
          </cell>
          <cell r="L1696">
            <v>90.59</v>
          </cell>
          <cell r="O1696">
            <v>2</v>
          </cell>
          <cell r="P1696">
            <v>50036903455</v>
          </cell>
          <cell r="R1696">
            <v>5.75</v>
          </cell>
          <cell r="S1696">
            <v>6.375</v>
          </cell>
          <cell r="T1696">
            <v>7.5</v>
          </cell>
          <cell r="U1696">
            <v>11.75</v>
          </cell>
          <cell r="V1696" t="str">
            <v>CN</v>
          </cell>
          <cell r="W1696" t="str">
            <v>Non Compliant</v>
          </cell>
          <cell r="X1696" t="str">
            <v>http://www.jblpro.com/www/products/recording-broadcast/control-1-pro#.VkxQUYRqBJo</v>
          </cell>
          <cell r="Y1696">
            <v>831</v>
          </cell>
        </row>
        <row r="1697">
          <cell r="A1697" t="str">
            <v>C2PS</v>
          </cell>
          <cell r="B1697" t="str">
            <v>JBL</v>
          </cell>
          <cell r="C1697" t="str">
            <v>CONTROL SERIES</v>
          </cell>
          <cell r="D1697" t="str">
            <v>C2PS</v>
          </cell>
          <cell r="E1697" t="str">
            <v>JBL029</v>
          </cell>
          <cell r="H1697" t="str">
            <v>CONTROL 2P  2-SPEAKER SYSTEM</v>
          </cell>
          <cell r="I1697" t="str">
            <v>Control 2P Stereo Set. Includes one C2PM powered master, one Passive Extension Speaker,  one Power Supply and two Snap-On Angle Pedestals. Both speakers have a 5.25" Low Frequency and .75" Polycarbonate Dome Tweeter, Shielded Magnets, Molded Enclosures. Powered master incorporates 35 watts amplification x 2 channels; two Balanced XLR ¼” and two unbalanced RCA inputs; Stereo Volume Control; Stereo Headphone Jack; HF Contour Control.</v>
          </cell>
          <cell r="J1697">
            <v>350</v>
          </cell>
          <cell r="K1697">
            <v>310</v>
          </cell>
          <cell r="L1697">
            <v>233.17</v>
          </cell>
          <cell r="P1697">
            <v>50036903547</v>
          </cell>
          <cell r="R1697">
            <v>13.25</v>
          </cell>
          <cell r="S1697">
            <v>8</v>
          </cell>
          <cell r="T1697">
            <v>14</v>
          </cell>
          <cell r="U1697">
            <v>13</v>
          </cell>
          <cell r="V1697" t="str">
            <v>CN</v>
          </cell>
          <cell r="W1697" t="str">
            <v>Non Compliant</v>
          </cell>
          <cell r="X1697" t="str">
            <v>http://www.jblpro.com/www/products/recording-broadcast/control-2p/mtc-2p-mounting-kit#.VkxQ_IRqBJo</v>
          </cell>
          <cell r="Y1697">
            <v>832</v>
          </cell>
        </row>
        <row r="1698">
          <cell r="A1698" t="str">
            <v>C2PM</v>
          </cell>
          <cell r="B1698" t="str">
            <v>JBL</v>
          </cell>
          <cell r="C1698" t="str">
            <v>CONTROL SERIES</v>
          </cell>
          <cell r="D1698" t="str">
            <v>C2PM</v>
          </cell>
          <cell r="E1698" t="str">
            <v>JBL018</v>
          </cell>
          <cell r="H1698" t="str">
            <v>CONTROL 2P MASTER POWERED SPEAKER</v>
          </cell>
          <cell r="I1698" t="str">
            <v>One Control 2P Powered Master speaker, (without passive extension speaker) and power supply.</v>
          </cell>
          <cell r="J1698">
            <v>285</v>
          </cell>
          <cell r="K1698">
            <v>240</v>
          </cell>
          <cell r="L1698">
            <v>176.16</v>
          </cell>
          <cell r="P1698">
            <v>50036903615</v>
          </cell>
          <cell r="R1698">
            <v>8</v>
          </cell>
          <cell r="S1698">
            <v>7.75</v>
          </cell>
          <cell r="T1698">
            <v>8</v>
          </cell>
          <cell r="U1698">
            <v>13.5</v>
          </cell>
          <cell r="V1698" t="str">
            <v>CN</v>
          </cell>
          <cell r="W1698" t="str">
            <v>Non Compliant</v>
          </cell>
          <cell r="X1698" t="str">
            <v>http://www.jblpro.com/www/products/recording-broadcast/control-2p/control-2p---stereo-pair#.VkxQxIRqBJo</v>
          </cell>
          <cell r="Y1698">
            <v>833</v>
          </cell>
        </row>
        <row r="1699">
          <cell r="A1699" t="str">
            <v>MTC-2P</v>
          </cell>
          <cell r="B1699" t="str">
            <v>JBL</v>
          </cell>
          <cell r="C1699" t="str">
            <v>CONTROL SERIES</v>
          </cell>
          <cell r="D1699" t="str">
            <v>MTC-2P</v>
          </cell>
          <cell r="E1699" t="str">
            <v>JBL018</v>
          </cell>
          <cell r="H1699" t="str">
            <v>MOUNTING KIT FOR C2PS</v>
          </cell>
          <cell r="I1699" t="str">
            <v>Wall-Mount Bracket Kit for Control 2P.  Includes Two Wall Mounts, Not Recommended For Mobile Applications.</v>
          </cell>
          <cell r="J1699">
            <v>40</v>
          </cell>
          <cell r="K1699">
            <v>40</v>
          </cell>
          <cell r="L1699">
            <v>24.15</v>
          </cell>
          <cell r="P1699">
            <v>50036903554</v>
          </cell>
          <cell r="R1699">
            <v>0.75</v>
          </cell>
          <cell r="S1699">
            <v>8.25</v>
          </cell>
          <cell r="T1699">
            <v>2.75</v>
          </cell>
          <cell r="U1699">
            <v>3.25</v>
          </cell>
          <cell r="V1699" t="str">
            <v>CN</v>
          </cell>
          <cell r="W1699" t="str">
            <v>Non Compliant</v>
          </cell>
          <cell r="X1699" t="str">
            <v>http://www.jblpro.com/www/products/recording-broadcast/control-5/control-5#.VkxQ5IRqBJo</v>
          </cell>
          <cell r="Y1699">
            <v>834</v>
          </cell>
        </row>
        <row r="1700">
          <cell r="A1700" t="str">
            <v>351145-001</v>
          </cell>
          <cell r="B1700" t="str">
            <v>JBL</v>
          </cell>
          <cell r="C1700" t="str">
            <v>STUDIO MONITORS</v>
          </cell>
          <cell r="D1700" t="str">
            <v>351145-001</v>
          </cell>
          <cell r="E1700" t="str">
            <v>AT650000</v>
          </cell>
          <cell r="H1700" t="str">
            <v>RMC KIT, LSR63XX</v>
          </cell>
          <cell r="I1700" t="str">
            <v>RMC KIT, LSR6328P and LSR6312SP</v>
          </cell>
          <cell r="J1700">
            <v>195</v>
          </cell>
          <cell r="K1700">
            <v>195</v>
          </cell>
          <cell r="L1700">
            <v>120.15</v>
          </cell>
          <cell r="P1700">
            <v>50036902953</v>
          </cell>
          <cell r="V1700" t="str">
            <v>CN</v>
          </cell>
          <cell r="W1700" t="str">
            <v>Non Compliant</v>
          </cell>
          <cell r="Y1700">
            <v>835</v>
          </cell>
        </row>
        <row r="1701">
          <cell r="A1701" t="str">
            <v>NPATCH BLK</v>
          </cell>
          <cell r="B1701" t="str">
            <v>JBL</v>
          </cell>
          <cell r="C1701" t="str">
            <v>STUDIO ACCESSORIES</v>
          </cell>
          <cell r="D1701" t="str">
            <v>NPATCH BLK</v>
          </cell>
          <cell r="G1701" t="str">
            <v>Limited Quantity</v>
          </cell>
          <cell r="H1701" t="str">
            <v>Compact Passive Volume Controller</v>
          </cell>
          <cell r="I1701" t="str">
            <v>Compact 2 channel analog passive volume control with Rotary volume attenuation control, Mute button;  two TRS/XLR combo inputs (balanced and unbalanced); two TRS outputs (balanced and unbalanced); one Mini jack I/O. Metal enclosure. Passive design - no power required. Dimensions W x D x H:   5.1 in x  3.75 in. 2.0 in  (130 mm x 95 mm x 51 mm) ; Weight: 0.8 lbs (.34 kg)</v>
          </cell>
          <cell r="J1701">
            <v>100</v>
          </cell>
          <cell r="K1701">
            <v>100</v>
          </cell>
          <cell r="L1701">
            <v>72.78</v>
          </cell>
          <cell r="P1701">
            <v>691991003837</v>
          </cell>
          <cell r="R1701">
            <v>0.5</v>
          </cell>
          <cell r="S1701">
            <v>3</v>
          </cell>
          <cell r="T1701">
            <v>5.5</v>
          </cell>
          <cell r="U1701">
            <v>3.5</v>
          </cell>
          <cell r="V1701" t="str">
            <v>CN</v>
          </cell>
          <cell r="W1701" t="str">
            <v>Non Compliant</v>
          </cell>
          <cell r="X1701" t="str">
            <v>http://www.jblpro.com/www/products/recording-broadcast/monitor-controllers/m-patch-2</v>
          </cell>
          <cell r="Y1701">
            <v>836</v>
          </cell>
        </row>
        <row r="1702">
          <cell r="A1702" t="str">
            <v>WK-4S</v>
          </cell>
          <cell r="B1702" t="str">
            <v>JBL</v>
          </cell>
          <cell r="C1702" t="str">
            <v>CASTER SET OF 4 SWIVEL CASTERS</v>
          </cell>
          <cell r="D1702" t="str">
            <v>WK-4S</v>
          </cell>
          <cell r="E1702" t="str">
            <v>JBL018</v>
          </cell>
          <cell r="H1702" t="str">
            <v>CASTER SET OF 4 SWIVEL CASTERS</v>
          </cell>
          <cell r="I1702" t="str">
            <v>CASTER SET OF 4 SWIVEL CASTERS</v>
          </cell>
          <cell r="J1702">
            <v>135</v>
          </cell>
          <cell r="K1702">
            <v>110</v>
          </cell>
          <cell r="L1702">
            <v>70.56</v>
          </cell>
          <cell r="O1702">
            <v>1</v>
          </cell>
          <cell r="P1702">
            <v>691991003868</v>
          </cell>
          <cell r="R1702">
            <v>7.35</v>
          </cell>
          <cell r="S1702">
            <v>8</v>
          </cell>
          <cell r="T1702">
            <v>10</v>
          </cell>
          <cell r="U1702">
            <v>14</v>
          </cell>
          <cell r="V1702" t="str">
            <v>CN</v>
          </cell>
          <cell r="W1702" t="str">
            <v>Non Compliant</v>
          </cell>
          <cell r="Y1702">
            <v>837</v>
          </cell>
        </row>
        <row r="1703">
          <cell r="A1703" t="str">
            <v>IVX-97745012</v>
          </cell>
          <cell r="B1703" t="str">
            <v>JBL</v>
          </cell>
          <cell r="C1703" t="str">
            <v>Intellivox 430 Series</v>
          </cell>
          <cell r="D1703" t="str">
            <v>IVX-97745012</v>
          </cell>
          <cell r="E1703" t="str">
            <v>JBL053</v>
          </cell>
          <cell r="F1703" t="str">
            <v>YES</v>
          </cell>
          <cell r="H1703" t="str">
            <v>Dummy Enclosure. Intellivox 430 series</v>
          </cell>
          <cell r="I1703" t="str">
            <v>Dummy Enclosure. Intellivox 430 series.  Made to Order Call for availability</v>
          </cell>
          <cell r="J1703">
            <v>6610</v>
          </cell>
          <cell r="K1703">
            <v>6610</v>
          </cell>
          <cell r="L1703">
            <v>3956.1</v>
          </cell>
          <cell r="V1703" t="str">
            <v>CN</v>
          </cell>
          <cell r="W1703" t="str">
            <v>Non Compliant</v>
          </cell>
          <cell r="Y1703">
            <v>839</v>
          </cell>
        </row>
        <row r="1704">
          <cell r="A1704" t="str">
            <v>IVX-97665012</v>
          </cell>
          <cell r="B1704" t="str">
            <v>JBL</v>
          </cell>
          <cell r="C1704" t="str">
            <v>Intellivox 280 &amp; 280H Series Accessories</v>
          </cell>
          <cell r="D1704" t="str">
            <v>IVX-97665012</v>
          </cell>
          <cell r="E1704" t="str">
            <v>JBL053</v>
          </cell>
          <cell r="F1704" t="str">
            <v>YES</v>
          </cell>
          <cell r="H1704" t="str">
            <v>Dummy Enclosure. Intellivox 280 series</v>
          </cell>
          <cell r="I1704" t="str">
            <v>Dummy Enclosure. Intellivox 280 series.  Made to Order Call for availability</v>
          </cell>
          <cell r="J1704">
            <v>3805</v>
          </cell>
          <cell r="K1704">
            <v>3805</v>
          </cell>
          <cell r="L1704">
            <v>2282.63</v>
          </cell>
          <cell r="V1704" t="str">
            <v>CN</v>
          </cell>
          <cell r="W1704" t="str">
            <v>Non Compliant</v>
          </cell>
          <cell r="Y1704">
            <v>840</v>
          </cell>
        </row>
        <row r="1705">
          <cell r="A1705" t="str">
            <v>400 Enhanced Coverage Series Ceiling Speaker</v>
          </cell>
          <cell r="B1705" t="str">
            <v>JBL</v>
          </cell>
          <cell r="Y1705">
            <v>841</v>
          </cell>
        </row>
        <row r="1706">
          <cell r="A1706" t="str">
            <v>JBL-C412C/T</v>
          </cell>
          <cell r="B1706" t="str">
            <v>JBL</v>
          </cell>
          <cell r="C1706" t="str">
            <v>Ceiling Speaker</v>
          </cell>
          <cell r="D1706" t="str">
            <v>Control 412C/T</v>
          </cell>
          <cell r="E1706" t="str">
            <v>JBL018</v>
          </cell>
          <cell r="F1706" t="str">
            <v>No</v>
          </cell>
          <cell r="G1706" t="str">
            <v>NEW SKU</v>
          </cell>
          <cell r="H1706" t="str">
            <v>3 IN STANDARD CEILING SPK</v>
          </cell>
          <cell r="I1706" t="str">
            <v> Standard Coverage Series – Control 412C/T –  3" Compact, 20W, 160° Coverage, Ceiling Loudspeaker</v>
          </cell>
          <cell r="J1706">
            <v>150</v>
          </cell>
          <cell r="K1706">
            <v>150</v>
          </cell>
          <cell r="L1706">
            <v>88.99</v>
          </cell>
          <cell r="M1706">
            <v>84.540499999999994</v>
          </cell>
          <cell r="N1706">
            <v>80.090999999999994</v>
          </cell>
          <cell r="O1706">
            <v>2</v>
          </cell>
          <cell r="P1706">
            <v>691991043314</v>
          </cell>
          <cell r="Q1706" t="str">
            <v>No</v>
          </cell>
          <cell r="R1706">
            <v>17.460590399999997</v>
          </cell>
          <cell r="S1706">
            <v>27.2441092</v>
          </cell>
          <cell r="T1706">
            <v>10.708667199999999</v>
          </cell>
          <cell r="U1706">
            <v>9.3700837999999997</v>
          </cell>
          <cell r="V1706" t="str">
            <v>CN</v>
          </cell>
          <cell r="W1706" t="str">
            <v>Non Compliant</v>
          </cell>
          <cell r="X1706" t="str">
            <v>https://jblpro.com/en-US/products/control-412ct</v>
          </cell>
          <cell r="Y1706">
            <v>842</v>
          </cell>
        </row>
        <row r="1707">
          <cell r="A1707" t="str">
            <v>JBL-C412C/T-U</v>
          </cell>
          <cell r="B1707" t="str">
            <v>JBL</v>
          </cell>
          <cell r="C1707" t="str">
            <v>Ceiling Speaker</v>
          </cell>
          <cell r="D1707" t="str">
            <v>Control 412C/T</v>
          </cell>
          <cell r="E1707" t="str">
            <v>JBL018</v>
          </cell>
          <cell r="F1707" t="str">
            <v>No</v>
          </cell>
          <cell r="G1707" t="str">
            <v>NEW SKU</v>
          </cell>
          <cell r="H1707" t="str">
            <v>3 IN STANDARD CEILING SPK</v>
          </cell>
          <cell r="I1707" t="str">
            <v> Standard Coverage Series – Control 412C/T –  3" Compact, 20W, 160° Coverage, Ceiling Loudspeaker</v>
          </cell>
          <cell r="J1707">
            <v>150</v>
          </cell>
          <cell r="K1707">
            <v>150</v>
          </cell>
          <cell r="L1707">
            <v>88.99</v>
          </cell>
          <cell r="M1707">
            <v>84.540499999999994</v>
          </cell>
          <cell r="N1707">
            <v>80.090999999999994</v>
          </cell>
          <cell r="O1707">
            <v>2</v>
          </cell>
          <cell r="P1707">
            <v>691991044847</v>
          </cell>
          <cell r="Q1707" t="str">
            <v>No</v>
          </cell>
          <cell r="R1707">
            <v>17.460590399999997</v>
          </cell>
          <cell r="S1707">
            <v>27.2441092</v>
          </cell>
          <cell r="T1707">
            <v>10.708667199999999</v>
          </cell>
          <cell r="U1707">
            <v>9.3700837999999997</v>
          </cell>
          <cell r="V1707" t="str">
            <v>TH</v>
          </cell>
          <cell r="W1707" t="str">
            <v>Non Compliant</v>
          </cell>
          <cell r="X1707" t="str">
            <v>https://jblpro.com/en-US/products/control-412ct</v>
          </cell>
          <cell r="Y1707">
            <v>843</v>
          </cell>
        </row>
        <row r="1708">
          <cell r="A1708" t="str">
            <v>JBL-C414C/T</v>
          </cell>
          <cell r="B1708" t="str">
            <v>JBL</v>
          </cell>
          <cell r="C1708" t="str">
            <v>Ceiling Speaker</v>
          </cell>
          <cell r="D1708" t="str">
            <v>Control 414C/T</v>
          </cell>
          <cell r="E1708" t="str">
            <v>JBL018</v>
          </cell>
          <cell r="F1708" t="str">
            <v>No</v>
          </cell>
          <cell r="G1708" t="str">
            <v>NEW SKU</v>
          </cell>
          <cell r="H1708" t="str">
            <v>4 IN STANDARDCEILING SPK</v>
          </cell>
          <cell r="I1708" t="str">
            <v> Standard Coverage Series – Control 414C/T – Two-way 4" Coaxial, 30W, 130° Coverage, Ceiling Loudspeaker</v>
          </cell>
          <cell r="J1708">
            <v>192</v>
          </cell>
          <cell r="K1708">
            <v>192</v>
          </cell>
          <cell r="L1708">
            <v>114.95</v>
          </cell>
          <cell r="M1708">
            <v>109.2025</v>
          </cell>
          <cell r="N1708">
            <v>103.455</v>
          </cell>
          <cell r="O1708">
            <v>2</v>
          </cell>
          <cell r="P1708">
            <v>691991043321</v>
          </cell>
          <cell r="Q1708" t="str">
            <v>No</v>
          </cell>
          <cell r="R1708">
            <v>20.987982399999996</v>
          </cell>
          <cell r="S1708">
            <v>27.2441092</v>
          </cell>
          <cell r="T1708">
            <v>10.708667199999999</v>
          </cell>
          <cell r="U1708">
            <v>11.023627999999999</v>
          </cell>
          <cell r="V1708" t="str">
            <v>CN</v>
          </cell>
          <cell r="W1708" t="str">
            <v>Non Compliant</v>
          </cell>
          <cell r="X1708" t="str">
            <v>https://jblpro.com/en-US/products/control-414ct</v>
          </cell>
          <cell r="Y1708">
            <v>844</v>
          </cell>
        </row>
        <row r="1709">
          <cell r="A1709" t="str">
            <v>JBL-C414C/T-U</v>
          </cell>
          <cell r="B1709" t="str">
            <v>JBL</v>
          </cell>
          <cell r="C1709" t="str">
            <v>Ceiling Speaker</v>
          </cell>
          <cell r="D1709" t="str">
            <v>Control 414C/T</v>
          </cell>
          <cell r="E1709" t="str">
            <v>JBL018</v>
          </cell>
          <cell r="F1709" t="str">
            <v>No</v>
          </cell>
          <cell r="G1709" t="str">
            <v>NEW SKU</v>
          </cell>
          <cell r="H1709" t="str">
            <v>4 IN STANDARDCEILING SPK</v>
          </cell>
          <cell r="I1709" t="str">
            <v> Standard Coverage Series – Control 414C/T – Two-way 4" Coaxial, 30W, 130° Coverage, Ceiling Loudspeaker</v>
          </cell>
          <cell r="J1709">
            <v>192</v>
          </cell>
          <cell r="K1709">
            <v>192</v>
          </cell>
          <cell r="L1709">
            <v>114.95</v>
          </cell>
          <cell r="M1709">
            <v>109.2025</v>
          </cell>
          <cell r="N1709">
            <v>103.455</v>
          </cell>
          <cell r="O1709">
            <v>2</v>
          </cell>
          <cell r="P1709">
            <v>691991044854</v>
          </cell>
          <cell r="Q1709" t="str">
            <v>No</v>
          </cell>
          <cell r="R1709">
            <v>20.987982399999996</v>
          </cell>
          <cell r="S1709">
            <v>27.2441092</v>
          </cell>
          <cell r="T1709">
            <v>10.708667199999999</v>
          </cell>
          <cell r="U1709">
            <v>11.023627999999999</v>
          </cell>
          <cell r="V1709" t="str">
            <v>TH</v>
          </cell>
          <cell r="W1709" t="str">
            <v>Non Compliant</v>
          </cell>
          <cell r="X1709" t="str">
            <v>https://jblpro.com/en-US/products/control-414ct</v>
          </cell>
          <cell r="Y1709">
            <v>845</v>
          </cell>
        </row>
        <row r="1710">
          <cell r="A1710" t="str">
            <v>JBL-C416C/T</v>
          </cell>
          <cell r="B1710" t="str">
            <v>JBL</v>
          </cell>
          <cell r="C1710" t="str">
            <v>Ceiling Speaker</v>
          </cell>
          <cell r="D1710" t="str">
            <v>Control 416C/T</v>
          </cell>
          <cell r="E1710" t="str">
            <v>JBL018</v>
          </cell>
          <cell r="F1710" t="str">
            <v>No</v>
          </cell>
          <cell r="G1710" t="str">
            <v>NEW SKU</v>
          </cell>
          <cell r="H1710" t="str">
            <v>6 INSTANDARD CEILING SPK</v>
          </cell>
          <cell r="I1710" t="str">
            <v> Standard Coverage Series – Control 416C/T – Two-way 6.5" Coaxial, 50W, 120° Coverage, Ceiling Loudspeaker</v>
          </cell>
          <cell r="J1710">
            <v>247</v>
          </cell>
          <cell r="K1710">
            <v>247</v>
          </cell>
          <cell r="L1710">
            <v>148.32</v>
          </cell>
          <cell r="M1710">
            <v>140.904</v>
          </cell>
          <cell r="N1710">
            <v>133.488</v>
          </cell>
          <cell r="O1710">
            <v>2</v>
          </cell>
          <cell r="P1710">
            <v>691991043338</v>
          </cell>
          <cell r="Q1710" t="str">
            <v>No</v>
          </cell>
          <cell r="R1710">
            <v>27.8663968</v>
          </cell>
          <cell r="S1710">
            <v>28.818913199999997</v>
          </cell>
          <cell r="T1710">
            <v>12.677172199999999</v>
          </cell>
          <cell r="U1710">
            <v>13.110243299999999</v>
          </cell>
          <cell r="V1710" t="str">
            <v>CN</v>
          </cell>
          <cell r="W1710" t="str">
            <v>Non Compliant</v>
          </cell>
          <cell r="X1710" t="str">
            <v>https://jblpro.com/en-US/products/control-416ct</v>
          </cell>
          <cell r="Y1710">
            <v>846</v>
          </cell>
        </row>
        <row r="1711">
          <cell r="A1711" t="str">
            <v>JBL-C416C/T-U</v>
          </cell>
          <cell r="B1711" t="str">
            <v>JBL</v>
          </cell>
          <cell r="C1711" t="str">
            <v>Ceiling Speaker</v>
          </cell>
          <cell r="D1711" t="str">
            <v>Control 416C/T</v>
          </cell>
          <cell r="E1711" t="str">
            <v>JBL018</v>
          </cell>
          <cell r="F1711" t="str">
            <v>No</v>
          </cell>
          <cell r="G1711" t="str">
            <v>NEW SKU</v>
          </cell>
          <cell r="H1711" t="str">
            <v>6 INSTANDARD CEILING SPK</v>
          </cell>
          <cell r="I1711" t="str">
            <v> Standard Coverage Series – Control 416C/T – Two-way 6.5" Coaxial, 50W, 120° Coverage, Ceiling Loudspeaker</v>
          </cell>
          <cell r="J1711">
            <v>247</v>
          </cell>
          <cell r="K1711">
            <v>247</v>
          </cell>
          <cell r="L1711">
            <v>148.32</v>
          </cell>
          <cell r="M1711">
            <v>140.904</v>
          </cell>
          <cell r="N1711">
            <v>133.488</v>
          </cell>
          <cell r="O1711">
            <v>2</v>
          </cell>
          <cell r="P1711">
            <v>691991044861</v>
          </cell>
          <cell r="Q1711" t="str">
            <v>No</v>
          </cell>
          <cell r="R1711">
            <v>27.8663968</v>
          </cell>
          <cell r="S1711">
            <v>28.818913199999997</v>
          </cell>
          <cell r="T1711">
            <v>12.677172199999999</v>
          </cell>
          <cell r="U1711">
            <v>13.110243299999999</v>
          </cell>
          <cell r="V1711" t="str">
            <v>TH</v>
          </cell>
          <cell r="W1711" t="str">
            <v>Non Compliant</v>
          </cell>
          <cell r="X1711" t="str">
            <v>https://jblpro.com/en-US/products/control-416ct</v>
          </cell>
          <cell r="Y1711">
            <v>847</v>
          </cell>
        </row>
        <row r="1712">
          <cell r="A1712" t="str">
            <v>JBL-C418C/T</v>
          </cell>
          <cell r="B1712" t="str">
            <v>JBL</v>
          </cell>
          <cell r="C1712" t="str">
            <v>Ceiling Speaker</v>
          </cell>
          <cell r="D1712" t="str">
            <v>Control 418C/T</v>
          </cell>
          <cell r="E1712" t="str">
            <v>JBL018</v>
          </cell>
          <cell r="F1712" t="str">
            <v>No</v>
          </cell>
          <cell r="G1712" t="str">
            <v>NEW SKU</v>
          </cell>
          <cell r="H1712" t="str">
            <v>8 IN STANDARD CEILING SPK</v>
          </cell>
          <cell r="I1712" t="str">
            <v> Standard Coverage Series – Control 418C/T – Two-way 8" Coaxial, 90W, 100° Coverage, Ceiling Loudspeaker</v>
          </cell>
          <cell r="J1712">
            <v>340</v>
          </cell>
          <cell r="K1712">
            <v>340</v>
          </cell>
          <cell r="L1712">
            <v>203.94</v>
          </cell>
          <cell r="M1712">
            <v>193.74299999999999</v>
          </cell>
          <cell r="N1712">
            <v>183.54599999999999</v>
          </cell>
          <cell r="O1712">
            <v>2</v>
          </cell>
          <cell r="P1712">
            <v>691991043345</v>
          </cell>
          <cell r="Q1712" t="str">
            <v>No</v>
          </cell>
          <cell r="R1712">
            <v>39.132004999999999</v>
          </cell>
          <cell r="S1712">
            <v>28.818913199999997</v>
          </cell>
          <cell r="T1712">
            <v>15.2362287</v>
          </cell>
          <cell r="U1712">
            <v>15.0393782</v>
          </cell>
          <cell r="V1712" t="str">
            <v>CN</v>
          </cell>
          <cell r="W1712" t="str">
            <v>Non Compliant</v>
          </cell>
          <cell r="X1712" t="str">
            <v>https://jblpro.com/en-US/products/control-418ct</v>
          </cell>
          <cell r="Y1712">
            <v>848</v>
          </cell>
        </row>
        <row r="1713">
          <cell r="A1713" t="str">
            <v>JBL-C418C/T-U</v>
          </cell>
          <cell r="B1713" t="str">
            <v>JBL</v>
          </cell>
          <cell r="C1713" t="str">
            <v>Ceiling Speaker</v>
          </cell>
          <cell r="D1713" t="str">
            <v>Control 418C/T</v>
          </cell>
          <cell r="E1713" t="str">
            <v>JBL018</v>
          </cell>
          <cell r="F1713" t="str">
            <v>No</v>
          </cell>
          <cell r="G1713" t="str">
            <v>NEW SKU</v>
          </cell>
          <cell r="H1713" t="str">
            <v>8 IN STANDARD CEILING SPK</v>
          </cell>
          <cell r="I1713" t="str">
            <v> Standard Coverage Series – Control 418C/T – Two-way 8" Coaxial, 90W, 100° Coverage, Ceiling Loudspeaker</v>
          </cell>
          <cell r="J1713">
            <v>340</v>
          </cell>
          <cell r="K1713">
            <v>340</v>
          </cell>
          <cell r="L1713">
            <v>203.94</v>
          </cell>
          <cell r="M1713">
            <v>193.74299999999999</v>
          </cell>
          <cell r="N1713">
            <v>183.54599999999999</v>
          </cell>
          <cell r="O1713">
            <v>2</v>
          </cell>
          <cell r="P1713">
            <v>691991044878</v>
          </cell>
          <cell r="Q1713" t="str">
            <v>No</v>
          </cell>
          <cell r="R1713">
            <v>39.132004999999999</v>
          </cell>
          <cell r="S1713">
            <v>28.818913199999997</v>
          </cell>
          <cell r="T1713">
            <v>15.2362287</v>
          </cell>
          <cell r="U1713">
            <v>15.0393782</v>
          </cell>
          <cell r="V1713" t="str">
            <v>TH</v>
          </cell>
          <cell r="W1713" t="str">
            <v>Non Compliant</v>
          </cell>
          <cell r="X1713" t="str">
            <v>https://jblpro.com/en-US/products/control-418ct</v>
          </cell>
          <cell r="Y1713">
            <v>849</v>
          </cell>
        </row>
        <row r="1714">
          <cell r="A1714" t="str">
            <v>JBL-C412C/T-VA</v>
          </cell>
          <cell r="B1714" t="str">
            <v>JBL</v>
          </cell>
          <cell r="C1714" t="str">
            <v>Ceiling Speaker</v>
          </cell>
          <cell r="D1714" t="str">
            <v>Control 412C/T-VA</v>
          </cell>
          <cell r="E1714" t="str">
            <v>JBL018</v>
          </cell>
          <cell r="F1714" t="str">
            <v>No</v>
          </cell>
          <cell r="G1714" t="str">
            <v>NEW SKU</v>
          </cell>
          <cell r="H1714" t="str">
            <v>3 IN STANDARD EN54 CEILING SPK</v>
          </cell>
          <cell r="I1714" t="str">
            <v> Standard Coverage Series – Control 412C/T-VA – 3" Compact, 20W, 160° Coverage, Ceiling Loudspeaker for EN54-24 Applications</v>
          </cell>
          <cell r="J1714">
            <v>186</v>
          </cell>
          <cell r="K1714">
            <v>186</v>
          </cell>
          <cell r="L1714">
            <v>111.24</v>
          </cell>
          <cell r="M1714">
            <v>105.678</v>
          </cell>
          <cell r="N1714">
            <v>100.116</v>
          </cell>
          <cell r="O1714">
            <v>2</v>
          </cell>
          <cell r="P1714">
            <v>691991044441</v>
          </cell>
          <cell r="Q1714" t="str">
            <v>No</v>
          </cell>
          <cell r="R1714">
            <v>17.504682799999998</v>
          </cell>
          <cell r="S1714">
            <v>27.2441092</v>
          </cell>
          <cell r="T1714">
            <v>10.708667199999999</v>
          </cell>
          <cell r="U1714">
            <v>9.3700837999999997</v>
          </cell>
          <cell r="V1714" t="str">
            <v>CN</v>
          </cell>
          <cell r="W1714" t="str">
            <v>Non Compliant</v>
          </cell>
          <cell r="X1714" t="str">
            <v>https://jblpro.com/en-US/products/control-412ct-va</v>
          </cell>
          <cell r="Y1714">
            <v>850</v>
          </cell>
        </row>
        <row r="1715">
          <cell r="A1715" t="str">
            <v>JBL-C412C/T-VA-U</v>
          </cell>
          <cell r="B1715" t="str">
            <v>JBL</v>
          </cell>
          <cell r="C1715" t="str">
            <v>Ceiling Speaker</v>
          </cell>
          <cell r="D1715" t="str">
            <v>Control 412C/T-VA</v>
          </cell>
          <cell r="E1715" t="str">
            <v>JBL018</v>
          </cell>
          <cell r="F1715" t="str">
            <v>No</v>
          </cell>
          <cell r="G1715" t="str">
            <v>NEW SKU</v>
          </cell>
          <cell r="H1715" t="str">
            <v>3 IN STANDARD EN54 CEILING SPK</v>
          </cell>
          <cell r="I1715" t="str">
            <v> Standard Coverage Series – Control 412C/T-VA – 3" Compact, 20W, 160° Coverage, Ceiling Loudspeaker for EN54-24 Applications</v>
          </cell>
          <cell r="J1715">
            <v>186</v>
          </cell>
          <cell r="K1715">
            <v>186</v>
          </cell>
          <cell r="L1715">
            <v>111.24</v>
          </cell>
          <cell r="M1715">
            <v>105.678</v>
          </cell>
          <cell r="N1715">
            <v>100.116</v>
          </cell>
          <cell r="O1715">
            <v>2</v>
          </cell>
          <cell r="P1715">
            <v>691991044885</v>
          </cell>
          <cell r="Q1715" t="str">
            <v>No</v>
          </cell>
          <cell r="R1715">
            <v>17.504682799999998</v>
          </cell>
          <cell r="S1715">
            <v>27.2441092</v>
          </cell>
          <cell r="T1715">
            <v>10.708667199999999</v>
          </cell>
          <cell r="U1715">
            <v>9.3700837999999997</v>
          </cell>
          <cell r="V1715" t="str">
            <v>TH</v>
          </cell>
          <cell r="W1715" t="str">
            <v>Non Compliant</v>
          </cell>
          <cell r="X1715" t="str">
            <v>https://jblpro.com/en-US/products/control-412ct-va</v>
          </cell>
          <cell r="Y1715">
            <v>851</v>
          </cell>
        </row>
        <row r="1716">
          <cell r="A1716" t="str">
            <v>JBL-C414C/T-VA</v>
          </cell>
          <cell r="B1716" t="str">
            <v>JBL</v>
          </cell>
          <cell r="C1716" t="str">
            <v>Ceiling Speaker</v>
          </cell>
          <cell r="D1716" t="str">
            <v>Control 414C/T-VA</v>
          </cell>
          <cell r="E1716" t="str">
            <v>JBL018</v>
          </cell>
          <cell r="F1716" t="str">
            <v>No</v>
          </cell>
          <cell r="G1716" t="str">
            <v>NEW SKU</v>
          </cell>
          <cell r="H1716" t="str">
            <v>4 IN STANDARD EN54 CEILING SPK</v>
          </cell>
          <cell r="I1716" t="str">
            <v> Standard Coverage Series – Control 414C/T-VA – Two-way 4" Coaxial, 30W, 130° Coverage, Ceiling Loudspeaker for EN54-24 Applications</v>
          </cell>
          <cell r="J1716">
            <v>260</v>
          </cell>
          <cell r="K1716">
            <v>260</v>
          </cell>
          <cell r="L1716">
            <v>155.74</v>
          </cell>
          <cell r="M1716">
            <v>147.953</v>
          </cell>
          <cell r="N1716">
            <v>140.16600000000003</v>
          </cell>
          <cell r="O1716">
            <v>2</v>
          </cell>
          <cell r="P1716">
            <v>691991044458</v>
          </cell>
          <cell r="Q1716" t="str">
            <v>No</v>
          </cell>
          <cell r="R1716">
            <v>20.987982399999996</v>
          </cell>
          <cell r="S1716">
            <v>27.2441092</v>
          </cell>
          <cell r="T1716">
            <v>10.708667199999999</v>
          </cell>
          <cell r="U1716">
            <v>11.023627999999999</v>
          </cell>
          <cell r="V1716" t="str">
            <v>CN</v>
          </cell>
          <cell r="W1716" t="str">
            <v>Non Compliant</v>
          </cell>
          <cell r="X1716" t="str">
            <v>https://jblpro.com/en-US/products/control-414ct-va</v>
          </cell>
          <cell r="Y1716">
            <v>852</v>
          </cell>
        </row>
        <row r="1717">
          <cell r="A1717" t="str">
            <v>JBL-C414C/T-VA-U</v>
          </cell>
          <cell r="B1717" t="str">
            <v>JBL</v>
          </cell>
          <cell r="C1717" t="str">
            <v>Ceiling Speaker</v>
          </cell>
          <cell r="D1717" t="str">
            <v>Control 414C/T-VA</v>
          </cell>
          <cell r="E1717" t="str">
            <v>JBL018</v>
          </cell>
          <cell r="F1717" t="str">
            <v>No</v>
          </cell>
          <cell r="G1717" t="str">
            <v>NEW SKU</v>
          </cell>
          <cell r="H1717" t="str">
            <v>4 IN STANDARD EN54 CEILING SPK</v>
          </cell>
          <cell r="I1717" t="str">
            <v> Standard Coverage Series – Control 414C/T-VA – Two-way 4" Coaxial, 30W, 130° Coverage, Ceiling Loudspeaker for EN54-24 Applications</v>
          </cell>
          <cell r="J1717">
            <v>260</v>
          </cell>
          <cell r="K1717">
            <v>260</v>
          </cell>
          <cell r="L1717">
            <v>155.74</v>
          </cell>
          <cell r="M1717">
            <v>147.953</v>
          </cell>
          <cell r="N1717">
            <v>140.16600000000003</v>
          </cell>
          <cell r="O1717">
            <v>2</v>
          </cell>
          <cell r="P1717">
            <v>691991044892</v>
          </cell>
          <cell r="Q1717" t="str">
            <v>No</v>
          </cell>
          <cell r="R1717">
            <v>20.987982399999996</v>
          </cell>
          <cell r="S1717">
            <v>27.2441092</v>
          </cell>
          <cell r="T1717">
            <v>10.708667199999999</v>
          </cell>
          <cell r="U1717">
            <v>11.023627999999999</v>
          </cell>
          <cell r="V1717" t="str">
            <v>TH</v>
          </cell>
          <cell r="W1717" t="str">
            <v>Non Compliant</v>
          </cell>
          <cell r="X1717" t="str">
            <v>https://jblpro.com/en-US/products/control-414ct-va</v>
          </cell>
          <cell r="Y1717">
            <v>853</v>
          </cell>
        </row>
        <row r="1718">
          <cell r="A1718" t="str">
            <v>JBL-C416C/T-VA</v>
          </cell>
          <cell r="B1718" t="str">
            <v>JBL</v>
          </cell>
          <cell r="C1718" t="str">
            <v>Ceiling Speaker</v>
          </cell>
          <cell r="D1718" t="str">
            <v>Control 416C/T-VA</v>
          </cell>
          <cell r="E1718" t="str">
            <v>JBL018</v>
          </cell>
          <cell r="F1718" t="str">
            <v>No</v>
          </cell>
          <cell r="G1718" t="str">
            <v>NEW SKU</v>
          </cell>
          <cell r="H1718" t="str">
            <v>6 IN STANDARD EN54 CEILING SPK</v>
          </cell>
          <cell r="I1718" t="str">
            <v> Standard Coverage Series – Control 416C/T-VA – Two-way 6.5" Coaxial, 50W, 120° Coverage, Ceiling Loudspeaker for EN54-24 Applications</v>
          </cell>
          <cell r="J1718">
            <v>330</v>
          </cell>
          <cell r="K1718">
            <v>330</v>
          </cell>
          <cell r="L1718">
            <v>196.52</v>
          </cell>
          <cell r="M1718">
            <v>186.69399999999999</v>
          </cell>
          <cell r="N1718">
            <v>176.86800000000002</v>
          </cell>
          <cell r="O1718">
            <v>2</v>
          </cell>
          <cell r="P1718">
            <v>691991044465</v>
          </cell>
          <cell r="Q1718" t="str">
            <v>No</v>
          </cell>
          <cell r="R1718">
            <v>27.910489199999997</v>
          </cell>
          <cell r="S1718">
            <v>28.818913199999997</v>
          </cell>
          <cell r="T1718">
            <v>12.677172199999999</v>
          </cell>
          <cell r="U1718">
            <v>13.110243299999999</v>
          </cell>
          <cell r="V1718" t="str">
            <v>CN</v>
          </cell>
          <cell r="W1718" t="str">
            <v>Non Compliant</v>
          </cell>
          <cell r="X1718" t="str">
            <v>https://jblpro.com/en-US/products/control-416ct-va</v>
          </cell>
          <cell r="Y1718">
            <v>854</v>
          </cell>
        </row>
        <row r="1719">
          <cell r="A1719" t="str">
            <v>JBL-C416C/T-VA-U</v>
          </cell>
          <cell r="B1719" t="str">
            <v>JBL</v>
          </cell>
          <cell r="C1719" t="str">
            <v>Ceiling Speaker</v>
          </cell>
          <cell r="D1719" t="str">
            <v>Control 416C/T-VA</v>
          </cell>
          <cell r="E1719" t="str">
            <v>JBL018</v>
          </cell>
          <cell r="F1719" t="str">
            <v>No</v>
          </cell>
          <cell r="G1719" t="str">
            <v>NEW SKU</v>
          </cell>
          <cell r="H1719" t="str">
            <v>6 IN STANDARD EN54 CEILING SPK</v>
          </cell>
          <cell r="I1719" t="str">
            <v> Standard Coverage Series – Control 416C/T-VA – Two-way 6.5" Coaxial, 50W, 120° Coverage, Ceiling Loudspeaker for EN54-24 Applications</v>
          </cell>
          <cell r="J1719">
            <v>330</v>
          </cell>
          <cell r="K1719">
            <v>330</v>
          </cell>
          <cell r="L1719">
            <v>196.52</v>
          </cell>
          <cell r="M1719">
            <v>186.69399999999999</v>
          </cell>
          <cell r="N1719">
            <v>176.86800000000002</v>
          </cell>
          <cell r="O1719">
            <v>2</v>
          </cell>
          <cell r="P1719">
            <v>691991044908</v>
          </cell>
          <cell r="Q1719" t="str">
            <v>No</v>
          </cell>
          <cell r="R1719">
            <v>27.910489199999997</v>
          </cell>
          <cell r="S1719">
            <v>28.818913199999997</v>
          </cell>
          <cell r="T1719">
            <v>12.677172199999999</v>
          </cell>
          <cell r="U1719">
            <v>13.110243299999999</v>
          </cell>
          <cell r="V1719" t="str">
            <v>TH</v>
          </cell>
          <cell r="W1719" t="str">
            <v>Non Compliant</v>
          </cell>
          <cell r="X1719" t="str">
            <v>https://jblpro.com/en-US/products/control-416ct-va</v>
          </cell>
          <cell r="Y1719">
            <v>855</v>
          </cell>
        </row>
        <row r="1720">
          <cell r="A1720" t="str">
            <v>JBL-C414MC/T</v>
          </cell>
          <cell r="B1720" t="str">
            <v>JBL</v>
          </cell>
          <cell r="C1720" t="str">
            <v>Ceiling Speaker</v>
          </cell>
          <cell r="D1720" t="str">
            <v>Control 414C/T Micro</v>
          </cell>
          <cell r="E1720" t="str">
            <v>JBL018</v>
          </cell>
          <cell r="F1720" t="str">
            <v>No</v>
          </cell>
          <cell r="G1720" t="str">
            <v>NEW SKU</v>
          </cell>
          <cell r="H1720" t="str">
            <v>4.5 IN STANDARD MICRO CEILING SPK</v>
          </cell>
          <cell r="I1720" t="str">
            <v> Standard Coverage Series – Control 41MC/T – Shallow Two-way 4.5", 15W, 160° Coverage, Ceiling Loudspeaker</v>
          </cell>
          <cell r="J1720">
            <v>168</v>
          </cell>
          <cell r="K1720">
            <v>168</v>
          </cell>
          <cell r="L1720">
            <v>100.12</v>
          </cell>
          <cell r="M1720">
            <v>95.114000000000004</v>
          </cell>
          <cell r="N1720">
            <v>90.108000000000004</v>
          </cell>
          <cell r="O1720">
            <v>2</v>
          </cell>
          <cell r="P1720">
            <v>691991043383</v>
          </cell>
          <cell r="Q1720" t="str">
            <v>No</v>
          </cell>
          <cell r="R1720">
            <v>18.915639599999999</v>
          </cell>
          <cell r="S1720">
            <v>27.2441092</v>
          </cell>
          <cell r="T1720">
            <v>10.708667199999999</v>
          </cell>
          <cell r="U1720">
            <v>8.4645714999999999</v>
          </cell>
          <cell r="V1720" t="str">
            <v>CN</v>
          </cell>
          <cell r="W1720" t="str">
            <v>Non Compliant</v>
          </cell>
          <cell r="X1720" t="str">
            <v>https://jblpro.com/en-US/products/control-414mct</v>
          </cell>
          <cell r="Y1720">
            <v>856</v>
          </cell>
        </row>
        <row r="1721">
          <cell r="A1721" t="str">
            <v>JBL-C414MC/T-U</v>
          </cell>
          <cell r="B1721" t="str">
            <v>JBL</v>
          </cell>
          <cell r="C1721" t="str">
            <v>Ceiling Speaker</v>
          </cell>
          <cell r="D1721" t="str">
            <v>Control 414C/T Micro</v>
          </cell>
          <cell r="E1721" t="str">
            <v>JBL018</v>
          </cell>
          <cell r="F1721" t="str">
            <v>No</v>
          </cell>
          <cell r="G1721" t="str">
            <v>NEW SKU</v>
          </cell>
          <cell r="H1721" t="str">
            <v>4.5 IN STANDARD MICRO CEILING SPK</v>
          </cell>
          <cell r="I1721" t="str">
            <v> Standard Coverage Series – Control 41MC/T – Shallow Two-way 4.5", 15W, 160° Coverage, Ceiling Loudspeaker</v>
          </cell>
          <cell r="J1721">
            <v>167</v>
          </cell>
          <cell r="K1721">
            <v>167</v>
          </cell>
          <cell r="L1721">
            <v>100.12</v>
          </cell>
          <cell r="M1721">
            <v>95.114000000000004</v>
          </cell>
          <cell r="N1721">
            <v>90.108000000000004</v>
          </cell>
          <cell r="O1721">
            <v>2</v>
          </cell>
          <cell r="P1721">
            <v>691991044915</v>
          </cell>
          <cell r="Q1721" t="str">
            <v>No</v>
          </cell>
          <cell r="R1721">
            <v>18.915639599999999</v>
          </cell>
          <cell r="S1721">
            <v>27.2441092</v>
          </cell>
          <cell r="T1721">
            <v>10.708667199999999</v>
          </cell>
          <cell r="U1721">
            <v>8.4645714999999999</v>
          </cell>
          <cell r="V1721" t="str">
            <v>TH</v>
          </cell>
          <cell r="W1721" t="str">
            <v>Non Compliant</v>
          </cell>
          <cell r="X1721" t="str">
            <v>https://jblpro.com/en-US/products/control-414mct</v>
          </cell>
          <cell r="Y1721">
            <v>857</v>
          </cell>
        </row>
        <row r="1722">
          <cell r="A1722" t="str">
            <v>JBL-C414MPT</v>
          </cell>
          <cell r="B1722" t="str">
            <v>JBL</v>
          </cell>
          <cell r="C1722" t="str">
            <v>Ceiling Speaker</v>
          </cell>
          <cell r="D1722" t="str">
            <v>Control 414C/T Micro Plus</v>
          </cell>
          <cell r="E1722" t="str">
            <v>JBL018</v>
          </cell>
          <cell r="F1722" t="str">
            <v>No</v>
          </cell>
          <cell r="G1722" t="str">
            <v>NEW SKU</v>
          </cell>
          <cell r="H1722" t="str">
            <v>4.5 IN STANDARD MPLUS CEILING SPK</v>
          </cell>
          <cell r="I1722" t="str">
            <v> Standard Coverage Series – Control 41MPCT – Shallow Two-way 4.5", 25W, 160° Coverage, Ceiling Loudspeaker</v>
          </cell>
          <cell r="J1722">
            <v>223</v>
          </cell>
          <cell r="K1722">
            <v>223</v>
          </cell>
          <cell r="L1722">
            <v>133.49</v>
          </cell>
          <cell r="M1722">
            <v>126.8155</v>
          </cell>
          <cell r="N1722">
            <v>120.14100000000001</v>
          </cell>
          <cell r="O1722">
            <v>2</v>
          </cell>
          <cell r="P1722">
            <v>691991044472</v>
          </cell>
          <cell r="Q1722" t="str">
            <v>No</v>
          </cell>
          <cell r="R1722">
            <v>18.959731999999999</v>
          </cell>
          <cell r="S1722">
            <v>27.2441092</v>
          </cell>
          <cell r="T1722">
            <v>10.708667199999999</v>
          </cell>
          <cell r="U1722">
            <v>8.4645714999999999</v>
          </cell>
          <cell r="V1722" t="str">
            <v>CN</v>
          </cell>
          <cell r="W1722" t="str">
            <v>Non Compliant</v>
          </cell>
          <cell r="X1722" t="str">
            <v>https://jblpro.com/en-US/products/control-414mpct</v>
          </cell>
          <cell r="Y1722">
            <v>858</v>
          </cell>
        </row>
        <row r="1723">
          <cell r="A1723" t="str">
            <v>JBL-C414MPT-U</v>
          </cell>
          <cell r="B1723" t="str">
            <v>JBL</v>
          </cell>
          <cell r="C1723" t="str">
            <v>Ceiling Speaker</v>
          </cell>
          <cell r="D1723" t="str">
            <v>Control 414C/T Micro Plus</v>
          </cell>
          <cell r="E1723" t="str">
            <v>JBL018</v>
          </cell>
          <cell r="F1723" t="str">
            <v>No</v>
          </cell>
          <cell r="G1723" t="str">
            <v>NEW SKU</v>
          </cell>
          <cell r="H1723" t="str">
            <v>4.5 IN STANDARD MPLUS CEILING SPK</v>
          </cell>
          <cell r="I1723" t="str">
            <v> Standard Coverage Series – Control 41MPCT – Shallow Two-way 4.5", 25W, 160° Coverage, Ceiling Loudspeaker</v>
          </cell>
          <cell r="J1723">
            <v>222</v>
          </cell>
          <cell r="K1723">
            <v>222</v>
          </cell>
          <cell r="L1723">
            <v>133.49</v>
          </cell>
          <cell r="M1723">
            <v>126.8155</v>
          </cell>
          <cell r="N1723">
            <v>120.14100000000001</v>
          </cell>
          <cell r="O1723">
            <v>2</v>
          </cell>
          <cell r="P1723">
            <v>691991044922</v>
          </cell>
          <cell r="Q1723" t="str">
            <v>No</v>
          </cell>
          <cell r="R1723">
            <v>18.959731999999999</v>
          </cell>
          <cell r="S1723">
            <v>27.2441092</v>
          </cell>
          <cell r="T1723">
            <v>10.708667199999999</v>
          </cell>
          <cell r="U1723">
            <v>8.4645714999999999</v>
          </cell>
          <cell r="V1723" t="str">
            <v>TH</v>
          </cell>
          <cell r="W1723" t="str">
            <v>Non Compliant</v>
          </cell>
          <cell r="X1723" t="str">
            <v>https://jblpro.com/en-US/products/control-414mpct</v>
          </cell>
          <cell r="Y1723">
            <v>859</v>
          </cell>
        </row>
        <row r="1724">
          <cell r="A1724" t="str">
            <v>JBL-MTC-414WG</v>
          </cell>
          <cell r="B1724" t="str">
            <v>JBL</v>
          </cell>
          <cell r="C1724" t="str">
            <v>Accessory</v>
          </cell>
          <cell r="D1724" t="str">
            <v xml:space="preserve">JBL-MTC-414WG  </v>
          </cell>
          <cell r="E1724" t="str">
            <v>JBL019</v>
          </cell>
          <cell r="F1724" t="str">
            <v>No</v>
          </cell>
          <cell r="G1724" t="str">
            <v>NEW SKU</v>
          </cell>
          <cell r="H1724" t="str">
            <v>HIGH HUMIDITY WTHR GRILLE 412/414/MCR(EA=2GRILLES)</v>
          </cell>
          <cell r="I1724" t="str">
            <v xml:space="preserve">Weather Grille Accessory for Control 412C/T, 414C/T , 414MC/T, and 414MPCT. Polyester Powdercoated, Satin Finish, White (RAL9004) passes salt-spray 200 hours, UV 100 hours, (1 = pack of 2 grilles) </v>
          </cell>
          <cell r="J1724">
            <v>78</v>
          </cell>
          <cell r="K1724">
            <v>78</v>
          </cell>
          <cell r="L1724">
            <v>46.35</v>
          </cell>
          <cell r="P1724">
            <v>691991043475</v>
          </cell>
          <cell r="Q1724" t="str">
            <v>No</v>
          </cell>
          <cell r="R1724">
            <v>9.259404</v>
          </cell>
          <cell r="S1724">
            <v>17.952765599999999</v>
          </cell>
          <cell r="T1724">
            <v>9.3700837999999997</v>
          </cell>
          <cell r="U1724">
            <v>10.0787456</v>
          </cell>
          <cell r="V1724" t="str">
            <v>CN</v>
          </cell>
          <cell r="W1724" t="str">
            <v>Non Compliant</v>
          </cell>
          <cell r="X1724">
            <v>0</v>
          </cell>
          <cell r="Y1724">
            <v>860</v>
          </cell>
        </row>
        <row r="1725">
          <cell r="A1725" t="str">
            <v>JBL-MTC-416WG</v>
          </cell>
          <cell r="B1725" t="str">
            <v>JBL</v>
          </cell>
          <cell r="C1725" t="str">
            <v>Accessory</v>
          </cell>
          <cell r="D1725" t="str">
            <v xml:space="preserve">JBL-MTC-416WG </v>
          </cell>
          <cell r="E1725" t="str">
            <v>JBL020</v>
          </cell>
          <cell r="F1725" t="str">
            <v>No</v>
          </cell>
          <cell r="G1725" t="str">
            <v>NEW SKU</v>
          </cell>
          <cell r="H1725" t="str">
            <v>HIGH HUMIDITY WTHR GRILLE 416(EA=2GRILLES)</v>
          </cell>
          <cell r="I1725" t="str">
            <v>Weather Grille Accessory for Control 416C/T. Polyester Powdercoated, Satin Finish, White (RAL9004) passes salt-spray 200 hours, UV 100 hours, (1 = pack of 2 grilles)</v>
          </cell>
          <cell r="J1725">
            <v>95</v>
          </cell>
          <cell r="K1725">
            <v>95</v>
          </cell>
          <cell r="L1725">
            <v>55.62</v>
          </cell>
          <cell r="P1725">
            <v>691991043482</v>
          </cell>
          <cell r="Q1725" t="str">
            <v>No</v>
          </cell>
          <cell r="R1725">
            <v>17.147534359999998</v>
          </cell>
          <cell r="S1725">
            <v>22.5196972</v>
          </cell>
          <cell r="T1725">
            <v>9.3700837999999997</v>
          </cell>
          <cell r="U1725">
            <v>12.401581499999999</v>
          </cell>
          <cell r="V1725" t="str">
            <v>CN</v>
          </cell>
          <cell r="W1725" t="str">
            <v>Non Compliant</v>
          </cell>
          <cell r="X1725">
            <v>0</v>
          </cell>
          <cell r="Y1725">
            <v>861</v>
          </cell>
        </row>
        <row r="1726">
          <cell r="A1726" t="str">
            <v>JBL-MTC-414BG</v>
          </cell>
          <cell r="B1726" t="str">
            <v>JBL</v>
          </cell>
          <cell r="C1726" t="str">
            <v>Accessory</v>
          </cell>
          <cell r="D1726" t="str">
            <v xml:space="preserve">JBL-MTC-414BG </v>
          </cell>
          <cell r="E1726" t="str">
            <v>JBL021</v>
          </cell>
          <cell r="F1726" t="str">
            <v>No</v>
          </cell>
          <cell r="G1726" t="str">
            <v>NEW SKU</v>
          </cell>
          <cell r="H1726" t="str">
            <v>BLK ROUND GRILLE,C414(EA=6GRILLES)</v>
          </cell>
          <cell r="I1726" t="str">
            <v>Black round grille for Control 412C/T, 414C/T, 414MC/T and 414MPCT (1 = pack of 6 grilles)</v>
          </cell>
          <cell r="J1726">
            <v>200</v>
          </cell>
          <cell r="K1726">
            <v>200</v>
          </cell>
          <cell r="L1726">
            <v>118.66</v>
          </cell>
          <cell r="P1726">
            <v>691991043499</v>
          </cell>
          <cell r="Q1726" t="str">
            <v>No</v>
          </cell>
          <cell r="R1726">
            <v>2.4250820000000002</v>
          </cell>
          <cell r="S1726">
            <v>9.6456745000000002</v>
          </cell>
          <cell r="T1726">
            <v>8.8976425999999993</v>
          </cell>
          <cell r="U1726">
            <v>4.7244120000000001</v>
          </cell>
          <cell r="V1726" t="str">
            <v>CN</v>
          </cell>
          <cell r="W1726" t="str">
            <v>Non Compliant</v>
          </cell>
          <cell r="X1726">
            <v>0</v>
          </cell>
          <cell r="Y1726">
            <v>862</v>
          </cell>
        </row>
        <row r="1727">
          <cell r="A1727" t="str">
            <v>JBL-MTC-414SG</v>
          </cell>
          <cell r="B1727" t="str">
            <v>JBL</v>
          </cell>
          <cell r="C1727" t="str">
            <v>Accessory</v>
          </cell>
          <cell r="D1727" t="str">
            <v xml:space="preserve">JBL-MTC-414SG </v>
          </cell>
          <cell r="E1727" t="str">
            <v>JBL022</v>
          </cell>
          <cell r="F1727" t="str">
            <v>No</v>
          </cell>
          <cell r="G1727" t="str">
            <v>NEW SKU</v>
          </cell>
          <cell r="H1727" t="str">
            <v>WHT SQUARE GRILLE,C414(EA=6GRILLES)</v>
          </cell>
          <cell r="I1727" t="str">
            <v>White square grille for Control 412C/T, 414C/T, 414MC/T and 414MPCT (1 = pack of 6 grilles)</v>
          </cell>
          <cell r="J1727">
            <v>237</v>
          </cell>
          <cell r="K1727">
            <v>237</v>
          </cell>
          <cell r="L1727">
            <v>142.38999999999999</v>
          </cell>
          <cell r="P1727">
            <v>691991043529</v>
          </cell>
          <cell r="Q1727" t="str">
            <v>No</v>
          </cell>
          <cell r="R1727">
            <v>2.4912205999999997</v>
          </cell>
          <cell r="S1727">
            <v>9.6456745000000002</v>
          </cell>
          <cell r="T1727">
            <v>8.8976425999999993</v>
          </cell>
          <cell r="U1727">
            <v>4.7244120000000001</v>
          </cell>
          <cell r="V1727" t="str">
            <v>CN</v>
          </cell>
          <cell r="W1727" t="str">
            <v>Non Compliant</v>
          </cell>
          <cell r="X1727">
            <v>0</v>
          </cell>
          <cell r="Y1727">
            <v>863</v>
          </cell>
        </row>
        <row r="1728">
          <cell r="A1728" t="str">
            <v>JBL-MTC-416BG</v>
          </cell>
          <cell r="B1728" t="str">
            <v>JBL</v>
          </cell>
          <cell r="C1728" t="str">
            <v>Accessory</v>
          </cell>
          <cell r="D1728" t="str">
            <v xml:space="preserve">JBL-MTC-416BG </v>
          </cell>
          <cell r="E1728" t="str">
            <v>JBL023</v>
          </cell>
          <cell r="F1728" t="str">
            <v>No</v>
          </cell>
          <cell r="G1728" t="str">
            <v>NEW SKU</v>
          </cell>
          <cell r="H1728" t="str">
            <v>BLK ROUND GRILLE,C416(EA=6GRILLES)</v>
          </cell>
          <cell r="I1728" t="str">
            <v>Black round grille for Control 416C/T (1 = pack of 6 grilles)</v>
          </cell>
          <cell r="J1728">
            <v>252</v>
          </cell>
          <cell r="K1728">
            <v>252</v>
          </cell>
          <cell r="L1728">
            <v>151.29</v>
          </cell>
          <cell r="P1728">
            <v>691991043505</v>
          </cell>
          <cell r="Q1728" t="str">
            <v>No</v>
          </cell>
          <cell r="R1728">
            <v>4.629702</v>
          </cell>
          <cell r="S1728">
            <v>11.9685104</v>
          </cell>
          <cell r="T1728">
            <v>11.181108399999999</v>
          </cell>
          <cell r="U1728">
            <v>4.7244120000000001</v>
          </cell>
          <cell r="V1728" t="str">
            <v>CN</v>
          </cell>
          <cell r="W1728" t="str">
            <v>Non Compliant</v>
          </cell>
          <cell r="X1728">
            <v>0</v>
          </cell>
          <cell r="Y1728">
            <v>864</v>
          </cell>
        </row>
        <row r="1729">
          <cell r="A1729" t="str">
            <v>JBL-MTC-416SG</v>
          </cell>
          <cell r="B1729" t="str">
            <v>JBL</v>
          </cell>
          <cell r="C1729" t="str">
            <v>Accessory</v>
          </cell>
          <cell r="D1729" t="str">
            <v xml:space="preserve">JBL-MTC-416SG </v>
          </cell>
          <cell r="E1729" t="str">
            <v>JBL024</v>
          </cell>
          <cell r="F1729" t="str">
            <v>No</v>
          </cell>
          <cell r="G1729" t="str">
            <v>NEW SKU</v>
          </cell>
          <cell r="H1729" t="str">
            <v>WHT SQUARE GRILLE,C416(EA=6GRILLES)</v>
          </cell>
          <cell r="I1729" t="str">
            <v>White square grille for Control 416C/T (1 = pack of 6 grilles)</v>
          </cell>
          <cell r="J1729">
            <v>273</v>
          </cell>
          <cell r="K1729">
            <v>273</v>
          </cell>
          <cell r="L1729">
            <v>162.84</v>
          </cell>
          <cell r="P1729">
            <v>691991043536</v>
          </cell>
          <cell r="Q1729" t="str">
            <v>No</v>
          </cell>
          <cell r="R1729">
            <v>4.629702</v>
          </cell>
          <cell r="S1729">
            <v>11.9685104</v>
          </cell>
          <cell r="T1729">
            <v>11.181108399999999</v>
          </cell>
          <cell r="U1729">
            <v>4.7244120000000001</v>
          </cell>
          <cell r="V1729" t="str">
            <v>CN</v>
          </cell>
          <cell r="W1729" t="str">
            <v>Non Compliant</v>
          </cell>
          <cell r="X1729">
            <v>0</v>
          </cell>
          <cell r="Y1729">
            <v>865</v>
          </cell>
        </row>
        <row r="1730">
          <cell r="A1730" t="str">
            <v>JBL-MTC-418BG</v>
          </cell>
          <cell r="B1730" t="str">
            <v>JBL</v>
          </cell>
          <cell r="C1730" t="str">
            <v>Accessory</v>
          </cell>
          <cell r="D1730" t="str">
            <v xml:space="preserve">JBL-MTC-418BG </v>
          </cell>
          <cell r="E1730" t="str">
            <v>JBL025</v>
          </cell>
          <cell r="F1730" t="str">
            <v>No</v>
          </cell>
          <cell r="G1730" t="str">
            <v>NEW SKU</v>
          </cell>
          <cell r="H1730" t="str">
            <v>BLK ROUND GRILLE,C418(EA=6GRILLES)</v>
          </cell>
          <cell r="I1730" t="str">
            <v>Black round grille for Control 418C/T (1 = pack of 6 grilles)</v>
          </cell>
          <cell r="J1730">
            <v>341</v>
          </cell>
          <cell r="K1730">
            <v>341</v>
          </cell>
          <cell r="L1730">
            <v>204.68</v>
          </cell>
          <cell r="P1730">
            <v>691991043512</v>
          </cell>
          <cell r="Q1730" t="str">
            <v>No</v>
          </cell>
          <cell r="R1730">
            <v>7.231153599999999</v>
          </cell>
          <cell r="S1730">
            <v>14.173235999999999</v>
          </cell>
          <cell r="T1730">
            <v>13.385833999999999</v>
          </cell>
          <cell r="U1730">
            <v>4.8425222999999997</v>
          </cell>
          <cell r="V1730" t="str">
            <v>CN</v>
          </cell>
          <cell r="W1730" t="str">
            <v>Non Compliant</v>
          </cell>
          <cell r="X1730">
            <v>0</v>
          </cell>
          <cell r="Y1730">
            <v>866</v>
          </cell>
        </row>
        <row r="1731">
          <cell r="A1731" t="str">
            <v>JBL-MTC-418SG</v>
          </cell>
          <cell r="B1731" t="str">
            <v>JBL</v>
          </cell>
          <cell r="C1731" t="str">
            <v>Accessory</v>
          </cell>
          <cell r="D1731" t="str">
            <v xml:space="preserve">JBL-MTC-418SG </v>
          </cell>
          <cell r="E1731" t="str">
            <v>JBL026</v>
          </cell>
          <cell r="F1731" t="str">
            <v>No</v>
          </cell>
          <cell r="G1731" t="str">
            <v>NEW SKU</v>
          </cell>
          <cell r="H1731" t="str">
            <v>WHT SQUARE GRILLE,C418(EA=6GRILLES)</v>
          </cell>
          <cell r="I1731" t="str">
            <v>White square grille for Control 418C/T (1 = pack of 6 grilles)</v>
          </cell>
          <cell r="J1731">
            <v>367</v>
          </cell>
          <cell r="K1731">
            <v>367</v>
          </cell>
          <cell r="L1731">
            <v>220.32</v>
          </cell>
          <cell r="P1731">
            <v>691991043543</v>
          </cell>
          <cell r="Q1731" t="str">
            <v>No</v>
          </cell>
          <cell r="R1731">
            <v>7.4295693999999992</v>
          </cell>
          <cell r="S1731">
            <v>14.173235999999999</v>
          </cell>
          <cell r="T1731">
            <v>13.385833999999999</v>
          </cell>
          <cell r="U1731">
            <v>4.8425222999999997</v>
          </cell>
          <cell r="V1731" t="str">
            <v>CN</v>
          </cell>
          <cell r="W1731" t="str">
            <v>Non Compliant</v>
          </cell>
          <cell r="X1731">
            <v>0</v>
          </cell>
          <cell r="Y1731">
            <v>867</v>
          </cell>
        </row>
        <row r="1732">
          <cell r="A1732" t="str">
            <v>JBL-MTC-48TRX4</v>
          </cell>
          <cell r="B1732" t="str">
            <v>JBL</v>
          </cell>
          <cell r="C1732" t="str">
            <v>Accessory</v>
          </cell>
          <cell r="D1732" t="str">
            <v>JBL-MTC-48TRX4</v>
          </cell>
          <cell r="E1732" t="str">
            <v>JBL027</v>
          </cell>
          <cell r="F1732" t="str">
            <v>No</v>
          </cell>
          <cell r="G1732" t="str">
            <v>NEW SKU</v>
          </cell>
          <cell r="H1732" t="str">
            <v>48 IN TILE RAIL FOR 4' x 4' CEILING TILES (EA=4BRKTS)</v>
          </cell>
          <cell r="I1732" t="str">
            <v>Accessory Tile rails for installing JBL's ceiling speaker into ceiling grids with spacing up to 48" (1200mm), Inverted V-groove provides support to the tile rail grid, 0.05" (1.2mm) thick metal, (Priced and sold as a pack of 4 pcs) Enough for 2 speakers</v>
          </cell>
          <cell r="J1732">
            <v>116</v>
          </cell>
          <cell r="K1732">
            <v>116</v>
          </cell>
          <cell r="L1732">
            <v>69.22</v>
          </cell>
          <cell r="P1732">
            <v>691991044618</v>
          </cell>
          <cell r="Q1732" t="str">
            <v>No</v>
          </cell>
          <cell r="R1732">
            <v>12.478149199999999</v>
          </cell>
          <cell r="S1732">
            <v>54.803179199999995</v>
          </cell>
          <cell r="T1732">
            <v>5.9448850999999996</v>
          </cell>
          <cell r="U1732">
            <v>3.8582698</v>
          </cell>
          <cell r="V1732" t="str">
            <v>CN</v>
          </cell>
          <cell r="W1732" t="str">
            <v>Non Compliant</v>
          </cell>
          <cell r="X1732">
            <v>0</v>
          </cell>
          <cell r="Y1732">
            <v>868</v>
          </cell>
        </row>
        <row r="1733">
          <cell r="A1733" t="str">
            <v>JBL-MTC-419BG</v>
          </cell>
          <cell r="B1733" t="str">
            <v>JBL</v>
          </cell>
          <cell r="C1733" t="str">
            <v>Accessory</v>
          </cell>
          <cell r="D1733" t="str">
            <v>JBL-MTC-419BG (1 = pack of 6 grilles)</v>
          </cell>
          <cell r="E1733" t="str">
            <v>JB018</v>
          </cell>
          <cell r="F1733" t="str">
            <v>No</v>
          </cell>
          <cell r="G1733" t="str">
            <v>NEW SKU</v>
          </cell>
          <cell r="H1733" t="str">
            <v>BLK ROUND GRILLE,C419(EA=6GRILLES)</v>
          </cell>
          <cell r="I1733" t="str">
            <v>JBL-MTC-419BG</v>
          </cell>
          <cell r="J1733">
            <v>315</v>
          </cell>
          <cell r="K1733">
            <v>315</v>
          </cell>
          <cell r="L1733">
            <v>186.14</v>
          </cell>
          <cell r="P1733">
            <v>691991042638</v>
          </cell>
          <cell r="Q1733" t="str">
            <v>No</v>
          </cell>
          <cell r="R1733">
            <v>19.510886999999997</v>
          </cell>
          <cell r="S1733">
            <v>15.8267802</v>
          </cell>
          <cell r="T1733">
            <v>14.370086499999999</v>
          </cell>
          <cell r="U1733">
            <v>10.6692971</v>
          </cell>
          <cell r="V1733" t="str">
            <v>CN</v>
          </cell>
          <cell r="W1733" t="str">
            <v>Non Compliant</v>
          </cell>
          <cell r="X1733" t="str">
            <v>https://jblpro.com/en-US/products/control-419cst</v>
          </cell>
          <cell r="Y1733">
            <v>869</v>
          </cell>
        </row>
        <row r="1734">
          <cell r="A1734" t="str">
            <v>JBL-C419CS/T</v>
          </cell>
          <cell r="B1734" t="str">
            <v>JBL</v>
          </cell>
          <cell r="C1734" t="str">
            <v>Ceiling Speaker</v>
          </cell>
          <cell r="D1734" t="str">
            <v>Control  419CS/T</v>
          </cell>
          <cell r="E1734" t="str">
            <v>JBL018</v>
          </cell>
          <cell r="F1734" t="str">
            <v>No</v>
          </cell>
          <cell r="G1734" t="str">
            <v>NEW SKU</v>
          </cell>
          <cell r="H1734" t="str">
            <v>8 IN ENHANCED CEILING SUBWOOFER</v>
          </cell>
          <cell r="I1734" t="str">
            <v> Enhanced Coverage Series – Control 419CS/T – 8", 80W, Ceiling Subwoofer</v>
          </cell>
          <cell r="J1734">
            <v>455</v>
          </cell>
          <cell r="K1734">
            <v>455</v>
          </cell>
          <cell r="L1734">
            <v>271.70999999999998</v>
          </cell>
          <cell r="M1734">
            <v>258.12449999999995</v>
          </cell>
          <cell r="N1734">
            <v>244.53899999999999</v>
          </cell>
          <cell r="O1734">
            <v>2</v>
          </cell>
          <cell r="P1734">
            <v>691991042607</v>
          </cell>
          <cell r="Q1734" t="str">
            <v>No</v>
          </cell>
          <cell r="R1734">
            <v>55.71</v>
          </cell>
          <cell r="S1734">
            <v>32.795293299999997</v>
          </cell>
          <cell r="T1734">
            <v>15.393709099999999</v>
          </cell>
          <cell r="U1734">
            <v>15.590559599999999</v>
          </cell>
          <cell r="V1734" t="str">
            <v>CN</v>
          </cell>
          <cell r="W1734" t="str">
            <v>Non Compliant</v>
          </cell>
          <cell r="X1734" t="str">
            <v>https://jblpro.com/en-US/products/control-419cst</v>
          </cell>
          <cell r="Y1734">
            <v>870</v>
          </cell>
        </row>
        <row r="1735">
          <cell r="A1735" t="str">
            <v>JBL-MTC-419MR</v>
          </cell>
          <cell r="B1735" t="str">
            <v>JBL</v>
          </cell>
          <cell r="C1735" t="str">
            <v>Accessory</v>
          </cell>
          <cell r="D1735" t="str">
            <v>JBL-MTC-419MR</v>
          </cell>
          <cell r="E1735" t="str">
            <v>JB018</v>
          </cell>
          <cell r="F1735" t="str">
            <v>No</v>
          </cell>
          <cell r="G1735" t="str">
            <v>NEW SKU</v>
          </cell>
          <cell r="H1735" t="str">
            <v>MR MUD-RING BRKT, C419(EA=6BKTS)</v>
          </cell>
          <cell r="I1735" t="str">
            <v>Optional Mud/Plaster‐Ring Construction Bracket for Control 419CS/T, 440CS/T and 447HC; Installs before Sheetrock, Integral Ring Extension for Drywall Mudding,  (Priced and sold as a pack of 6 pcs)</v>
          </cell>
          <cell r="J1735">
            <v>335</v>
          </cell>
          <cell r="K1735">
            <v>335</v>
          </cell>
          <cell r="L1735">
            <v>197.77</v>
          </cell>
          <cell r="P1735">
            <v>691991042720</v>
          </cell>
          <cell r="Q1735" t="str">
            <v>No</v>
          </cell>
          <cell r="R1735">
            <v>34.788903599999998</v>
          </cell>
          <cell r="S1735">
            <v>25.157493899999999</v>
          </cell>
          <cell r="T1735">
            <v>18.897648</v>
          </cell>
          <cell r="U1735">
            <v>15.708669899999999</v>
          </cell>
          <cell r="V1735" t="str">
            <v>CN</v>
          </cell>
          <cell r="W1735" t="str">
            <v>Non Compliant</v>
          </cell>
          <cell r="X1735" t="str">
            <v>https://jblpro.com/en-US/products/control-419cst</v>
          </cell>
          <cell r="Y1735">
            <v>871</v>
          </cell>
        </row>
        <row r="1736">
          <cell r="A1736" t="str">
            <v>JBL-MTC-419NC</v>
          </cell>
          <cell r="B1736" t="str">
            <v>JBL</v>
          </cell>
          <cell r="C1736" t="str">
            <v>Accessory</v>
          </cell>
          <cell r="D1736" t="str">
            <v>JBL-MTC-419NC</v>
          </cell>
          <cell r="E1736" t="str">
            <v>JB018</v>
          </cell>
          <cell r="F1736" t="str">
            <v>No</v>
          </cell>
          <cell r="G1736" t="str">
            <v>NEW SKU</v>
          </cell>
          <cell r="H1736" t="str">
            <v>NC NEW CONSTRUCTION BRKT,C419(EA=6BKTS)</v>
          </cell>
          <cell r="I1736" t="str">
            <v>Optional New Construction Bracket for Control 419CS/T, 440CS/T and 447HC; Installs before Sheetrock as Cutout Template. (Priced and sold as a pack of 6 pcs)</v>
          </cell>
          <cell r="J1736">
            <v>247</v>
          </cell>
          <cell r="K1736">
            <v>247</v>
          </cell>
          <cell r="L1736">
            <v>147.79</v>
          </cell>
          <cell r="P1736">
            <v>691991042690</v>
          </cell>
          <cell r="Q1736" t="str">
            <v>No</v>
          </cell>
          <cell r="R1736">
            <v>26.9184102</v>
          </cell>
          <cell r="S1736">
            <v>25.433084599999997</v>
          </cell>
          <cell r="T1736">
            <v>15.000008099999999</v>
          </cell>
          <cell r="U1736">
            <v>5.6299242999999999</v>
          </cell>
          <cell r="V1736" t="str">
            <v>CN</v>
          </cell>
          <cell r="W1736" t="str">
            <v>Non Compliant</v>
          </cell>
          <cell r="X1736" t="str">
            <v>https://jblpro.com/en-US/products/control-419cst</v>
          </cell>
          <cell r="Y1736">
            <v>872</v>
          </cell>
        </row>
        <row r="1737">
          <cell r="A1737" t="str">
            <v>JBL-MTC-419SG</v>
          </cell>
          <cell r="B1737" t="str">
            <v>JBL</v>
          </cell>
          <cell r="C1737" t="str">
            <v>Accessory</v>
          </cell>
          <cell r="D1737" t="str">
            <v>JBL-MTC-419SG</v>
          </cell>
          <cell r="E1737" t="str">
            <v>JB018</v>
          </cell>
          <cell r="F1737" t="str">
            <v>No</v>
          </cell>
          <cell r="G1737" t="str">
            <v>NEW SKU</v>
          </cell>
          <cell r="H1737" t="str">
            <v>SQUARE WHT GRILLE, C419(EA=6GRILLES)</v>
          </cell>
          <cell r="I1737" t="str">
            <v>White square  grille for Control 419CS/T (1 = pack of 6 grilles)</v>
          </cell>
          <cell r="J1737">
            <v>370</v>
          </cell>
          <cell r="K1737">
            <v>370</v>
          </cell>
          <cell r="L1737">
            <v>219.07</v>
          </cell>
          <cell r="P1737">
            <v>691991042669</v>
          </cell>
          <cell r="Q1737" t="str">
            <v>No</v>
          </cell>
          <cell r="R1737">
            <v>29.365538399999998</v>
          </cell>
          <cell r="S1737">
            <v>15.8267802</v>
          </cell>
          <cell r="T1737">
            <v>14.370086499999999</v>
          </cell>
          <cell r="U1737">
            <v>10.6692971</v>
          </cell>
          <cell r="V1737" t="str">
            <v>CN</v>
          </cell>
          <cell r="W1737" t="str">
            <v>Non Compliant</v>
          </cell>
          <cell r="X1737" t="str">
            <v>https://jblpro.com/en-US/products/control-419cst</v>
          </cell>
          <cell r="Y1737">
            <v>873</v>
          </cell>
        </row>
        <row r="1738">
          <cell r="A1738" t="str">
            <v>JBL-C424C/T</v>
          </cell>
          <cell r="B1738" t="str">
            <v>JBL</v>
          </cell>
          <cell r="C1738" t="str">
            <v>Ceiling Speaker</v>
          </cell>
          <cell r="D1738" t="str">
            <v>Control 424C/T</v>
          </cell>
          <cell r="E1738" t="str">
            <v>JBL018</v>
          </cell>
          <cell r="F1738" t="str">
            <v>No</v>
          </cell>
          <cell r="G1738" t="str">
            <v>NEW SKU</v>
          </cell>
          <cell r="H1738" t="str">
            <v>4 IN ENHANCED CEILING SPK</v>
          </cell>
          <cell r="I1738" t="str">
            <v> Enhanced Coverage Series – Control 424C/T – Two-way 4" Coaxial, 40W, 130° conical coverage, Ceiling Speaker with CRBI</v>
          </cell>
          <cell r="J1738">
            <v>248</v>
          </cell>
          <cell r="K1738">
            <v>248</v>
          </cell>
          <cell r="L1738">
            <v>146.44999999999999</v>
          </cell>
          <cell r="M1738">
            <v>139.12749999999997</v>
          </cell>
          <cell r="N1738">
            <v>131.80500000000001</v>
          </cell>
          <cell r="O1738">
            <v>2</v>
          </cell>
          <cell r="P1738">
            <v>691991042577</v>
          </cell>
          <cell r="Q1738" t="str">
            <v>No</v>
          </cell>
          <cell r="R1738">
            <v>23.3</v>
          </cell>
          <cell r="S1738">
            <v>27.0472587</v>
          </cell>
          <cell r="T1738">
            <v>11.496069199999999</v>
          </cell>
          <cell r="U1738">
            <v>11.220478499999999</v>
          </cell>
          <cell r="V1738" t="str">
            <v>CN</v>
          </cell>
          <cell r="W1738" t="str">
            <v>Non Compliant</v>
          </cell>
          <cell r="X1738" t="str">
            <v>https://jblpro.com/en-US/products/control-424ct</v>
          </cell>
          <cell r="Y1738">
            <v>874</v>
          </cell>
        </row>
        <row r="1739">
          <cell r="A1739" t="str">
            <v>JBL-C424LP</v>
          </cell>
          <cell r="B1739" t="str">
            <v>JBL</v>
          </cell>
          <cell r="C1739" t="str">
            <v>Ceiling Speaker</v>
          </cell>
          <cell r="D1739" t="str">
            <v>Control  424LP</v>
          </cell>
          <cell r="E1739" t="str">
            <v>JBL018</v>
          </cell>
          <cell r="F1739" t="str">
            <v>No</v>
          </cell>
          <cell r="G1739" t="str">
            <v>NEW SKU</v>
          </cell>
          <cell r="H1739" t="str">
            <v>4 IN ENHANCED LOW-PROFILE CLNG SPK</v>
          </cell>
          <cell r="I1739" t="str">
            <v> Enhanced Coverage Series – Control 424LP –  Two-way 4” Coaxial, Low-profile, 40W, 130° conical coverage Ceiling Speaker with CRBI</v>
          </cell>
          <cell r="J1739">
            <v>260</v>
          </cell>
          <cell r="K1739">
            <v>260</v>
          </cell>
          <cell r="L1739">
            <v>154.15</v>
          </cell>
          <cell r="M1739">
            <v>146.4425</v>
          </cell>
          <cell r="N1739">
            <v>138.73500000000001</v>
          </cell>
          <cell r="O1739">
            <v>2</v>
          </cell>
          <cell r="P1739">
            <v>691991042355</v>
          </cell>
          <cell r="Q1739" t="str">
            <v>No</v>
          </cell>
          <cell r="R1739">
            <v>23.99</v>
          </cell>
          <cell r="S1739">
            <v>27.0472587</v>
          </cell>
          <cell r="T1739">
            <v>11.496069199999999</v>
          </cell>
          <cell r="U1739">
            <v>8.9763827999999997</v>
          </cell>
          <cell r="V1739" t="str">
            <v>CN</v>
          </cell>
          <cell r="W1739" t="str">
            <v>Non Compliant</v>
          </cell>
          <cell r="X1739" t="str">
            <v>https://jblpro.com/en-US/products/control-424lp</v>
          </cell>
          <cell r="Y1739">
            <v>875</v>
          </cell>
        </row>
        <row r="1740">
          <cell r="A1740" t="str">
            <v>JBL-C426C/T</v>
          </cell>
          <cell r="B1740" t="str">
            <v>JBL</v>
          </cell>
          <cell r="C1740" t="str">
            <v>Ceiling Speaker</v>
          </cell>
          <cell r="D1740" t="str">
            <v>Control  426C/T</v>
          </cell>
          <cell r="E1740" t="str">
            <v>JBL018</v>
          </cell>
          <cell r="F1740" t="str">
            <v>No</v>
          </cell>
          <cell r="G1740" t="str">
            <v>NEW SKU</v>
          </cell>
          <cell r="H1740" t="str">
            <v>6 IN ENHANCED CEILING SPK</v>
          </cell>
          <cell r="I1740" t="str">
            <v> Enhanced Coverage Series – Control 426C/T – Two-way 6" Coaxial, 75W, 110° conical coverage, Ceiling Speaker with CRBI</v>
          </cell>
          <cell r="J1740">
            <v>315</v>
          </cell>
          <cell r="K1740">
            <v>315</v>
          </cell>
          <cell r="L1740">
            <v>185.89</v>
          </cell>
          <cell r="M1740">
            <v>176.59549999999999</v>
          </cell>
          <cell r="N1740">
            <v>167.30099999999999</v>
          </cell>
          <cell r="O1740">
            <v>2</v>
          </cell>
          <cell r="P1740">
            <v>691991042584</v>
          </cell>
          <cell r="Q1740" t="str">
            <v>No</v>
          </cell>
          <cell r="R1740">
            <v>29.72</v>
          </cell>
          <cell r="S1740">
            <v>27.0472587</v>
          </cell>
          <cell r="T1740">
            <v>11.496069199999999</v>
          </cell>
          <cell r="U1740">
            <v>11.417328999999999</v>
          </cell>
          <cell r="V1740" t="str">
            <v>CN</v>
          </cell>
          <cell r="W1740" t="str">
            <v>Non Compliant</v>
          </cell>
          <cell r="X1740" t="str">
            <v>https://jblpro.com/en-US/products/control-426ct</v>
          </cell>
          <cell r="Y1740">
            <v>876</v>
          </cell>
        </row>
        <row r="1741">
          <cell r="A1741" t="str">
            <v>JBL-C426C/T-LS</v>
          </cell>
          <cell r="B1741" t="str">
            <v>JBL</v>
          </cell>
          <cell r="C1741" t="str">
            <v>Ceiling Speaker</v>
          </cell>
          <cell r="D1741" t="str">
            <v>Control 426C/T-LS</v>
          </cell>
          <cell r="E1741" t="str">
            <v>JBL018</v>
          </cell>
          <cell r="F1741" t="str">
            <v>No</v>
          </cell>
          <cell r="G1741" t="str">
            <v>NEW SKU</v>
          </cell>
          <cell r="H1741" t="str">
            <v>6 IN ENHANCED LIFE-SAFETY CEILING SPKR</v>
          </cell>
          <cell r="I1741" t="str">
            <v xml:space="preserve"> Enhanced Coverage Series – Control 426C/T – Two-way 6" Coaxial, 75W, 110° conical coverage, UL1480 Life-Safety Ceiling Speaker with CRBI </v>
          </cell>
          <cell r="J1741">
            <v>330</v>
          </cell>
          <cell r="K1741">
            <v>330</v>
          </cell>
          <cell r="L1741">
            <v>195.16</v>
          </cell>
          <cell r="M1741">
            <v>185.40199999999999</v>
          </cell>
          <cell r="N1741">
            <v>175.64400000000001</v>
          </cell>
          <cell r="O1741">
            <v>2</v>
          </cell>
          <cell r="P1741">
            <v>691991042591</v>
          </cell>
          <cell r="Q1741" t="str">
            <v>No</v>
          </cell>
          <cell r="R1741">
            <v>29.72</v>
          </cell>
          <cell r="S1741">
            <v>27.0472587</v>
          </cell>
          <cell r="T1741">
            <v>11.496069199999999</v>
          </cell>
          <cell r="U1741">
            <v>11.417328999999999</v>
          </cell>
          <cell r="V1741" t="str">
            <v>CN</v>
          </cell>
          <cell r="W1741" t="str">
            <v>Non Compliant</v>
          </cell>
          <cell r="X1741" t="str">
            <v>https://jblpro.com/en-US/products/control-426ct-ls</v>
          </cell>
          <cell r="Y1741">
            <v>877</v>
          </cell>
        </row>
        <row r="1742">
          <cell r="A1742" t="str">
            <v>JBL-C426LP</v>
          </cell>
          <cell r="B1742" t="str">
            <v>JBL</v>
          </cell>
          <cell r="C1742" t="str">
            <v>Ceiling Speaker</v>
          </cell>
          <cell r="D1742" t="str">
            <v>Control 426LP</v>
          </cell>
          <cell r="E1742" t="str">
            <v>JBL018</v>
          </cell>
          <cell r="F1742" t="str">
            <v>No</v>
          </cell>
          <cell r="G1742" t="str">
            <v>NEW SKU</v>
          </cell>
          <cell r="H1742" t="str">
            <v>6 IN ENHANCED LOW-PROFILE CELLING SPK</v>
          </cell>
          <cell r="I1742" t="str">
            <v> Enhanced Coverage Series – Control 426LP –  Two-way 4” Coaxial, Low-profile, 75W, 110° conical coverage Ceiling Speaker with CRBI</v>
          </cell>
          <cell r="J1742">
            <v>345</v>
          </cell>
          <cell r="K1742">
            <v>345</v>
          </cell>
          <cell r="L1742">
            <v>204.82</v>
          </cell>
          <cell r="M1742">
            <v>194.57899999999998</v>
          </cell>
          <cell r="N1742">
            <v>184.33799999999999</v>
          </cell>
          <cell r="O1742">
            <v>2</v>
          </cell>
          <cell r="P1742">
            <v>691991042362</v>
          </cell>
          <cell r="Q1742" t="str">
            <v>No</v>
          </cell>
          <cell r="R1742">
            <v>27.73</v>
          </cell>
          <cell r="S1742">
            <v>27.0472587</v>
          </cell>
          <cell r="T1742">
            <v>11.496069199999999</v>
          </cell>
          <cell r="U1742">
            <v>8.9763827999999997</v>
          </cell>
          <cell r="V1742" t="str">
            <v>CN</v>
          </cell>
          <cell r="W1742" t="str">
            <v>Non Compliant</v>
          </cell>
          <cell r="X1742" t="str">
            <v>https://jblpro.com/en-US/products/control-426lp</v>
          </cell>
          <cell r="Y1742">
            <v>878</v>
          </cell>
        </row>
        <row r="1743">
          <cell r="A1743" t="str">
            <v>JBL-MTC-424BG</v>
          </cell>
          <cell r="B1743" t="str">
            <v>JBL</v>
          </cell>
          <cell r="C1743" t="str">
            <v>Accessory</v>
          </cell>
          <cell r="D1743" t="str">
            <v>JBL-MTC-424BG</v>
          </cell>
          <cell r="E1743" t="str">
            <v>JB018</v>
          </cell>
          <cell r="F1743" t="str">
            <v>No</v>
          </cell>
          <cell r="G1743" t="str">
            <v>NEW SKU</v>
          </cell>
          <cell r="H1743" t="str">
            <v>BLK ROUND GRILLE,C424(EA=6GRILLES)</v>
          </cell>
          <cell r="I1743" t="str">
            <v>Black round grille for Control 424C/T (1 = pack of 6 grilles)</v>
          </cell>
          <cell r="J1743">
            <v>216</v>
          </cell>
          <cell r="K1743">
            <v>216</v>
          </cell>
          <cell r="L1743">
            <v>128.43</v>
          </cell>
          <cell r="P1743">
            <v>691991042614</v>
          </cell>
          <cell r="Q1743" t="str">
            <v>No</v>
          </cell>
          <cell r="R1743">
            <v>7.4075231999999991</v>
          </cell>
          <cell r="S1743">
            <v>10.1574858</v>
          </cell>
          <cell r="T1743">
            <v>8.5039415999999992</v>
          </cell>
          <cell r="U1743">
            <v>10.787407399999999</v>
          </cell>
          <cell r="V1743" t="str">
            <v>CN</v>
          </cell>
          <cell r="W1743" t="str">
            <v>Non Compliant</v>
          </cell>
          <cell r="X1743" t="str">
            <v>https://jblpro.com/en-US/products/control-424ct</v>
          </cell>
          <cell r="Y1743">
            <v>879</v>
          </cell>
        </row>
        <row r="1744">
          <cell r="A1744" t="str">
            <v>JBL-MTC-424MR</v>
          </cell>
          <cell r="B1744" t="str">
            <v>JBL</v>
          </cell>
          <cell r="C1744" t="str">
            <v>Accessory</v>
          </cell>
          <cell r="D1744" t="str">
            <v>JBL-MTC-424MR</v>
          </cell>
          <cell r="E1744" t="str">
            <v>JB018</v>
          </cell>
          <cell r="F1744" t="str">
            <v>No</v>
          </cell>
          <cell r="G1744" t="str">
            <v>NEW SKU</v>
          </cell>
          <cell r="H1744" t="str">
            <v>MR MUD RING BRKT, C424(EA=6BKTS)</v>
          </cell>
          <cell r="I1744" t="str">
            <v>Optional Mud/Plaster‐Ring Construction Bracket for Control 412C/T, 412C/T-VA, 414C/T, 414C/T-VA and 424C/T; Installs before Sheetrock, Integral Ring Extension for Drywall Mudding,  (Priced and sold as a pack of 6 pcs)</v>
          </cell>
          <cell r="J1744">
            <v>201</v>
          </cell>
          <cell r="K1744">
            <v>201</v>
          </cell>
          <cell r="L1744">
            <v>118.56</v>
          </cell>
          <cell r="P1744">
            <v>691991042706</v>
          </cell>
          <cell r="Q1744" t="str">
            <v>No</v>
          </cell>
          <cell r="R1744">
            <v>29.696231399999999</v>
          </cell>
          <cell r="S1744">
            <v>26.6929278</v>
          </cell>
          <cell r="T1744">
            <v>18.897648</v>
          </cell>
          <cell r="U1744">
            <v>10.314966199999999</v>
          </cell>
          <cell r="V1744" t="str">
            <v>CN</v>
          </cell>
          <cell r="W1744" t="str">
            <v>Non Compliant</v>
          </cell>
          <cell r="X1744" t="str">
            <v>https://jblpro.com/en-US/products/control-424ct</v>
          </cell>
          <cell r="Y1744">
            <v>880</v>
          </cell>
        </row>
        <row r="1745">
          <cell r="A1745" t="str">
            <v>JBL-MTC-424NC</v>
          </cell>
          <cell r="B1745" t="str">
            <v>JBL</v>
          </cell>
          <cell r="C1745" t="str">
            <v>Accessory</v>
          </cell>
          <cell r="D1745" t="str">
            <v>JBL-MTC-424NC</v>
          </cell>
          <cell r="E1745" t="str">
            <v>JB018</v>
          </cell>
          <cell r="F1745" t="str">
            <v>No</v>
          </cell>
          <cell r="G1745" t="str">
            <v>NEW SKU</v>
          </cell>
          <cell r="H1745" t="str">
            <v>NC NEW CONSTRUCTION BRKT,C424(EA=6 BKTS)</v>
          </cell>
          <cell r="I1745" t="str">
            <v>Optional New Construction Bracket for Control 412C/T, 412C/T-VA, 414C/T, 414C/T-VA and 424C/T; Installs before Sheetrock as Cutout Template. (Priced and sold as a pack of 6 pcs)</v>
          </cell>
          <cell r="J1745">
            <v>160</v>
          </cell>
          <cell r="K1745">
            <v>160</v>
          </cell>
          <cell r="L1745">
            <v>93.27</v>
          </cell>
          <cell r="P1745">
            <v>691991042676</v>
          </cell>
          <cell r="Q1745" t="str">
            <v>No</v>
          </cell>
          <cell r="R1745">
            <v>25.397222399999997</v>
          </cell>
          <cell r="S1745">
            <v>26.811038099999998</v>
          </cell>
          <cell r="T1745">
            <v>9.409453899999999</v>
          </cell>
          <cell r="U1745">
            <v>5.7874046999999997</v>
          </cell>
          <cell r="V1745" t="str">
            <v>CN</v>
          </cell>
          <cell r="W1745" t="str">
            <v>Non Compliant</v>
          </cell>
          <cell r="X1745" t="str">
            <v>https://jblpro.com/en-US/products/control-424ct</v>
          </cell>
          <cell r="Y1745">
            <v>881</v>
          </cell>
        </row>
        <row r="1746">
          <cell r="A1746" t="str">
            <v>JBL-MTC-424SG</v>
          </cell>
          <cell r="B1746" t="str">
            <v>JBL</v>
          </cell>
          <cell r="C1746" t="str">
            <v>Accessory</v>
          </cell>
          <cell r="D1746" t="str">
            <v>JBL-MTC-424SG (1 = pack of 6 grilles)</v>
          </cell>
          <cell r="E1746" t="str">
            <v>JB018</v>
          </cell>
          <cell r="F1746" t="str">
            <v>No</v>
          </cell>
          <cell r="G1746" t="str">
            <v>NEW SKU</v>
          </cell>
          <cell r="H1746" t="str">
            <v>SQUARE WHT GRILLE, C424(EA=6GRILLES)</v>
          </cell>
          <cell r="I1746" t="str">
            <v>JBL-MTC-424SG</v>
          </cell>
          <cell r="J1746">
            <v>265</v>
          </cell>
          <cell r="K1746">
            <v>265</v>
          </cell>
          <cell r="L1746">
            <v>154.63999999999999</v>
          </cell>
          <cell r="P1746">
            <v>691991042645</v>
          </cell>
          <cell r="Q1746" t="str">
            <v>No</v>
          </cell>
          <cell r="R1746">
            <v>8.2673249999999996</v>
          </cell>
          <cell r="S1746">
            <v>10.1574858</v>
          </cell>
          <cell r="T1746">
            <v>8.5039415999999992</v>
          </cell>
          <cell r="U1746">
            <v>10.787407399999999</v>
          </cell>
          <cell r="V1746" t="str">
            <v>CN</v>
          </cell>
          <cell r="W1746" t="str">
            <v>Non Compliant</v>
          </cell>
          <cell r="X1746" t="str">
            <v>https://jblpro.com/en-US/products/control-424ct</v>
          </cell>
          <cell r="Y1746">
            <v>882</v>
          </cell>
        </row>
        <row r="1747">
          <cell r="A1747" t="str">
            <v>JBL-MTC-426BG</v>
          </cell>
          <cell r="B1747" t="str">
            <v>JBL</v>
          </cell>
          <cell r="C1747" t="str">
            <v>Accessory</v>
          </cell>
          <cell r="D1747" t="str">
            <v>JBL-MTC-426BG (1 = pack of 6 grilles)</v>
          </cell>
          <cell r="E1747" t="str">
            <v>JB018</v>
          </cell>
          <cell r="F1747" t="str">
            <v>No</v>
          </cell>
          <cell r="G1747" t="str">
            <v>NEW SKU</v>
          </cell>
          <cell r="H1747" t="str">
            <v>BLK ROUND GRILLE,C426(EA=6GRILLES)</v>
          </cell>
          <cell r="I1747" t="str">
            <v xml:space="preserve">JBL-MTC-426BG </v>
          </cell>
          <cell r="J1747">
            <v>265</v>
          </cell>
          <cell r="K1747">
            <v>265</v>
          </cell>
          <cell r="L1747">
            <v>156.63</v>
          </cell>
          <cell r="P1747">
            <v>691991042621</v>
          </cell>
          <cell r="Q1747" t="str">
            <v>No</v>
          </cell>
          <cell r="R1747">
            <v>9.9207899999999984</v>
          </cell>
          <cell r="S1747">
            <v>12.519691799999999</v>
          </cell>
          <cell r="T1747">
            <v>10.787407399999999</v>
          </cell>
          <cell r="U1747">
            <v>10.787407399999999</v>
          </cell>
          <cell r="V1747" t="str">
            <v>CN</v>
          </cell>
          <cell r="W1747" t="str">
            <v>Non Compliant</v>
          </cell>
          <cell r="X1747" t="str">
            <v>https://jblpro.com/en-US/products/control-426ct</v>
          </cell>
          <cell r="Y1747">
            <v>883</v>
          </cell>
        </row>
        <row r="1748">
          <cell r="A1748" t="str">
            <v>JBL-MTC-426BG-LS</v>
          </cell>
          <cell r="B1748" t="str">
            <v>JBL</v>
          </cell>
          <cell r="C1748" t="str">
            <v>Accessory</v>
          </cell>
          <cell r="D1748" t="str">
            <v>JBL-MTC-426BG-LS (1 = pack of 6 grilles)</v>
          </cell>
          <cell r="E1748" t="str">
            <v>JB018</v>
          </cell>
          <cell r="F1748" t="str">
            <v>No</v>
          </cell>
          <cell r="G1748" t="str">
            <v>NEW SKU</v>
          </cell>
          <cell r="H1748" t="str">
            <v>BLK ROUND GRILLE,C426-LS(EA=6GRILLES)</v>
          </cell>
          <cell r="I1748" t="str">
            <v>JBL-MTC-426BG-LS</v>
          </cell>
          <cell r="J1748">
            <v>325</v>
          </cell>
          <cell r="K1748">
            <v>325</v>
          </cell>
          <cell r="L1748">
            <v>193.95</v>
          </cell>
          <cell r="P1748">
            <v>691991042782</v>
          </cell>
          <cell r="Q1748" t="str">
            <v>No</v>
          </cell>
          <cell r="R1748">
            <v>9.9207899999999984</v>
          </cell>
          <cell r="S1748">
            <v>12.519691799999999</v>
          </cell>
          <cell r="T1748">
            <v>10.787407399999999</v>
          </cell>
          <cell r="U1748">
            <v>10.787407399999999</v>
          </cell>
          <cell r="V1748" t="str">
            <v>CN</v>
          </cell>
          <cell r="W1748" t="str">
            <v>Non Compliant</v>
          </cell>
          <cell r="X1748" t="str">
            <v>https://jblpro.com/en-US/products/control-426ct</v>
          </cell>
          <cell r="Y1748">
            <v>884</v>
          </cell>
        </row>
        <row r="1749">
          <cell r="A1749" t="str">
            <v>JBL-MTC-426MR</v>
          </cell>
          <cell r="B1749" t="str">
            <v>JBL</v>
          </cell>
          <cell r="C1749" t="str">
            <v>Accessory</v>
          </cell>
          <cell r="D1749" t="str">
            <v>JBL-MTC-426MR</v>
          </cell>
          <cell r="E1749" t="str">
            <v>JB018</v>
          </cell>
          <cell r="F1749" t="str">
            <v>No</v>
          </cell>
          <cell r="G1749" t="str">
            <v>NEW SKU</v>
          </cell>
          <cell r="H1749" t="str">
            <v>MR MUD RING BRKT, C426(EA=6BKTS)</v>
          </cell>
          <cell r="I1749" t="str">
            <v>Optional Mud/Plaster‐Ring Construction Bracket for Control 416C/T, 416C/T-VA, 426C/T, 426C/T-LS and 445C/T; Installs before Sheetrock, Integral Ring Extension for Drywall Mudding,  (Priced and sold as a pack of 6 pcs)</v>
          </cell>
          <cell r="J1749">
            <v>237</v>
          </cell>
          <cell r="K1749">
            <v>237</v>
          </cell>
          <cell r="L1749">
            <v>140.71</v>
          </cell>
          <cell r="P1749">
            <v>691991042713</v>
          </cell>
          <cell r="Q1749" t="str">
            <v>No</v>
          </cell>
          <cell r="R1749">
            <v>31.746527999999998</v>
          </cell>
          <cell r="S1749">
            <v>26.2598567</v>
          </cell>
          <cell r="T1749">
            <v>18.897648</v>
          </cell>
          <cell r="U1749">
            <v>12.480321699999999</v>
          </cell>
          <cell r="V1749" t="str">
            <v>CN</v>
          </cell>
          <cell r="W1749" t="str">
            <v>Non Compliant</v>
          </cell>
          <cell r="X1749" t="str">
            <v>https://jblpro.com/en-US/products/control-426ct</v>
          </cell>
          <cell r="Y1749">
            <v>885</v>
          </cell>
        </row>
        <row r="1750">
          <cell r="A1750" t="str">
            <v>JBL-MTC-426NC</v>
          </cell>
          <cell r="B1750" t="str">
            <v>JBL</v>
          </cell>
          <cell r="C1750" t="str">
            <v>Accessory</v>
          </cell>
          <cell r="D1750" t="str">
            <v>JBL-MTC-426NC</v>
          </cell>
          <cell r="E1750" t="str">
            <v>JB018</v>
          </cell>
          <cell r="F1750" t="str">
            <v>No</v>
          </cell>
          <cell r="G1750" t="str">
            <v>NEW SKU</v>
          </cell>
          <cell r="H1750" t="str">
            <v>NC NEW CONSTRUCTION BRKT,C426(EA=6BKTS)</v>
          </cell>
          <cell r="I1750" t="str">
            <v>Optional New Construction Bracket for Control 416C/T, 416C/T-VA, 426C/T, 426C/T-LS and 445C/T; Installs before Sheetrock as Cutout Template. (Priced and sold as a pack of 6 pcs)</v>
          </cell>
          <cell r="J1750">
            <v>180</v>
          </cell>
          <cell r="K1750">
            <v>180</v>
          </cell>
          <cell r="L1750">
            <v>106.18</v>
          </cell>
          <cell r="P1750">
            <v>691991042683</v>
          </cell>
          <cell r="Q1750" t="str">
            <v>No</v>
          </cell>
          <cell r="R1750">
            <v>25.992469799999995</v>
          </cell>
          <cell r="S1750">
            <v>26.417337099999997</v>
          </cell>
          <cell r="T1750">
            <v>11.574809399999999</v>
          </cell>
          <cell r="U1750">
            <v>5.8661449000000001</v>
          </cell>
          <cell r="V1750" t="str">
            <v>CN</v>
          </cell>
          <cell r="W1750" t="str">
            <v>Non Compliant</v>
          </cell>
          <cell r="X1750" t="str">
            <v>https://jblpro.com/en-US/products/control-426ct</v>
          </cell>
          <cell r="Y1750">
            <v>886</v>
          </cell>
        </row>
        <row r="1751">
          <cell r="A1751" t="str">
            <v>JBL-MTC-426SG</v>
          </cell>
          <cell r="B1751" t="str">
            <v>JBL</v>
          </cell>
          <cell r="C1751" t="str">
            <v>Accessory</v>
          </cell>
          <cell r="D1751" t="str">
            <v>JBL-MTC-426SG</v>
          </cell>
          <cell r="E1751" t="str">
            <v>JB018</v>
          </cell>
          <cell r="F1751" t="str">
            <v>No</v>
          </cell>
          <cell r="G1751" t="str">
            <v>NEW SKU</v>
          </cell>
          <cell r="H1751" t="str">
            <v>SQUARE WHT GRILLE, C426(EA=6GRILLES)</v>
          </cell>
          <cell r="I1751" t="str">
            <v>White square  grille for Control 426C/T (1 = pack of 6 grilles)</v>
          </cell>
          <cell r="J1751">
            <v>315</v>
          </cell>
          <cell r="K1751">
            <v>315</v>
          </cell>
          <cell r="L1751">
            <v>186.47</v>
          </cell>
          <cell r="P1751">
            <v>691991042652</v>
          </cell>
          <cell r="Q1751" t="str">
            <v>No</v>
          </cell>
          <cell r="R1751">
            <v>13.492274399999999</v>
          </cell>
          <cell r="S1751">
            <v>12.519691799999999</v>
          </cell>
          <cell r="T1751">
            <v>10.787407399999999</v>
          </cell>
          <cell r="U1751">
            <v>10.787407399999999</v>
          </cell>
          <cell r="V1751" t="str">
            <v>CN</v>
          </cell>
          <cell r="W1751" t="str">
            <v>Non Compliant</v>
          </cell>
          <cell r="X1751" t="str">
            <v>https://jblpro.com/en-US/products/control-426ct</v>
          </cell>
          <cell r="Y1751">
            <v>887</v>
          </cell>
        </row>
        <row r="1752">
          <cell r="A1752" t="str">
            <v>JBL-MTC-426SG-LS</v>
          </cell>
          <cell r="B1752" t="str">
            <v>JBL</v>
          </cell>
          <cell r="C1752" t="str">
            <v>Accessory</v>
          </cell>
          <cell r="D1752" t="str">
            <v>JBL-MTC-426SG-LS</v>
          </cell>
          <cell r="E1752" t="str">
            <v>JB018</v>
          </cell>
          <cell r="F1752" t="str">
            <v>No</v>
          </cell>
          <cell r="G1752" t="str">
            <v>NEW SKU</v>
          </cell>
          <cell r="H1752" t="str">
            <v>SQUARE WHT GRILLE, C426-LS(EA=6GRILLES)</v>
          </cell>
          <cell r="I1752" t="str">
            <v>White square  grille for Control 426C/T-LS (1 = pack of 6 grilles)</v>
          </cell>
          <cell r="J1752">
            <v>366</v>
          </cell>
          <cell r="K1752">
            <v>366</v>
          </cell>
          <cell r="L1752">
            <v>216.31</v>
          </cell>
          <cell r="P1752">
            <v>691991042775</v>
          </cell>
          <cell r="Q1752" t="str">
            <v>No</v>
          </cell>
          <cell r="R1752">
            <v>13.492274399999999</v>
          </cell>
          <cell r="S1752">
            <v>12.519691799999999</v>
          </cell>
          <cell r="T1752">
            <v>10.787407399999999</v>
          </cell>
          <cell r="U1752">
            <v>10.787407399999999</v>
          </cell>
          <cell r="V1752" t="str">
            <v>CN</v>
          </cell>
          <cell r="W1752" t="str">
            <v>Non Compliant</v>
          </cell>
          <cell r="X1752" t="str">
            <v>https://jblpro.com/en-US/products/control-426ct</v>
          </cell>
          <cell r="Y1752">
            <v>888</v>
          </cell>
        </row>
        <row r="1753">
          <cell r="A1753" t="str">
            <v>JBL-C442C/T</v>
          </cell>
          <cell r="B1753" t="str">
            <v>JBL</v>
          </cell>
          <cell r="C1753" t="str">
            <v>Ceiling Speaker</v>
          </cell>
          <cell r="D1753" t="str">
            <v>Control 442C/T</v>
          </cell>
          <cell r="E1753" t="str">
            <v>JBL018</v>
          </cell>
          <cell r="F1753" t="str">
            <v>No</v>
          </cell>
          <cell r="G1753" t="str">
            <v>NEW SKU</v>
          </cell>
          <cell r="H1753" t="str">
            <v>2.5 IN PREMIUM CEILING SPKR</v>
          </cell>
          <cell r="I1753" t="str">
            <v> Premium Coverage Series – Control 442C/T – 2.5" Compact, 15W, 160° Coverage, Satellite Ceiling Loudspeaker</v>
          </cell>
          <cell r="J1753">
            <v>175</v>
          </cell>
          <cell r="K1753">
            <v>175</v>
          </cell>
          <cell r="L1753">
            <v>103.82</v>
          </cell>
          <cell r="M1753">
            <v>98.628999999999991</v>
          </cell>
          <cell r="N1753">
            <v>93.438000000000002</v>
          </cell>
          <cell r="O1753">
            <v>2</v>
          </cell>
          <cell r="P1753">
            <v>691991043208</v>
          </cell>
          <cell r="Q1753" t="str">
            <v>No</v>
          </cell>
          <cell r="R1753">
            <v>7.0988764</v>
          </cell>
          <cell r="S1753">
            <v>13.1496134</v>
          </cell>
          <cell r="T1753">
            <v>7.9527601999999993</v>
          </cell>
          <cell r="U1753">
            <v>7.4409488999999995</v>
          </cell>
          <cell r="V1753" t="str">
            <v>CN</v>
          </cell>
          <cell r="W1753" t="str">
            <v>Non Compliant</v>
          </cell>
          <cell r="X1753" t="str">
            <v>https://jblpro.com/en-US/products/control-442ct</v>
          </cell>
          <cell r="Y1753">
            <v>889</v>
          </cell>
        </row>
        <row r="1754">
          <cell r="A1754" t="str">
            <v>JBL-C442C/T-U</v>
          </cell>
          <cell r="B1754" t="str">
            <v>JBL</v>
          </cell>
          <cell r="C1754" t="str">
            <v>Ceiling Speaker</v>
          </cell>
          <cell r="D1754" t="str">
            <v>Control 442C/T</v>
          </cell>
          <cell r="E1754" t="str">
            <v>JBL018</v>
          </cell>
          <cell r="F1754" t="str">
            <v>No</v>
          </cell>
          <cell r="G1754" t="str">
            <v>NEW SKU</v>
          </cell>
          <cell r="H1754" t="str">
            <v>2.5 IN PREMIUM CEILING SPKR</v>
          </cell>
          <cell r="I1754" t="str">
            <v> Premium Coverage Series – Control 442C/T – 2.5" Compact, 15W, 160° Coverage, Satellite Ceiling Loudspeaker</v>
          </cell>
          <cell r="J1754">
            <v>175</v>
          </cell>
          <cell r="K1754">
            <v>175</v>
          </cell>
          <cell r="L1754">
            <v>103.82</v>
          </cell>
          <cell r="M1754">
            <v>98.628999999999991</v>
          </cell>
          <cell r="N1754">
            <v>93.438000000000002</v>
          </cell>
          <cell r="O1754">
            <v>2</v>
          </cell>
          <cell r="P1754">
            <v>691991044786</v>
          </cell>
          <cell r="Q1754" t="str">
            <v>No</v>
          </cell>
          <cell r="R1754">
            <v>7.0988764</v>
          </cell>
          <cell r="S1754">
            <v>13.1496134</v>
          </cell>
          <cell r="T1754">
            <v>7.9527601999999993</v>
          </cell>
          <cell r="U1754">
            <v>7.4409488999999995</v>
          </cell>
          <cell r="V1754" t="str">
            <v>TH</v>
          </cell>
          <cell r="W1754" t="str">
            <v>Non Compliant</v>
          </cell>
          <cell r="X1754" t="str">
            <v>https://jblpro.com/en-US/products/control-442ct</v>
          </cell>
          <cell r="Y1754">
            <v>890</v>
          </cell>
        </row>
        <row r="1755">
          <cell r="A1755" t="str">
            <v>JBL-C445C/T</v>
          </cell>
          <cell r="B1755" t="str">
            <v>JBL</v>
          </cell>
          <cell r="C1755" t="str">
            <v>Ceiling Speaker</v>
          </cell>
          <cell r="D1755" t="str">
            <v>Control 445C/T</v>
          </cell>
          <cell r="E1755" t="str">
            <v>JBL018</v>
          </cell>
          <cell r="F1755" t="str">
            <v>No</v>
          </cell>
          <cell r="G1755" t="str">
            <v>NEW SKU</v>
          </cell>
          <cell r="H1755" t="str">
            <v>5.25 IN PREMIUM CEILING SPKR</v>
          </cell>
          <cell r="I1755" t="str">
            <v> Premium Coverage Series – Control 445C/T – Two-way 5.25" Coaxial, 75W, 120° Coverage, Ceiling Loudspeaker with RBI</v>
          </cell>
          <cell r="J1755">
            <v>402</v>
          </cell>
          <cell r="K1755">
            <v>402</v>
          </cell>
          <cell r="L1755">
            <v>241.02</v>
          </cell>
          <cell r="M1755">
            <v>228.96899999999999</v>
          </cell>
          <cell r="N1755">
            <v>216.91800000000001</v>
          </cell>
          <cell r="O1755">
            <v>2</v>
          </cell>
          <cell r="P1755">
            <v>691991043192</v>
          </cell>
          <cell r="Q1755" t="str">
            <v>No</v>
          </cell>
          <cell r="R1755">
            <v>30.489894599999996</v>
          </cell>
          <cell r="S1755">
            <v>28.818913199999997</v>
          </cell>
          <cell r="T1755">
            <v>12.677172199999999</v>
          </cell>
          <cell r="U1755">
            <v>13.818905099999998</v>
          </cell>
          <cell r="V1755" t="str">
            <v>CN</v>
          </cell>
          <cell r="W1755" t="str">
            <v>Non Compliant</v>
          </cell>
          <cell r="X1755" t="str">
            <v>https://jblpro.com/en-US/products/control-445ct</v>
          </cell>
          <cell r="Y1755">
            <v>891</v>
          </cell>
        </row>
        <row r="1756">
          <cell r="A1756" t="str">
            <v>JBL-C445C/T-U</v>
          </cell>
          <cell r="B1756" t="str">
            <v>JBL</v>
          </cell>
          <cell r="C1756" t="str">
            <v>Ceiling Speaker</v>
          </cell>
          <cell r="D1756" t="str">
            <v>Control 445C/T</v>
          </cell>
          <cell r="E1756" t="str">
            <v>JBL018</v>
          </cell>
          <cell r="F1756" t="str">
            <v>No</v>
          </cell>
          <cell r="G1756" t="str">
            <v>NEW SKU</v>
          </cell>
          <cell r="H1756" t="str">
            <v>5.25 IN PREMIUM CEILING SPKR</v>
          </cell>
          <cell r="I1756" t="str">
            <v> Premium Coverage Series – Control 445C/T – Two-way 5.25" Coaxial, 75W, 120° Coverage, Ceiling Loudspeaker with RBI</v>
          </cell>
          <cell r="J1756">
            <v>402</v>
          </cell>
          <cell r="K1756">
            <v>402</v>
          </cell>
          <cell r="L1756">
            <v>241.02</v>
          </cell>
          <cell r="M1756">
            <v>228.96899999999999</v>
          </cell>
          <cell r="N1756">
            <v>216.91800000000001</v>
          </cell>
          <cell r="O1756">
            <v>2</v>
          </cell>
          <cell r="P1756">
            <v>691991044793</v>
          </cell>
          <cell r="Q1756" t="str">
            <v>No</v>
          </cell>
          <cell r="R1756">
            <v>30.489894599999996</v>
          </cell>
          <cell r="S1756">
            <v>28.818913199999997</v>
          </cell>
          <cell r="T1756">
            <v>12.677172199999999</v>
          </cell>
          <cell r="U1756">
            <v>13.818905099999998</v>
          </cell>
          <cell r="V1756" t="str">
            <v>TH</v>
          </cell>
          <cell r="W1756" t="str">
            <v>Non Compliant</v>
          </cell>
          <cell r="X1756" t="str">
            <v>https://jblpro.com/en-US/products/control-445ct</v>
          </cell>
          <cell r="Y1756">
            <v>892</v>
          </cell>
        </row>
        <row r="1757">
          <cell r="A1757" t="str">
            <v>JBL-C447C/T</v>
          </cell>
          <cell r="B1757" t="str">
            <v>JBL</v>
          </cell>
          <cell r="C1757" t="str">
            <v>Ceiling Speaker</v>
          </cell>
          <cell r="D1757" t="str">
            <v>Control 447C/T</v>
          </cell>
          <cell r="E1757" t="str">
            <v>JBL018</v>
          </cell>
          <cell r="F1757" t="str">
            <v>No</v>
          </cell>
          <cell r="G1757" t="str">
            <v>NEW SKU</v>
          </cell>
          <cell r="H1757" t="str">
            <v>6.5 IN PREMIUM CEILING SPKR</v>
          </cell>
          <cell r="I1757" t="str">
            <v> Premium Coverage Series – Control 447C/T – Two-way 6.5" Coaxial, 75W, 120° Coverage, Ceiling Loudspeaker with RBI</v>
          </cell>
          <cell r="J1757">
            <v>465</v>
          </cell>
          <cell r="K1757">
            <v>465</v>
          </cell>
          <cell r="L1757">
            <v>278.10000000000002</v>
          </cell>
          <cell r="M1757">
            <v>264.19499999999999</v>
          </cell>
          <cell r="N1757">
            <v>250.29000000000002</v>
          </cell>
          <cell r="O1757">
            <v>2</v>
          </cell>
          <cell r="P1757">
            <v>691991043215</v>
          </cell>
          <cell r="Q1757" t="str">
            <v>No</v>
          </cell>
          <cell r="R1757">
            <v>38.073787399999993</v>
          </cell>
          <cell r="S1757">
            <v>28.818913199999997</v>
          </cell>
          <cell r="T1757">
            <v>15.354339</v>
          </cell>
          <cell r="U1757">
            <v>14.9212679</v>
          </cell>
          <cell r="V1757" t="str">
            <v>CN</v>
          </cell>
          <cell r="W1757" t="str">
            <v>Non Compliant</v>
          </cell>
          <cell r="X1757" t="str">
            <v>https://jblpro.com/en-US/products/control-447ct</v>
          </cell>
          <cell r="Y1757">
            <v>893</v>
          </cell>
        </row>
        <row r="1758">
          <cell r="A1758" t="str">
            <v>JBL-C447C/T-U</v>
          </cell>
          <cell r="B1758" t="str">
            <v>JBL</v>
          </cell>
          <cell r="C1758" t="str">
            <v>Ceiling Speaker</v>
          </cell>
          <cell r="D1758" t="str">
            <v>Control 447C/T</v>
          </cell>
          <cell r="E1758" t="str">
            <v>JBL018</v>
          </cell>
          <cell r="F1758" t="str">
            <v>No</v>
          </cell>
          <cell r="G1758" t="str">
            <v>NEW SKU</v>
          </cell>
          <cell r="H1758" t="str">
            <v>6.5 IN PREMIUM CEILING SPKR</v>
          </cell>
          <cell r="I1758" t="str">
            <v> Premium Coverage Series – Control 447C/T – Two-way 6.5" Coaxial, 75W, 120° Coverage, Ceiling Loudspeaker with RBI</v>
          </cell>
          <cell r="J1758">
            <v>465</v>
          </cell>
          <cell r="K1758">
            <v>465</v>
          </cell>
          <cell r="L1758">
            <v>278.10000000000002</v>
          </cell>
          <cell r="M1758">
            <v>264.19499999999999</v>
          </cell>
          <cell r="N1758">
            <v>250.29000000000002</v>
          </cell>
          <cell r="O1758">
            <v>2</v>
          </cell>
          <cell r="P1758">
            <v>691991044809</v>
          </cell>
          <cell r="Q1758" t="str">
            <v>No</v>
          </cell>
          <cell r="R1758">
            <v>38.073787399999993</v>
          </cell>
          <cell r="S1758">
            <v>28.818913199999997</v>
          </cell>
          <cell r="T1758">
            <v>15.354339</v>
          </cell>
          <cell r="U1758">
            <v>14.9212679</v>
          </cell>
          <cell r="V1758" t="str">
            <v>TH</v>
          </cell>
          <cell r="W1758" t="str">
            <v>Non Compliant</v>
          </cell>
          <cell r="X1758" t="str">
            <v>https://jblpro.com/en-US/products/control-447ct</v>
          </cell>
          <cell r="Y1758">
            <v>894</v>
          </cell>
        </row>
        <row r="1759">
          <cell r="A1759" t="str">
            <v>JBL-C447LP</v>
          </cell>
          <cell r="B1759" t="str">
            <v>JBL</v>
          </cell>
          <cell r="C1759" t="str">
            <v>Ceiling Speaker</v>
          </cell>
          <cell r="D1759" t="str">
            <v>Control 447LP</v>
          </cell>
          <cell r="E1759" t="str">
            <v>JBL018</v>
          </cell>
          <cell r="F1759" t="str">
            <v>No</v>
          </cell>
          <cell r="G1759" t="str">
            <v>NEW SKU</v>
          </cell>
          <cell r="H1759" t="str">
            <v>6.5 IN PREMIUM LP CEILING SPKR</v>
          </cell>
          <cell r="I1759" t="str">
            <v> Premium Coverage Series – Control 447LP – Low Profile Two-way 6.5" Coaxial, 75W, 120° Coverage, Ceiling Loudspeaker with RBI</v>
          </cell>
          <cell r="J1759">
            <v>395</v>
          </cell>
          <cell r="K1759">
            <v>395</v>
          </cell>
          <cell r="L1759">
            <v>237.31</v>
          </cell>
          <cell r="M1759">
            <v>225.44450000000001</v>
          </cell>
          <cell r="N1759">
            <v>213.57900000000001</v>
          </cell>
          <cell r="O1759">
            <v>2</v>
          </cell>
          <cell r="P1759">
            <v>691991043222</v>
          </cell>
          <cell r="Q1759" t="str">
            <v>No</v>
          </cell>
          <cell r="R1759">
            <v>34.877088399999998</v>
          </cell>
          <cell r="S1759">
            <v>28.818913199999997</v>
          </cell>
          <cell r="T1759">
            <v>15.354339</v>
          </cell>
          <cell r="U1759">
            <v>10.511816699999999</v>
          </cell>
          <cell r="V1759" t="str">
            <v>CN</v>
          </cell>
          <cell r="W1759" t="str">
            <v>Non Compliant</v>
          </cell>
          <cell r="X1759" t="str">
            <v>https://jblpro.com/en-US/products/control-447lp</v>
          </cell>
          <cell r="Y1759">
            <v>895</v>
          </cell>
        </row>
        <row r="1760">
          <cell r="A1760" t="str">
            <v>JBL-C447LP-U</v>
          </cell>
          <cell r="B1760" t="str">
            <v>JBL</v>
          </cell>
          <cell r="C1760" t="str">
            <v>Ceiling Speaker</v>
          </cell>
          <cell r="D1760" t="str">
            <v>Control 447LP</v>
          </cell>
          <cell r="E1760" t="str">
            <v>JBL018</v>
          </cell>
          <cell r="F1760" t="str">
            <v>No</v>
          </cell>
          <cell r="G1760" t="str">
            <v>NEW SKU</v>
          </cell>
          <cell r="H1760" t="str">
            <v>6.5 IN PREMIUM LP CEILING SPKR</v>
          </cell>
          <cell r="I1760" t="str">
            <v> Premium Coverage Series – Control 447LP – Low Profile Two-way 6.5" Coaxial, 75W, 120° Coverage, Ceiling Loudspeaker with RBI</v>
          </cell>
          <cell r="J1760">
            <v>395</v>
          </cell>
          <cell r="K1760">
            <v>395</v>
          </cell>
          <cell r="L1760">
            <v>237.31</v>
          </cell>
          <cell r="M1760">
            <v>225.44450000000001</v>
          </cell>
          <cell r="N1760">
            <v>213.57900000000001</v>
          </cell>
          <cell r="O1760">
            <v>2</v>
          </cell>
          <cell r="P1760">
            <v>691991044816</v>
          </cell>
          <cell r="Q1760" t="str">
            <v>No</v>
          </cell>
          <cell r="R1760">
            <v>34.877088399999998</v>
          </cell>
          <cell r="S1760">
            <v>28.818913199999997</v>
          </cell>
          <cell r="T1760">
            <v>15.354339</v>
          </cell>
          <cell r="U1760">
            <v>10.511816699999999</v>
          </cell>
          <cell r="V1760" t="str">
            <v>TH</v>
          </cell>
          <cell r="W1760" t="str">
            <v>Non Compliant</v>
          </cell>
          <cell r="X1760" t="str">
            <v>https://jblpro.com/en-US/products/control-447lp</v>
          </cell>
          <cell r="Y1760">
            <v>896</v>
          </cell>
        </row>
        <row r="1761">
          <cell r="A1761" t="str">
            <v>JBL-C447HC</v>
          </cell>
          <cell r="B1761" t="str">
            <v>JBL</v>
          </cell>
          <cell r="C1761" t="str">
            <v>Ceiling Speaker</v>
          </cell>
          <cell r="D1761" t="str">
            <v>Control 447HC</v>
          </cell>
          <cell r="E1761" t="str">
            <v>JBL018</v>
          </cell>
          <cell r="F1761" t="str">
            <v>No</v>
          </cell>
          <cell r="G1761" t="str">
            <v>NEW SKU</v>
          </cell>
          <cell r="H1761" t="str">
            <v>6.5 IN PREMIUM HC CEILING SPKR</v>
          </cell>
          <cell r="I1761" t="str">
            <v> Premium Coverage Series – Control 447HC – High Ceiling Two-way 6.5" Coaxial, 75W, 85° Coverage, Loudspeaker with RBI</v>
          </cell>
          <cell r="J1761">
            <v>557</v>
          </cell>
          <cell r="K1761">
            <v>557</v>
          </cell>
          <cell r="L1761">
            <v>333.72</v>
          </cell>
          <cell r="M1761">
            <v>317.03399999999999</v>
          </cell>
          <cell r="N1761">
            <v>300.34800000000001</v>
          </cell>
          <cell r="O1761">
            <v>2</v>
          </cell>
          <cell r="P1761">
            <v>691991043239</v>
          </cell>
          <cell r="Q1761" t="str">
            <v>No</v>
          </cell>
          <cell r="R1761">
            <v>49.22916459999999</v>
          </cell>
          <cell r="S1761">
            <v>30.118126499999999</v>
          </cell>
          <cell r="T1761">
            <v>16.850402799999998</v>
          </cell>
          <cell r="U1761">
            <v>18.464576900000001</v>
          </cell>
          <cell r="V1761" t="str">
            <v>CN</v>
          </cell>
          <cell r="W1761" t="str">
            <v>Non Compliant</v>
          </cell>
          <cell r="X1761" t="str">
            <v>https://jblpro.com/en-US/products/control-447hc</v>
          </cell>
          <cell r="Y1761">
            <v>897</v>
          </cell>
        </row>
        <row r="1762">
          <cell r="A1762" t="str">
            <v>JBL-C447HC-U</v>
          </cell>
          <cell r="B1762" t="str">
            <v>JBL</v>
          </cell>
          <cell r="C1762" t="str">
            <v>Ceiling Speaker</v>
          </cell>
          <cell r="D1762" t="str">
            <v>Control 447HC</v>
          </cell>
          <cell r="E1762" t="str">
            <v>JBL018</v>
          </cell>
          <cell r="F1762" t="str">
            <v>No</v>
          </cell>
          <cell r="G1762" t="str">
            <v>NEW SKU</v>
          </cell>
          <cell r="H1762" t="str">
            <v>6.5 IN PREMIUM HC CEILING SPKR</v>
          </cell>
          <cell r="I1762" t="str">
            <v> Premium Coverage Series – Control 447HC – High Ceiling Two-way 6.5" Coaxial, 75W, 85° Coverage, Loudspeaker with RBI</v>
          </cell>
          <cell r="J1762">
            <v>555</v>
          </cell>
          <cell r="K1762">
            <v>555</v>
          </cell>
          <cell r="L1762">
            <v>333.72</v>
          </cell>
          <cell r="M1762">
            <v>317.03399999999999</v>
          </cell>
          <cell r="N1762">
            <v>300.34800000000001</v>
          </cell>
          <cell r="O1762">
            <v>2</v>
          </cell>
          <cell r="P1762">
            <v>691991044823</v>
          </cell>
          <cell r="Q1762" t="str">
            <v>No</v>
          </cell>
          <cell r="R1762">
            <v>49.22916459999999</v>
          </cell>
          <cell r="S1762">
            <v>30.118126499999999</v>
          </cell>
          <cell r="T1762">
            <v>16.850402799999998</v>
          </cell>
          <cell r="U1762">
            <v>18.464576900000001</v>
          </cell>
          <cell r="V1762" t="str">
            <v>TH</v>
          </cell>
          <cell r="W1762" t="str">
            <v>Non Compliant</v>
          </cell>
          <cell r="X1762" t="str">
            <v>https://jblpro.com/en-US/products/control-447hc</v>
          </cell>
          <cell r="Y1762">
            <v>898</v>
          </cell>
        </row>
        <row r="1763">
          <cell r="A1763" t="str">
            <v>JBL-C440CS/T</v>
          </cell>
          <cell r="B1763" t="str">
            <v>JBL</v>
          </cell>
          <cell r="C1763" t="str">
            <v>Ceiling Speaker</v>
          </cell>
          <cell r="D1763" t="str">
            <v>Control 440CS/T</v>
          </cell>
          <cell r="E1763" t="str">
            <v>JBL018</v>
          </cell>
          <cell r="F1763" t="str">
            <v>No</v>
          </cell>
          <cell r="G1763" t="str">
            <v>NEW SKU</v>
          </cell>
          <cell r="H1763" t="str">
            <v>8 IN PREMIUM IN-CEILING SUBWOOFER</v>
          </cell>
          <cell r="I1763" t="str">
            <v> Premium Coverage Series – Control 440CS/T – 8", 100W, Ceiling Subwoofer with Built-In Crossover</v>
          </cell>
          <cell r="J1763">
            <v>650</v>
          </cell>
          <cell r="K1763">
            <v>650</v>
          </cell>
          <cell r="L1763">
            <v>389.34</v>
          </cell>
          <cell r="M1763">
            <v>369.87299999999993</v>
          </cell>
          <cell r="N1763">
            <v>350.40600000000001</v>
          </cell>
          <cell r="O1763">
            <v>2</v>
          </cell>
          <cell r="P1763">
            <v>691991043246</v>
          </cell>
          <cell r="Q1763" t="str">
            <v>No</v>
          </cell>
          <cell r="R1763">
            <v>55.159592399999994</v>
          </cell>
          <cell r="S1763">
            <v>30.118126499999999</v>
          </cell>
          <cell r="T1763">
            <v>16.850402799999998</v>
          </cell>
          <cell r="U1763">
            <v>18.464576900000001</v>
          </cell>
          <cell r="V1763" t="str">
            <v>CN</v>
          </cell>
          <cell r="W1763" t="str">
            <v>Non Compliant</v>
          </cell>
          <cell r="X1763" t="str">
            <v>https://jblpro.com/en-US/products/control-440cst</v>
          </cell>
          <cell r="Y1763">
            <v>899</v>
          </cell>
        </row>
        <row r="1764">
          <cell r="A1764" t="str">
            <v>JBL-C440CS/T-U</v>
          </cell>
          <cell r="B1764" t="str">
            <v>JBL</v>
          </cell>
          <cell r="C1764" t="str">
            <v>Ceiling Speaker</v>
          </cell>
          <cell r="D1764" t="str">
            <v>Control 440CS/T</v>
          </cell>
          <cell r="E1764" t="str">
            <v>JBL018</v>
          </cell>
          <cell r="F1764" t="str">
            <v>No</v>
          </cell>
          <cell r="G1764" t="str">
            <v>NEW SKU</v>
          </cell>
          <cell r="H1764" t="str">
            <v>8 IN PREMIUM IN-CEILING SUBWOOFER</v>
          </cell>
          <cell r="I1764" t="str">
            <v> Premium Coverage Series – Control 440CS/T – 8", 100W, Ceiling Subwoofer with Built-In Crossover</v>
          </cell>
          <cell r="J1764">
            <v>650</v>
          </cell>
          <cell r="K1764">
            <v>650</v>
          </cell>
          <cell r="L1764">
            <v>389.34</v>
          </cell>
          <cell r="M1764">
            <v>369.87299999999993</v>
          </cell>
          <cell r="N1764">
            <v>350.40600000000001</v>
          </cell>
          <cell r="O1764">
            <v>2</v>
          </cell>
          <cell r="P1764">
            <v>691991044830</v>
          </cell>
          <cell r="Q1764" t="str">
            <v>No</v>
          </cell>
          <cell r="R1764">
            <v>55.159592399999994</v>
          </cell>
          <cell r="S1764">
            <v>30.118126499999999</v>
          </cell>
          <cell r="T1764">
            <v>16.850402799999998</v>
          </cell>
          <cell r="U1764">
            <v>18.464576900000001</v>
          </cell>
          <cell r="V1764" t="str">
            <v>TH</v>
          </cell>
          <cell r="W1764" t="str">
            <v>Non Compliant</v>
          </cell>
          <cell r="X1764" t="str">
            <v>https://jblpro.com/en-US/products/control-440cst</v>
          </cell>
          <cell r="Y1764">
            <v>900</v>
          </cell>
        </row>
        <row r="1765">
          <cell r="A1765" t="str">
            <v>JBL-MTC-442MR</v>
          </cell>
          <cell r="B1765" t="str">
            <v>JBL</v>
          </cell>
          <cell r="C1765" t="str">
            <v>Accessory</v>
          </cell>
          <cell r="D1765" t="str">
            <v>JBL-MTC-442MR</v>
          </cell>
          <cell r="E1765" t="str">
            <v>JB025</v>
          </cell>
          <cell r="F1765" t="str">
            <v>No</v>
          </cell>
          <cell r="G1765" t="str">
            <v>NEW SKU</v>
          </cell>
          <cell r="H1765" t="str">
            <v>MR MUD RING BRKT, C442(EA=6BKTS)</v>
          </cell>
          <cell r="I1765" t="str">
            <v>Optional Mud/Plaster‐Ring Construction Bracket for Control 442C/T; Installs before Sheetrock, Integral Ring Extension for Drywall Mudding,  (Priced and sold as a pack of 6 pcs)</v>
          </cell>
          <cell r="J1765">
            <v>185</v>
          </cell>
          <cell r="K1765">
            <v>185</v>
          </cell>
          <cell r="L1765">
            <v>109.58</v>
          </cell>
          <cell r="P1765">
            <v>691991044588</v>
          </cell>
          <cell r="Q1765" t="str">
            <v>No</v>
          </cell>
          <cell r="R1765">
            <v>7.1870611999999987</v>
          </cell>
          <cell r="S1765">
            <v>26.1023763</v>
          </cell>
          <cell r="T1765">
            <v>6.6141768000000001</v>
          </cell>
          <cell r="U1765">
            <v>4.6063016999999995</v>
          </cell>
          <cell r="V1765" t="str">
            <v>CN</v>
          </cell>
          <cell r="W1765" t="str">
            <v>Non Compliant</v>
          </cell>
          <cell r="X1765">
            <v>0</v>
          </cell>
          <cell r="Y1765">
            <v>901</v>
          </cell>
        </row>
        <row r="1766">
          <cell r="A1766" t="str">
            <v>JBL-MTC-442NC</v>
          </cell>
          <cell r="B1766" t="str">
            <v>JBL</v>
          </cell>
          <cell r="C1766" t="str">
            <v>Accessory</v>
          </cell>
          <cell r="D1766" t="str">
            <v>JBL-MTC-442NC</v>
          </cell>
          <cell r="E1766" t="str">
            <v>JB026</v>
          </cell>
          <cell r="F1766" t="str">
            <v>No</v>
          </cell>
          <cell r="G1766" t="str">
            <v>NEW SKU</v>
          </cell>
          <cell r="H1766" t="str">
            <v>NC NEW CONSTRUCTION BRKT,C442(EA=6 BKTS)</v>
          </cell>
          <cell r="I1766" t="str">
            <v>Optional New Construction Bracket for Control 442C/T; Installs before Sheetrock as Cutout Template. (Priced and sold as a pack of 6 pcs)</v>
          </cell>
          <cell r="J1766">
            <v>151</v>
          </cell>
          <cell r="K1766">
            <v>151</v>
          </cell>
          <cell r="L1766">
            <v>90.47</v>
          </cell>
          <cell r="P1766">
            <v>691991044571</v>
          </cell>
          <cell r="Q1766" t="str">
            <v>No</v>
          </cell>
          <cell r="R1766">
            <v>6.2831669999999997</v>
          </cell>
          <cell r="S1766">
            <v>25.629935099999997</v>
          </cell>
          <cell r="T1766">
            <v>6.4566963999999993</v>
          </cell>
          <cell r="U1766">
            <v>2.1259853999999998</v>
          </cell>
          <cell r="V1766" t="str">
            <v>CN</v>
          </cell>
          <cell r="W1766" t="str">
            <v>Non Compliant</v>
          </cell>
          <cell r="X1766">
            <v>0</v>
          </cell>
          <cell r="Y1766">
            <v>902</v>
          </cell>
        </row>
        <row r="1767">
          <cell r="A1767" t="str">
            <v>JBL-MTC-447MR</v>
          </cell>
          <cell r="B1767" t="str">
            <v>JBL</v>
          </cell>
          <cell r="C1767" t="str">
            <v>Accessory</v>
          </cell>
          <cell r="D1767" t="str">
            <v>JBL-MTC-447MR</v>
          </cell>
          <cell r="E1767" t="str">
            <v>JB027</v>
          </cell>
          <cell r="F1767" t="str">
            <v>No</v>
          </cell>
          <cell r="G1767" t="str">
            <v>NEW SKU</v>
          </cell>
          <cell r="H1767" t="str">
            <v>MR MUD RING BRKT, C447(EA=6BKTS)</v>
          </cell>
          <cell r="I1767" t="str">
            <v>Optional Mud/Plaster‐Ring Construction Bracket for Control 418C/T, 447C/T and 447LP; Installs before Sheetrock, Integral Ring Extension for Drywall Mudding,  (Priced and sold as a pack of 6 pcs)</v>
          </cell>
          <cell r="J1767">
            <v>333</v>
          </cell>
          <cell r="K1767">
            <v>333</v>
          </cell>
          <cell r="L1767">
            <v>199.19</v>
          </cell>
          <cell r="P1767">
            <v>691991044601</v>
          </cell>
          <cell r="Q1767" t="str">
            <v>No</v>
          </cell>
          <cell r="R1767">
            <v>10.5380836</v>
          </cell>
          <cell r="S1767">
            <v>26.1023763</v>
          </cell>
          <cell r="T1767">
            <v>13.7401649</v>
          </cell>
          <cell r="U1767">
            <v>4.7244120000000001</v>
          </cell>
          <cell r="V1767" t="str">
            <v>CN</v>
          </cell>
          <cell r="W1767" t="str">
            <v>Non Compliant</v>
          </cell>
          <cell r="X1767">
            <v>0</v>
          </cell>
          <cell r="Y1767">
            <v>903</v>
          </cell>
        </row>
        <row r="1768">
          <cell r="A1768" t="str">
            <v>JBL-MTC-447NC</v>
          </cell>
          <cell r="B1768" t="str">
            <v>JBL</v>
          </cell>
          <cell r="C1768" t="str">
            <v>Accessory</v>
          </cell>
          <cell r="D1768" t="str">
            <v>JBL-MTC-447NC</v>
          </cell>
          <cell r="E1768" t="str">
            <v>JB028</v>
          </cell>
          <cell r="F1768" t="str">
            <v>No</v>
          </cell>
          <cell r="G1768" t="str">
            <v>NEW SKU</v>
          </cell>
          <cell r="H1768" t="str">
            <v>NC NEW CONSTRUCTION BRKT,C447(EA=6 BKTS)</v>
          </cell>
          <cell r="I1768" t="str">
            <v>Optional New Construction Bracket for Control 418C/T, 447C/T and 447LP; Installs before Sheetrock as Cutout Template. (Priced and sold as a pack of 6 pcs)</v>
          </cell>
          <cell r="J1768">
            <v>240</v>
          </cell>
          <cell r="K1768">
            <v>240</v>
          </cell>
          <cell r="L1768">
            <v>143.65</v>
          </cell>
          <cell r="P1768">
            <v>691991044595</v>
          </cell>
          <cell r="Q1768" t="str">
            <v>No</v>
          </cell>
          <cell r="R1768">
            <v>6.7020447999999995</v>
          </cell>
          <cell r="S1768">
            <v>25.629935099999997</v>
          </cell>
          <cell r="T1768">
            <v>13.503944299999999</v>
          </cell>
          <cell r="U1768">
            <v>4.7244120000000001</v>
          </cell>
          <cell r="V1768" t="str">
            <v>CN</v>
          </cell>
          <cell r="W1768" t="str">
            <v>Non Compliant</v>
          </cell>
          <cell r="X1768">
            <v>0</v>
          </cell>
          <cell r="Y1768">
            <v>904</v>
          </cell>
        </row>
        <row r="1769">
          <cell r="A1769" t="str">
            <v>JBL-MTC-442BG</v>
          </cell>
          <cell r="B1769" t="str">
            <v>JBL</v>
          </cell>
          <cell r="C1769" t="str">
            <v>Accessory</v>
          </cell>
          <cell r="D1769" t="str">
            <v>JBL-MTC-442BG</v>
          </cell>
          <cell r="E1769" t="str">
            <v>JB029</v>
          </cell>
          <cell r="F1769" t="str">
            <v>No</v>
          </cell>
          <cell r="G1769" t="str">
            <v>NEW SKU</v>
          </cell>
          <cell r="H1769" t="str">
            <v>BLK ROUND GRILLE,C442(EA=6GRILLES)</v>
          </cell>
          <cell r="I1769" t="str">
            <v>Black round grille for Control 442C/T (1 = pack of 6 grilles)</v>
          </cell>
          <cell r="J1769">
            <v>205</v>
          </cell>
          <cell r="K1769">
            <v>205</v>
          </cell>
          <cell r="L1769">
            <v>122.36</v>
          </cell>
          <cell r="P1769">
            <v>691991043253</v>
          </cell>
          <cell r="Q1769" t="str">
            <v>No</v>
          </cell>
          <cell r="R1769">
            <v>1.2367918200000001</v>
          </cell>
          <cell r="S1769">
            <v>6.8897674999999996</v>
          </cell>
          <cell r="T1769">
            <v>6.1417355999999996</v>
          </cell>
          <cell r="U1769">
            <v>4.7244120000000001</v>
          </cell>
          <cell r="V1769" t="str">
            <v>CN</v>
          </cell>
          <cell r="W1769" t="str">
            <v>Non Compliant</v>
          </cell>
          <cell r="X1769">
            <v>0</v>
          </cell>
          <cell r="Y1769">
            <v>905</v>
          </cell>
        </row>
        <row r="1770">
          <cell r="A1770" t="str">
            <v>JBL-MTC-442SG</v>
          </cell>
          <cell r="B1770" t="str">
            <v>JBL</v>
          </cell>
          <cell r="C1770" t="str">
            <v>Accessory</v>
          </cell>
          <cell r="D1770" t="str">
            <v>JBL-MTC-442SG</v>
          </cell>
          <cell r="E1770" t="str">
            <v>JB030</v>
          </cell>
          <cell r="F1770" t="str">
            <v>No</v>
          </cell>
          <cell r="G1770" t="str">
            <v>NEW SKU</v>
          </cell>
          <cell r="H1770" t="str">
            <v>WHT SQUARE GRILLE,C442(EA=6GRILLES)</v>
          </cell>
          <cell r="I1770" t="str">
            <v>White square grille for Control 442C/T (1 = pack of 6 grilles)</v>
          </cell>
          <cell r="J1770">
            <v>247</v>
          </cell>
          <cell r="K1770">
            <v>247</v>
          </cell>
          <cell r="L1770">
            <v>148.32</v>
          </cell>
          <cell r="P1770">
            <v>691991043291</v>
          </cell>
          <cell r="Q1770" t="str">
            <v>No</v>
          </cell>
          <cell r="R1770">
            <v>1.3558412999999998</v>
          </cell>
          <cell r="S1770">
            <v>6.8897674999999996</v>
          </cell>
          <cell r="T1770">
            <v>6.1417355999999996</v>
          </cell>
          <cell r="U1770">
            <v>4.7244120000000001</v>
          </cell>
          <cell r="V1770" t="str">
            <v>CN</v>
          </cell>
          <cell r="W1770" t="str">
            <v>Non Compliant</v>
          </cell>
          <cell r="X1770">
            <v>0</v>
          </cell>
          <cell r="Y1770">
            <v>906</v>
          </cell>
        </row>
        <row r="1771">
          <cell r="A1771" t="str">
            <v>JBL-MTC-445BG</v>
          </cell>
          <cell r="B1771" t="str">
            <v>JBL</v>
          </cell>
          <cell r="C1771" t="str">
            <v>Accessory</v>
          </cell>
          <cell r="D1771" t="str">
            <v>JBL-MTC-445BG</v>
          </cell>
          <cell r="E1771" t="str">
            <v>JB031</v>
          </cell>
          <cell r="F1771" t="str">
            <v>No</v>
          </cell>
          <cell r="G1771" t="str">
            <v>NEW SKU</v>
          </cell>
          <cell r="H1771" t="str">
            <v>BLK ROUND GRILLE,C445(EA=6GRILLES)</v>
          </cell>
          <cell r="I1771" t="str">
            <v>Black round grille for Control 445C/T (1 = pack of 6 grilles)</v>
          </cell>
          <cell r="J1771">
            <v>247</v>
          </cell>
          <cell r="K1771">
            <v>247</v>
          </cell>
          <cell r="L1771">
            <v>148.32</v>
          </cell>
          <cell r="P1771">
            <v>691991043260</v>
          </cell>
          <cell r="Q1771" t="str">
            <v>No</v>
          </cell>
          <cell r="R1771">
            <v>4.4092399999999996</v>
          </cell>
          <cell r="S1771">
            <v>11.9685104</v>
          </cell>
          <cell r="T1771">
            <v>11.181108399999999</v>
          </cell>
          <cell r="U1771">
            <v>4.7244120000000001</v>
          </cell>
          <cell r="V1771" t="str">
            <v>CN</v>
          </cell>
          <cell r="W1771" t="str">
            <v>Non Compliant</v>
          </cell>
          <cell r="X1771">
            <v>0</v>
          </cell>
          <cell r="Y1771">
            <v>907</v>
          </cell>
        </row>
        <row r="1772">
          <cell r="A1772" t="str">
            <v>JBL-MTC-445SG</v>
          </cell>
          <cell r="B1772" t="str">
            <v>JBL</v>
          </cell>
          <cell r="C1772" t="str">
            <v>Accessory</v>
          </cell>
          <cell r="D1772" t="str">
            <v xml:space="preserve">JBL-MTC-445SG </v>
          </cell>
          <cell r="E1772" t="str">
            <v>JB032</v>
          </cell>
          <cell r="F1772" t="str">
            <v>No</v>
          </cell>
          <cell r="G1772" t="str">
            <v>NEW SKU</v>
          </cell>
          <cell r="H1772" t="str">
            <v>WHT SQUARE GRILLE,C445(EA=6GRILLES)</v>
          </cell>
          <cell r="I1772" t="str">
            <v>White square grille for Control 445C/T (1 = pack of 6 grilles)</v>
          </cell>
          <cell r="J1772">
            <v>298</v>
          </cell>
          <cell r="K1772">
            <v>298</v>
          </cell>
          <cell r="L1772">
            <v>177.98</v>
          </cell>
          <cell r="P1772">
            <v>691991043307</v>
          </cell>
          <cell r="Q1772" t="str">
            <v>No</v>
          </cell>
          <cell r="R1772">
            <v>4.7399329999999997</v>
          </cell>
          <cell r="S1772">
            <v>11.9685104</v>
          </cell>
          <cell r="T1772">
            <v>11.181108399999999</v>
          </cell>
          <cell r="U1772">
            <v>4.7244120000000001</v>
          </cell>
          <cell r="V1772" t="str">
            <v>CN</v>
          </cell>
          <cell r="W1772" t="str">
            <v>Non Compliant</v>
          </cell>
          <cell r="X1772">
            <v>0</v>
          </cell>
          <cell r="Y1772">
            <v>908</v>
          </cell>
        </row>
        <row r="1773">
          <cell r="A1773" t="str">
            <v>JBL-MTC-447BG</v>
          </cell>
          <cell r="B1773" t="str">
            <v>JBL</v>
          </cell>
          <cell r="C1773" t="str">
            <v>Accessory</v>
          </cell>
          <cell r="D1773" t="str">
            <v xml:space="preserve">JBL-MTC-447BG </v>
          </cell>
          <cell r="E1773" t="str">
            <v>JB033</v>
          </cell>
          <cell r="F1773" t="str">
            <v>No</v>
          </cell>
          <cell r="G1773" t="str">
            <v>NEW SKU</v>
          </cell>
          <cell r="H1773" t="str">
            <v>BLK ROUND GRILLE,C447(EA=6GRILLES)</v>
          </cell>
          <cell r="I1773" t="str">
            <v>Black round grille for Control 447C/T and 447LP (1 = pack of 6 grilles)</v>
          </cell>
          <cell r="J1773">
            <v>298</v>
          </cell>
          <cell r="K1773">
            <v>298</v>
          </cell>
          <cell r="L1773">
            <v>177.98</v>
          </cell>
          <cell r="P1773">
            <v>691991043277</v>
          </cell>
          <cell r="Q1773" t="str">
            <v>No</v>
          </cell>
          <cell r="R1773">
            <v>7.4516155999999993</v>
          </cell>
          <cell r="S1773">
            <v>14.173235999999999</v>
          </cell>
          <cell r="T1773">
            <v>13.385833999999999</v>
          </cell>
          <cell r="U1773">
            <v>4.8425222999999997</v>
          </cell>
          <cell r="V1773" t="str">
            <v>CN</v>
          </cell>
          <cell r="W1773" t="str">
            <v>Non Compliant</v>
          </cell>
          <cell r="X1773">
            <v>0</v>
          </cell>
          <cell r="Y1773">
            <v>909</v>
          </cell>
        </row>
        <row r="1774">
          <cell r="A1774" t="str">
            <v>JBL-MTC-447SG</v>
          </cell>
          <cell r="B1774" t="str">
            <v>JBL</v>
          </cell>
          <cell r="C1774" t="str">
            <v>Accessory</v>
          </cell>
          <cell r="D1774" t="str">
            <v xml:space="preserve">JBL-MTC-447SG </v>
          </cell>
          <cell r="E1774" t="str">
            <v>JB034</v>
          </cell>
          <cell r="F1774" t="str">
            <v>No</v>
          </cell>
          <cell r="G1774" t="str">
            <v>NEW SKU</v>
          </cell>
          <cell r="H1774" t="str">
            <v>WHT SQUARE GRILLE,C447(EA=6GRILLES)</v>
          </cell>
          <cell r="I1774" t="str">
            <v>White square grille for Control 447C/T and 447LP (1 = pack of 6 grilles)</v>
          </cell>
          <cell r="J1774">
            <v>320</v>
          </cell>
          <cell r="K1774">
            <v>320</v>
          </cell>
          <cell r="L1774">
            <v>191.58</v>
          </cell>
          <cell r="P1774">
            <v>691991043406</v>
          </cell>
          <cell r="Q1774" t="str">
            <v>No</v>
          </cell>
          <cell r="R1774">
            <v>8.1130016000000005</v>
          </cell>
          <cell r="S1774">
            <v>14.173235999999999</v>
          </cell>
          <cell r="T1774">
            <v>13.385833999999999</v>
          </cell>
          <cell r="U1774">
            <v>4.8425222999999997</v>
          </cell>
          <cell r="V1774" t="str">
            <v>CN</v>
          </cell>
          <cell r="W1774" t="str">
            <v>Non Compliant</v>
          </cell>
          <cell r="X1774">
            <v>0</v>
          </cell>
          <cell r="Y1774">
            <v>910</v>
          </cell>
        </row>
        <row r="1775">
          <cell r="A1775" t="str">
            <v>JBL-MTC-447WG</v>
          </cell>
          <cell r="B1775" t="str">
            <v>JBL</v>
          </cell>
          <cell r="C1775" t="str">
            <v>Accessory</v>
          </cell>
          <cell r="D1775" t="str">
            <v xml:space="preserve">JBL-MTC-447WG  </v>
          </cell>
          <cell r="E1775" t="str">
            <v>JB035</v>
          </cell>
          <cell r="F1775" t="str">
            <v>No</v>
          </cell>
          <cell r="G1775" t="str">
            <v>NEW SKU</v>
          </cell>
          <cell r="H1775" t="str">
            <v>HIGH HUMIDITY WTHR GRILLE 447/LP(EA=2GRILLES)</v>
          </cell>
          <cell r="I1775" t="str">
            <v>Weather Grille Accessory for Control 447C/T and 447LP. Polyester Powdercoated, Satin Finish, White (RAL9004) passes salt-spray 200 hours, UV 100 hours, (1 = pack of 2 grilles)</v>
          </cell>
          <cell r="J1775">
            <v>112</v>
          </cell>
          <cell r="K1775">
            <v>112</v>
          </cell>
          <cell r="L1775">
            <v>66.739999999999995</v>
          </cell>
          <cell r="P1775">
            <v>691991043420</v>
          </cell>
          <cell r="Q1775" t="str">
            <v>No</v>
          </cell>
          <cell r="R1775">
            <v>26.455439999999996</v>
          </cell>
          <cell r="S1775">
            <v>27.007888599999998</v>
          </cell>
          <cell r="T1775">
            <v>9.3700837999999997</v>
          </cell>
          <cell r="U1775">
            <v>14.6456772</v>
          </cell>
          <cell r="V1775" t="str">
            <v>CN</v>
          </cell>
          <cell r="W1775" t="str">
            <v>Non Compliant</v>
          </cell>
          <cell r="X1775">
            <v>0</v>
          </cell>
          <cell r="Y1775">
            <v>911</v>
          </cell>
        </row>
        <row r="1776">
          <cell r="A1776" t="str">
            <v>JBL-MTC-440BG</v>
          </cell>
          <cell r="B1776" t="str">
            <v>JBL</v>
          </cell>
          <cell r="C1776" t="str">
            <v>Accessory</v>
          </cell>
          <cell r="D1776" t="str">
            <v xml:space="preserve">JBL-MTC-440BG </v>
          </cell>
          <cell r="E1776" t="str">
            <v>JB036</v>
          </cell>
          <cell r="F1776" t="str">
            <v>No</v>
          </cell>
          <cell r="G1776" t="str">
            <v>NEW SKU</v>
          </cell>
          <cell r="H1776" t="str">
            <v>BLK ROUND GRILLE,C440.(EA=6GRILLES)</v>
          </cell>
          <cell r="I1776" t="str">
            <v>Black round grille for Control 440CS/T (1 = pack of 6 grilles)</v>
          </cell>
          <cell r="J1776">
            <v>340</v>
          </cell>
          <cell r="K1776">
            <v>340</v>
          </cell>
          <cell r="L1776">
            <v>203.94</v>
          </cell>
          <cell r="P1776">
            <v>691991043284</v>
          </cell>
          <cell r="Q1776" t="str">
            <v>No</v>
          </cell>
          <cell r="R1776">
            <v>8.9507571999999982</v>
          </cell>
          <cell r="S1776">
            <v>15.196858599999999</v>
          </cell>
          <cell r="T1776">
            <v>9.3700837999999997</v>
          </cell>
          <cell r="U1776">
            <v>14.6456772</v>
          </cell>
          <cell r="V1776" t="str">
            <v>CN</v>
          </cell>
          <cell r="W1776" t="str">
            <v>Non Compliant</v>
          </cell>
          <cell r="X1776">
            <v>0</v>
          </cell>
          <cell r="Y1776">
            <v>912</v>
          </cell>
        </row>
        <row r="1777">
          <cell r="A1777" t="str">
            <v>JBL-MTC-440SG</v>
          </cell>
          <cell r="B1777" t="str">
            <v>JBL</v>
          </cell>
          <cell r="C1777" t="str">
            <v>Accessory</v>
          </cell>
          <cell r="D1777" t="str">
            <v xml:space="preserve">JBL-MTC-440SG </v>
          </cell>
          <cell r="E1777" t="str">
            <v>JB037</v>
          </cell>
          <cell r="F1777" t="str">
            <v>No</v>
          </cell>
          <cell r="G1777" t="str">
            <v>NEW SKU</v>
          </cell>
          <cell r="H1777" t="str">
            <v>WHT SQUARE GRILLE,C440.(EA=6GRILLES)</v>
          </cell>
          <cell r="I1777" t="str">
            <v>White square grille for Control 440CS/T (1 = pack of 6 grilles)</v>
          </cell>
          <cell r="J1777">
            <v>350</v>
          </cell>
          <cell r="K1777">
            <v>350</v>
          </cell>
          <cell r="L1777">
            <v>210.12</v>
          </cell>
          <cell r="P1777">
            <v>691991043413</v>
          </cell>
          <cell r="Q1777" t="str">
            <v>No</v>
          </cell>
          <cell r="R1777">
            <v>9.1271267999999992</v>
          </cell>
          <cell r="S1777">
            <v>15.196858599999999</v>
          </cell>
          <cell r="T1777">
            <v>14.4488267</v>
          </cell>
          <cell r="U1777">
            <v>4.8425222999999997</v>
          </cell>
          <cell r="V1777" t="str">
            <v>CN</v>
          </cell>
          <cell r="W1777" t="str">
            <v>Non Compliant</v>
          </cell>
          <cell r="X1777">
            <v>0</v>
          </cell>
          <cell r="Y1777">
            <v>913</v>
          </cell>
        </row>
        <row r="1778">
          <cell r="A1778" t="str">
            <v>JBL-P3365MX</v>
          </cell>
          <cell r="B1778" t="str">
            <v>JBL</v>
          </cell>
          <cell r="C1778" t="str">
            <v>SRX SERIES</v>
          </cell>
          <cell r="D1778" t="str">
            <v>SR915SF</v>
          </cell>
          <cell r="E1778" t="str">
            <v>JBL020</v>
          </cell>
          <cell r="H1778" t="str">
            <v>15-inch Subwoofer</v>
          </cell>
          <cell r="I1778" t="str">
            <v>15-inch Powered Flyable Subwoofer</v>
          </cell>
          <cell r="J1778">
            <v>4650</v>
          </cell>
          <cell r="K1778">
            <v>3199</v>
          </cell>
          <cell r="L1778">
            <v>2325</v>
          </cell>
          <cell r="P1778">
            <v>691991039812</v>
          </cell>
          <cell r="R1778">
            <v>99</v>
          </cell>
          <cell r="S1778">
            <v>21.2</v>
          </cell>
          <cell r="T1778">
            <v>28.6</v>
          </cell>
          <cell r="U1778">
            <v>24.4</v>
          </cell>
          <cell r="V1778" t="str">
            <v>MX</v>
          </cell>
          <cell r="Y1778">
            <v>914</v>
          </cell>
        </row>
        <row r="1779">
          <cell r="A1779" t="str">
            <v>JBL-P3366MX</v>
          </cell>
          <cell r="B1779" t="str">
            <v>JBL</v>
          </cell>
          <cell r="C1779" t="str">
            <v>SRX SERIES</v>
          </cell>
          <cell r="D1779" t="str">
            <v>SRX918SF</v>
          </cell>
          <cell r="E1779" t="str">
            <v>JBL020</v>
          </cell>
          <cell r="H1779" t="str">
            <v>18-inch Subwoofer</v>
          </cell>
          <cell r="I1779" t="str">
            <v>18-inch Powered Flyable Subwoofer</v>
          </cell>
          <cell r="J1779">
            <v>5100</v>
          </cell>
          <cell r="K1779">
            <v>3499</v>
          </cell>
          <cell r="L1779">
            <v>2550</v>
          </cell>
          <cell r="P1779">
            <v>691991039805</v>
          </cell>
          <cell r="R1779">
            <v>144</v>
          </cell>
          <cell r="S1779">
            <v>25.4</v>
          </cell>
          <cell r="T1779">
            <v>31.9</v>
          </cell>
          <cell r="U1779">
            <v>33.1</v>
          </cell>
          <cell r="V1779" t="str">
            <v>MX</v>
          </cell>
          <cell r="Y1779">
            <v>915</v>
          </cell>
        </row>
        <row r="1780">
          <cell r="A1780" t="str">
            <v>JBL-P3501MX</v>
          </cell>
          <cell r="B1780" t="str">
            <v>JBL</v>
          </cell>
          <cell r="C1780" t="str">
            <v>SRX SERIES</v>
          </cell>
          <cell r="D1780" t="str">
            <v>SRX915S VT</v>
          </cell>
          <cell r="E1780" t="str">
            <v>JBL020</v>
          </cell>
          <cell r="H1780" t="str">
            <v>Vertical Transporter</v>
          </cell>
          <cell r="I1780" t="str">
            <v>Vertical Transporter for up to (3) SRX915SF</v>
          </cell>
          <cell r="J1780">
            <v>850</v>
          </cell>
          <cell r="K1780">
            <v>599</v>
          </cell>
          <cell r="L1780">
            <v>425</v>
          </cell>
          <cell r="P1780">
            <v>691991041792</v>
          </cell>
          <cell r="R1780">
            <v>49</v>
          </cell>
          <cell r="S1780">
            <v>8.9</v>
          </cell>
          <cell r="T1780">
            <v>33.799999999999997</v>
          </cell>
          <cell r="U1780">
            <v>32.700000000000003</v>
          </cell>
          <cell r="V1780" t="str">
            <v>MX</v>
          </cell>
          <cell r="Y1780">
            <v>916</v>
          </cell>
        </row>
        <row r="1781">
          <cell r="A1781" t="str">
            <v>JBL-P3502</v>
          </cell>
          <cell r="B1781" t="str">
            <v>JBL</v>
          </cell>
          <cell r="C1781" t="str">
            <v>SRX SERIES</v>
          </cell>
          <cell r="D1781" t="str">
            <v>SRX915S VT CVR</v>
          </cell>
          <cell r="E1781" t="str">
            <v>JBL020</v>
          </cell>
          <cell r="H1781" t="str">
            <v>Vertical Transporter Cover</v>
          </cell>
          <cell r="I1781" t="str">
            <v>Vertical Transporter Cover for up to (3) SRX915SF</v>
          </cell>
          <cell r="J1781">
            <v>400</v>
          </cell>
          <cell r="K1781">
            <v>269</v>
          </cell>
          <cell r="L1781">
            <v>200</v>
          </cell>
          <cell r="P1781">
            <v>691991041785</v>
          </cell>
          <cell r="R1781">
            <v>14</v>
          </cell>
          <cell r="S1781">
            <v>6.9</v>
          </cell>
          <cell r="T1781">
            <v>27.2</v>
          </cell>
          <cell r="U1781">
            <v>26.8</v>
          </cell>
          <cell r="V1781" t="str">
            <v>CN</v>
          </cell>
          <cell r="W1781" t="str">
            <v>Non Compliant</v>
          </cell>
          <cell r="Y1781">
            <v>917</v>
          </cell>
        </row>
        <row r="1782">
          <cell r="A1782" t="str">
            <v>JBL-P3503</v>
          </cell>
          <cell r="B1782" t="str">
            <v>JBL</v>
          </cell>
          <cell r="C1782" t="str">
            <v>SRX SERIES</v>
          </cell>
          <cell r="D1782" t="str">
            <v>SRX915S CVR</v>
          </cell>
          <cell r="E1782" t="str">
            <v>JBL020</v>
          </cell>
          <cell r="H1782" t="str">
            <v>Cover</v>
          </cell>
          <cell r="I1782" t="str">
            <v>Soft cover for a single SRX915SF</v>
          </cell>
          <cell r="J1782">
            <v>320</v>
          </cell>
          <cell r="K1782">
            <v>219</v>
          </cell>
          <cell r="L1782">
            <v>160</v>
          </cell>
          <cell r="P1782">
            <v>691991041778</v>
          </cell>
          <cell r="R1782">
            <v>5</v>
          </cell>
          <cell r="S1782">
            <v>5.8</v>
          </cell>
          <cell r="T1782">
            <v>24</v>
          </cell>
          <cell r="U1782">
            <v>14.8</v>
          </cell>
          <cell r="V1782" t="str">
            <v>CN</v>
          </cell>
          <cell r="W1782" t="str">
            <v>Non Compliant</v>
          </cell>
          <cell r="Y1782">
            <v>918</v>
          </cell>
        </row>
        <row r="1783">
          <cell r="A1783" t="str">
            <v>JBL-P3504MX</v>
          </cell>
          <cell r="B1783" t="str">
            <v>JBL</v>
          </cell>
          <cell r="C1783" t="str">
            <v>SRX SERIES</v>
          </cell>
          <cell r="D1783" t="str">
            <v>SRX918S VT</v>
          </cell>
          <cell r="E1783" t="str">
            <v>JBL020</v>
          </cell>
          <cell r="H1783" t="str">
            <v>Vertical Transporter</v>
          </cell>
          <cell r="I1783" t="str">
            <v>Vertical Transporter for up to (3) SRX918S/SF</v>
          </cell>
          <cell r="J1783">
            <v>850</v>
          </cell>
          <cell r="K1783">
            <v>599</v>
          </cell>
          <cell r="L1783">
            <v>425</v>
          </cell>
          <cell r="P1783">
            <v>691991041761</v>
          </cell>
          <cell r="R1783">
            <v>52</v>
          </cell>
          <cell r="S1783">
            <v>8.9</v>
          </cell>
          <cell r="T1783">
            <v>33.799999999999997</v>
          </cell>
          <cell r="U1783">
            <v>32.700000000000003</v>
          </cell>
          <cell r="V1783" t="str">
            <v>MX</v>
          </cell>
          <cell r="Y1783">
            <v>919</v>
          </cell>
        </row>
        <row r="1784">
          <cell r="A1784" t="str">
            <v>JBL-P3505</v>
          </cell>
          <cell r="B1784" t="str">
            <v>JBL</v>
          </cell>
          <cell r="C1784" t="str">
            <v>SRX SERIES</v>
          </cell>
          <cell r="D1784" t="str">
            <v>SRX918S VT CVR</v>
          </cell>
          <cell r="E1784" t="str">
            <v>JBL020</v>
          </cell>
          <cell r="H1784" t="str">
            <v>Vertical Transporter Cover</v>
          </cell>
          <cell r="I1784" t="str">
            <v>Vertical Transporter Cover for up to (3) SRX918S/SF</v>
          </cell>
          <cell r="J1784">
            <v>550</v>
          </cell>
          <cell r="K1784">
            <v>379</v>
          </cell>
          <cell r="L1784">
            <v>275</v>
          </cell>
          <cell r="P1784">
            <v>691991041754</v>
          </cell>
          <cell r="R1784">
            <v>20</v>
          </cell>
          <cell r="S1784">
            <v>6.7</v>
          </cell>
          <cell r="T1784">
            <v>33.700000000000003</v>
          </cell>
          <cell r="U1784">
            <v>28.2</v>
          </cell>
          <cell r="V1784" t="str">
            <v>CN</v>
          </cell>
          <cell r="W1784" t="str">
            <v>Non Compliant</v>
          </cell>
          <cell r="Y1784">
            <v>920</v>
          </cell>
        </row>
        <row r="1785">
          <cell r="A1785" t="str">
            <v>JBL-P3506MX</v>
          </cell>
          <cell r="B1785" t="str">
            <v>JBL</v>
          </cell>
          <cell r="C1785" t="str">
            <v>SRX SERIES</v>
          </cell>
          <cell r="D1785" t="str">
            <v>SRX928S VT</v>
          </cell>
          <cell r="E1785" t="str">
            <v>JBL020</v>
          </cell>
          <cell r="H1785" t="str">
            <v>Vertical Transporter Cover</v>
          </cell>
          <cell r="I1785" t="str">
            <v>Vertical Transporter for up to (3) SRX928S</v>
          </cell>
          <cell r="J1785">
            <v>1000</v>
          </cell>
          <cell r="K1785">
            <v>720</v>
          </cell>
          <cell r="L1785">
            <v>500</v>
          </cell>
          <cell r="P1785">
            <v>691991041747</v>
          </cell>
          <cell r="R1785">
            <v>67</v>
          </cell>
          <cell r="S1785">
            <v>9.1999999999999993</v>
          </cell>
          <cell r="T1785">
            <v>51.7</v>
          </cell>
          <cell r="U1785">
            <v>32.700000000000003</v>
          </cell>
          <cell r="V1785" t="str">
            <v>MX</v>
          </cell>
          <cell r="Y1785">
            <v>921</v>
          </cell>
        </row>
        <row r="1786">
          <cell r="A1786" t="str">
            <v>JBL-P3507</v>
          </cell>
          <cell r="B1786" t="str">
            <v>JBL</v>
          </cell>
          <cell r="C1786" t="str">
            <v>SRX SERIES</v>
          </cell>
          <cell r="D1786" t="str">
            <v>SRX928Z VT CVR</v>
          </cell>
          <cell r="E1786" t="str">
            <v>JBL020</v>
          </cell>
          <cell r="H1786" t="str">
            <v>Vertical Transporter Cover</v>
          </cell>
          <cell r="I1786" t="str">
            <v>Vertical Transporter Cover for up to (3) SRX928S</v>
          </cell>
          <cell r="J1786">
            <v>700</v>
          </cell>
          <cell r="K1786">
            <v>515</v>
          </cell>
          <cell r="L1786">
            <v>350</v>
          </cell>
          <cell r="P1786">
            <v>691991041730</v>
          </cell>
          <cell r="R1786">
            <v>28</v>
          </cell>
          <cell r="S1786">
            <v>6.9</v>
          </cell>
          <cell r="T1786">
            <v>52.2</v>
          </cell>
          <cell r="U1786">
            <v>26.3</v>
          </cell>
          <cell r="V1786" t="str">
            <v>CN</v>
          </cell>
          <cell r="W1786" t="str">
            <v>Non Compliant</v>
          </cell>
          <cell r="Y1786">
            <v>922</v>
          </cell>
        </row>
        <row r="1787">
          <cell r="A1787" t="str">
            <v>JBL-P3508MX</v>
          </cell>
          <cell r="B1787" t="str">
            <v>JBL</v>
          </cell>
          <cell r="C1787" t="str">
            <v>SRX SERIES</v>
          </cell>
          <cell r="D1787" t="str">
            <v>SRX906LA PM</v>
          </cell>
          <cell r="E1787" t="str">
            <v>JBL020</v>
          </cell>
          <cell r="H1787" t="str">
            <v>Pole Mount</v>
          </cell>
          <cell r="I1787" t="str">
            <v>Pole Mount accessory for SRX906LA</v>
          </cell>
          <cell r="J1787">
            <v>380</v>
          </cell>
          <cell r="K1787">
            <v>260</v>
          </cell>
          <cell r="L1787">
            <v>190</v>
          </cell>
          <cell r="P1787">
            <v>691991041723</v>
          </cell>
          <cell r="R1787">
            <v>12</v>
          </cell>
          <cell r="S1787">
            <v>6.9</v>
          </cell>
          <cell r="T1787">
            <v>23</v>
          </cell>
          <cell r="U1787">
            <v>18.600000000000001</v>
          </cell>
          <cell r="V1787" t="str">
            <v>MX</v>
          </cell>
          <cell r="Y1787">
            <v>923</v>
          </cell>
        </row>
        <row r="1788">
          <cell r="A1788" t="str">
            <v>JBL-P3579MX</v>
          </cell>
          <cell r="B1788" t="str">
            <v>JBL</v>
          </cell>
          <cell r="C1788" t="str">
            <v>SRX SERIES</v>
          </cell>
          <cell r="D1788" t="str">
            <v>SRX910LA AF</v>
          </cell>
          <cell r="E1788" t="str">
            <v>JBL020</v>
          </cell>
          <cell r="H1788" t="str">
            <v>Array Frame</v>
          </cell>
          <cell r="I1788" t="str">
            <v>Array Frame for SRX910LA, support for up to (16) cabinets</v>
          </cell>
          <cell r="J1788">
            <v>1800</v>
          </cell>
          <cell r="K1788">
            <v>1249</v>
          </cell>
          <cell r="L1788">
            <v>900</v>
          </cell>
          <cell r="P1788">
            <v>691991042744</v>
          </cell>
          <cell r="R1788">
            <v>23.3</v>
          </cell>
          <cell r="S1788">
            <v>6.4</v>
          </cell>
          <cell r="T1788">
            <v>37.9</v>
          </cell>
          <cell r="U1788">
            <v>13.4</v>
          </cell>
          <cell r="V1788" t="str">
            <v>MX</v>
          </cell>
          <cell r="Y1788">
            <v>924</v>
          </cell>
        </row>
        <row r="1789">
          <cell r="A1789" t="str">
            <v>JBL-P3593MX</v>
          </cell>
          <cell r="B1789" t="str">
            <v>JBL</v>
          </cell>
          <cell r="C1789" t="str">
            <v>SRX SERIES</v>
          </cell>
          <cell r="D1789" t="str">
            <v>SRX918SF CVR</v>
          </cell>
          <cell r="E1789" t="str">
            <v>JBL020</v>
          </cell>
          <cell r="H1789" t="str">
            <v>Cover</v>
          </cell>
          <cell r="I1789" t="str">
            <v>Soft cover for a single SRX918SF</v>
          </cell>
          <cell r="J1789">
            <v>220</v>
          </cell>
          <cell r="K1789">
            <v>149</v>
          </cell>
          <cell r="L1789">
            <v>110</v>
          </cell>
          <cell r="P1789">
            <v>691991042836</v>
          </cell>
          <cell r="R1789">
            <v>7</v>
          </cell>
          <cell r="S1789">
            <v>5.4</v>
          </cell>
          <cell r="T1789">
            <v>31.9</v>
          </cell>
          <cell r="U1789">
            <v>14.8</v>
          </cell>
          <cell r="V1789" t="str">
            <v>CN</v>
          </cell>
          <cell r="W1789" t="str">
            <v>Non Compliant</v>
          </cell>
          <cell r="Y1789">
            <v>925</v>
          </cell>
        </row>
        <row r="1790">
          <cell r="A1790" t="str">
            <v>JBL-P3607MX</v>
          </cell>
          <cell r="B1790" t="str">
            <v>JBL</v>
          </cell>
          <cell r="C1790" t="str">
            <v>SRX SERIES</v>
          </cell>
          <cell r="D1790" t="str">
            <v>SRX906LA AF</v>
          </cell>
          <cell r="E1790" t="str">
            <v>JBL020</v>
          </cell>
          <cell r="H1790" t="str">
            <v>Array Frame</v>
          </cell>
          <cell r="I1790" t="str">
            <v>Array Frame for SRX906LA, support for up to (16) cabinets</v>
          </cell>
          <cell r="J1790">
            <v>1300</v>
          </cell>
          <cell r="K1790">
            <v>899</v>
          </cell>
          <cell r="L1790">
            <v>650</v>
          </cell>
          <cell r="P1790">
            <v>691991043185</v>
          </cell>
          <cell r="R1790">
            <v>11</v>
          </cell>
          <cell r="S1790">
            <v>3.2</v>
          </cell>
          <cell r="T1790">
            <v>27.7</v>
          </cell>
          <cell r="U1790">
            <v>6</v>
          </cell>
          <cell r="V1790" t="str">
            <v>MX</v>
          </cell>
          <cell r="Y1790">
            <v>926</v>
          </cell>
        </row>
        <row r="1791">
          <cell r="A1791" t="str">
            <v>JBL-PRX925-US</v>
          </cell>
          <cell r="B1791" t="str">
            <v>JBL</v>
          </cell>
          <cell r="C1791" t="str">
            <v>PRX SERIES</v>
          </cell>
          <cell r="D1791" t="str">
            <v>JBL-PRX925</v>
          </cell>
          <cell r="E1791" t="str">
            <v>JBL00601</v>
          </cell>
          <cell r="H1791" t="str">
            <v>JBL PRX925 Dual-2 way Powered Loudspeaker</v>
          </cell>
          <cell r="J1791">
            <v>2445</v>
          </cell>
          <cell r="K1791">
            <v>1999</v>
          </cell>
          <cell r="L1791">
            <v>1431.42</v>
          </cell>
          <cell r="P1791">
            <v>691991042348</v>
          </cell>
          <cell r="R1791">
            <v>81.570939999999993</v>
          </cell>
          <cell r="S1791">
            <v>17.1259935</v>
          </cell>
          <cell r="T1791">
            <v>17.637804799999998</v>
          </cell>
          <cell r="U1791">
            <v>41.692935899999995</v>
          </cell>
          <cell r="V1791" t="str">
            <v>MX</v>
          </cell>
          <cell r="X1791" t="str">
            <v>https://jblpro.com/en/products/prx925</v>
          </cell>
          <cell r="Y1791">
            <v>927</v>
          </cell>
        </row>
        <row r="1792">
          <cell r="A1792" t="str">
            <v>JBL-PRX935-US</v>
          </cell>
          <cell r="B1792" t="str">
            <v>JBL</v>
          </cell>
          <cell r="C1792" t="str">
            <v>PRX SERIES</v>
          </cell>
          <cell r="D1792" t="str">
            <v>JBL-PRX935</v>
          </cell>
          <cell r="E1792" t="str">
            <v>JBL00601</v>
          </cell>
          <cell r="H1792" t="str">
            <v>JBL PRX935 3-Way Powered Loudspeaker</v>
          </cell>
          <cell r="J1792">
            <v>2445</v>
          </cell>
          <cell r="K1792">
            <v>1999</v>
          </cell>
          <cell r="L1792">
            <v>1431.45</v>
          </cell>
          <cell r="P1792">
            <v>691991042287</v>
          </cell>
          <cell r="R1792">
            <v>77.161699999999996</v>
          </cell>
          <cell r="S1792">
            <v>17.116150975</v>
          </cell>
          <cell r="T1792">
            <v>17.618119749999998</v>
          </cell>
          <cell r="U1792">
            <v>36.870098649999996</v>
          </cell>
          <cell r="V1792" t="str">
            <v>MX</v>
          </cell>
          <cell r="X1792" t="str">
            <v>https://jblpro.com/en/products/prx935</v>
          </cell>
          <cell r="Y1792">
            <v>928</v>
          </cell>
        </row>
        <row r="1793">
          <cell r="A1793" t="str">
            <v>JBL-PSB2NA</v>
          </cell>
          <cell r="B1793" t="str">
            <v>JBL</v>
          </cell>
          <cell r="C1793" t="str">
            <v>Profesional SoundBar</v>
          </cell>
          <cell r="D1793" t="str">
            <v>JBL PSB-2 NA</v>
          </cell>
          <cell r="E1793" t="str">
            <v>JBL 100</v>
          </cell>
          <cell r="H1793" t="str">
            <v>2.0 Channel Soundbar with HDMI &amp; Bluetooth</v>
          </cell>
          <cell r="I1793" t="str">
            <v>2.0 Channel, Commercial-Grade Soundbar with HDMI &amp; Bluetooth</v>
          </cell>
          <cell r="J1793">
            <v>300</v>
          </cell>
          <cell r="K1793">
            <v>300</v>
          </cell>
          <cell r="L1793">
            <v>212.51</v>
          </cell>
          <cell r="P1793">
            <v>691991043093</v>
          </cell>
          <cell r="R1793">
            <v>4.4092399999999996</v>
          </cell>
          <cell r="S1793">
            <v>35.43309</v>
          </cell>
          <cell r="T1793">
            <v>3.5433089999999998</v>
          </cell>
          <cell r="U1793">
            <v>2.5590565000000001</v>
          </cell>
          <cell r="V1793" t="str">
            <v>CN</v>
          </cell>
          <cell r="W1793" t="str">
            <v>Non Compliant</v>
          </cell>
          <cell r="X1793" t="str">
            <v>https://jblpro.com/en-US/products/pro-soundbar-psb-2</v>
          </cell>
          <cell r="Y1793">
            <v>929</v>
          </cell>
        </row>
        <row r="1794">
          <cell r="A1794" t="str">
            <v>PD566</v>
          </cell>
          <cell r="B1794" t="str">
            <v>JBL</v>
          </cell>
          <cell r="C1794" t="str">
            <v>Custom Shop Item</v>
          </cell>
          <cell r="D1794" t="str">
            <v>PD566</v>
          </cell>
          <cell r="E1794" t="str">
            <v>JBL050</v>
          </cell>
          <cell r="F1794" t="str">
            <v>YES</v>
          </cell>
          <cell r="H1794" t="str">
            <v>15" 2-way full-range, 60 X 60</v>
          </cell>
          <cell r="I1794" t="str">
            <v xml:space="preserve">15" Horn-Loaded 2-way full-range system, 60? x 60? coverage pattern with 2432H 38mm (1.5 in) exit, 
75mm (3 in) voice coil and 2031H 15" low-frequency driver with 75mm (3 in) voice coil, 8 ohm nominal system impedance. *NEW*
</v>
          </cell>
          <cell r="J1794">
            <v>4690</v>
          </cell>
          <cell r="K1794">
            <v>4690</v>
          </cell>
          <cell r="L1794">
            <v>2343.25</v>
          </cell>
          <cell r="V1794" t="str">
            <v>MX</v>
          </cell>
          <cell r="W1794" t="str">
            <v>Compliant</v>
          </cell>
          <cell r="Y1794">
            <v>930</v>
          </cell>
        </row>
        <row r="1795">
          <cell r="A1795" t="str">
            <v>JBL Commercial Electronics</v>
          </cell>
          <cell r="B1795" t="str">
            <v>JBL Commercial</v>
          </cell>
          <cell r="Y1795">
            <v>1</v>
          </cell>
        </row>
        <row r="1796">
          <cell r="A1796" t="str">
            <v>AMPLIFIERS</v>
          </cell>
          <cell r="B1796" t="str">
            <v>JBL Commercial</v>
          </cell>
          <cell r="Y1796">
            <v>2</v>
          </cell>
        </row>
        <row r="1797">
          <cell r="A1797" t="str">
            <v>CONTROLLERS - WALLPLATES</v>
          </cell>
          <cell r="B1797" t="str">
            <v>JBL Commercial</v>
          </cell>
          <cell r="Y1797">
            <v>3</v>
          </cell>
        </row>
        <row r="1798">
          <cell r="A1798" t="str">
            <v>JBLCSR2SVBLKV</v>
          </cell>
          <cell r="B1798" t="str">
            <v>JBL Commercial</v>
          </cell>
          <cell r="C1798" t="str">
            <v>COMMERCIAL WALL CONTROLLERS</v>
          </cell>
          <cell r="D1798" t="str">
            <v>CSR-2SV-BLK</v>
          </cell>
          <cell r="E1798" t="str">
            <v>JBL046</v>
          </cell>
          <cell r="H1798" t="str">
            <v>CSR-2SV-BLK</v>
          </cell>
          <cell r="I1798" t="str">
            <v>Wall Controller with 2-Position Source Selector and Volume Control; US Version (Black) For use with CSM-21, CSM-32</v>
          </cell>
          <cell r="J1798">
            <v>105</v>
          </cell>
          <cell r="K1798">
            <v>105</v>
          </cell>
          <cell r="L1798">
            <v>67.48</v>
          </cell>
          <cell r="P1798">
            <v>691991013621</v>
          </cell>
          <cell r="R1798">
            <v>0.5</v>
          </cell>
          <cell r="S1798">
            <v>7</v>
          </cell>
          <cell r="T1798">
            <v>5.5</v>
          </cell>
          <cell r="U1798">
            <v>3.5</v>
          </cell>
          <cell r="V1798" t="str">
            <v>CN</v>
          </cell>
          <cell r="W1798" t="str">
            <v>Non Compliant</v>
          </cell>
          <cell r="Y1798">
            <v>4</v>
          </cell>
        </row>
        <row r="1799">
          <cell r="A1799" t="str">
            <v>JBLCSR2SVWHTV</v>
          </cell>
          <cell r="B1799" t="str">
            <v>JBL Commercial</v>
          </cell>
          <cell r="C1799" t="str">
            <v>COMMERCIAL WALL CONTROLLERS</v>
          </cell>
          <cell r="D1799" t="str">
            <v>CSR-2SV-WHT</v>
          </cell>
          <cell r="E1799" t="str">
            <v>JBL017</v>
          </cell>
          <cell r="H1799" t="str">
            <v>CSR-2SV-WHT</v>
          </cell>
          <cell r="I1799" t="str">
            <v>Wall Controller with 2-Position Source Selector and Volume Control; US Version (White) For use with CSM-21, CSM-32</v>
          </cell>
          <cell r="J1799">
            <v>105</v>
          </cell>
          <cell r="K1799">
            <v>105</v>
          </cell>
          <cell r="L1799">
            <v>68.459999999999994</v>
          </cell>
          <cell r="P1799">
            <v>691991013645</v>
          </cell>
          <cell r="R1799">
            <v>0.1</v>
          </cell>
          <cell r="S1799">
            <v>7</v>
          </cell>
          <cell r="T1799">
            <v>3.5</v>
          </cell>
          <cell r="U1799">
            <v>5.5</v>
          </cell>
          <cell r="V1799" t="str">
            <v>CN</v>
          </cell>
          <cell r="W1799" t="str">
            <v>Non Compliant</v>
          </cell>
          <cell r="Y1799">
            <v>5</v>
          </cell>
        </row>
        <row r="1800">
          <cell r="A1800" t="str">
            <v>JBLCSR3SVBLKV</v>
          </cell>
          <cell r="B1800" t="str">
            <v>JBL Commercial</v>
          </cell>
          <cell r="C1800" t="str">
            <v>COMMERCIAL WALL CONTROLLERS</v>
          </cell>
          <cell r="D1800" t="str">
            <v>CSR-3SV-BLK</v>
          </cell>
          <cell r="E1800" t="str">
            <v>JBL017</v>
          </cell>
          <cell r="H1800" t="str">
            <v>CSR-3SV-BLK</v>
          </cell>
          <cell r="I1800" t="str">
            <v>Controller with 3-Position Source Selector and Volume Control; US Version (Black) For use with CSM-32</v>
          </cell>
          <cell r="J1800">
            <v>125</v>
          </cell>
          <cell r="K1800">
            <v>105</v>
          </cell>
          <cell r="L1800">
            <v>68.459999999999994</v>
          </cell>
          <cell r="P1800">
            <v>691991401411</v>
          </cell>
          <cell r="R1800">
            <v>0.5</v>
          </cell>
          <cell r="S1800">
            <v>7</v>
          </cell>
          <cell r="T1800">
            <v>5.5</v>
          </cell>
          <cell r="U1800">
            <v>3.5</v>
          </cell>
          <cell r="V1800" t="str">
            <v>CN</v>
          </cell>
          <cell r="W1800" t="str">
            <v>Non Compliant</v>
          </cell>
          <cell r="Y1800">
            <v>6</v>
          </cell>
        </row>
        <row r="1801">
          <cell r="A1801" t="str">
            <v>JBLCSR3SVWHTV</v>
          </cell>
          <cell r="B1801" t="str">
            <v>JBL Commercial</v>
          </cell>
          <cell r="C1801" t="str">
            <v>COMMERCIAL WALL CONTROLLERS</v>
          </cell>
          <cell r="D1801" t="str">
            <v>CSR-3SV-WHT</v>
          </cell>
          <cell r="E1801" t="str">
            <v>JBL017</v>
          </cell>
          <cell r="H1801" t="str">
            <v>CSR-3SV-WHT</v>
          </cell>
          <cell r="I1801" t="str">
            <v>Wall Controller with 3-Position Source Selector and Volume Control; US Version (White)  For use with CSM-32</v>
          </cell>
          <cell r="J1801">
            <v>110</v>
          </cell>
          <cell r="K1801">
            <v>110</v>
          </cell>
          <cell r="L1801">
            <v>70.52</v>
          </cell>
          <cell r="P1801">
            <v>691991401381</v>
          </cell>
          <cell r="R1801">
            <v>0.2</v>
          </cell>
          <cell r="S1801">
            <v>7</v>
          </cell>
          <cell r="T1801">
            <v>3</v>
          </cell>
          <cell r="U1801">
            <v>5</v>
          </cell>
          <cell r="V1801" t="str">
            <v>CN</v>
          </cell>
          <cell r="W1801" t="str">
            <v>Non Compliant</v>
          </cell>
          <cell r="Y1801">
            <v>7</v>
          </cell>
        </row>
        <row r="1802">
          <cell r="A1802" t="str">
            <v>JBLCSRVBLKV</v>
          </cell>
          <cell r="B1802" t="str">
            <v>JBL Commercial</v>
          </cell>
          <cell r="C1802" t="str">
            <v>COMMERCIAL WALL CONTROLLERS</v>
          </cell>
          <cell r="D1802" t="str">
            <v>CSR-V-BLK</v>
          </cell>
          <cell r="E1802" t="str">
            <v>JBL017</v>
          </cell>
          <cell r="H1802" t="str">
            <v>CSR-V-BLK</v>
          </cell>
          <cell r="I1802" t="str">
            <v>Wall Controller with Volume Control; US Version (Black)  For use with CSM-21, CSM-32, All CSMA</v>
          </cell>
          <cell r="J1802">
            <v>100</v>
          </cell>
          <cell r="K1802">
            <v>100</v>
          </cell>
          <cell r="L1802">
            <v>67.66</v>
          </cell>
          <cell r="P1802">
            <v>691991015380</v>
          </cell>
          <cell r="R1802">
            <v>0.5</v>
          </cell>
          <cell r="S1802">
            <v>7</v>
          </cell>
          <cell r="T1802">
            <v>5.5</v>
          </cell>
          <cell r="U1802">
            <v>3.5</v>
          </cell>
          <cell r="V1802" t="str">
            <v>CN</v>
          </cell>
          <cell r="W1802" t="str">
            <v>Non Compliant</v>
          </cell>
          <cell r="Y1802">
            <v>8</v>
          </cell>
        </row>
        <row r="1803">
          <cell r="A1803" t="str">
            <v>JBLCSRVWHTV</v>
          </cell>
          <cell r="B1803" t="str">
            <v>JBL Commercial</v>
          </cell>
          <cell r="C1803" t="str">
            <v>COMMERCIAL WALL CONTROLLERS</v>
          </cell>
          <cell r="D1803" t="str">
            <v>CSR-V-WHT</v>
          </cell>
          <cell r="E1803" t="str">
            <v>JBL017</v>
          </cell>
          <cell r="H1803" t="str">
            <v>CSR-V-WHT</v>
          </cell>
          <cell r="I1803" t="str">
            <v>Wall Controller with Volume Control; US Version (White)  For use with CSM-21, CSM-32, All CSMA</v>
          </cell>
          <cell r="J1803">
            <v>100</v>
          </cell>
          <cell r="K1803">
            <v>100</v>
          </cell>
          <cell r="L1803">
            <v>66.97</v>
          </cell>
          <cell r="P1803">
            <v>691991401367</v>
          </cell>
          <cell r="R1803">
            <v>0.5</v>
          </cell>
          <cell r="S1803">
            <v>7</v>
          </cell>
          <cell r="T1803">
            <v>5.5</v>
          </cell>
          <cell r="U1803">
            <v>3.5</v>
          </cell>
          <cell r="V1803" t="str">
            <v>CN</v>
          </cell>
          <cell r="W1803" t="str">
            <v>Non Compliant</v>
          </cell>
          <cell r="Y1803">
            <v>9</v>
          </cell>
        </row>
        <row r="1804">
          <cell r="A1804" t="str">
            <v>CSS COMMERCIAL CEILING:
CSS Commercial Solutions Ceiling Speakers</v>
          </cell>
          <cell r="B1804" t="str">
            <v>JBL Commercial</v>
          </cell>
          <cell r="Y1804">
            <v>10</v>
          </cell>
        </row>
        <row r="1805">
          <cell r="A1805" t="str">
            <v>CSS8004</v>
          </cell>
          <cell r="B1805" t="str">
            <v>JBL Commercial</v>
          </cell>
          <cell r="C1805" t="str">
            <v>Ceiling Spkr</v>
          </cell>
          <cell r="D1805" t="str">
            <v>CSS8004</v>
          </cell>
          <cell r="E1805" t="str">
            <v>JBL017</v>
          </cell>
          <cell r="H1805" t="str">
            <v>4" CEILING SPK, 5W</v>
          </cell>
          <cell r="I1805" t="str">
            <v>CSS8004 - 4" Commercial Series Ceiling Speaker, 15W Cont. Pink Noise power handling (100hr) driver, 90dB Sensitivity, 5W 100V/70V/25V multi-tap transformer (no low-Z setting), 175° Coverage, pre-assembled with driver/metal grille/transformer, compatible with CSS-BB4x6 backcan and CSS-TR4/8x12 tile rails (Priced as each; sold in carton of 6 pcs)</v>
          </cell>
          <cell r="J1805">
            <v>36</v>
          </cell>
          <cell r="K1805">
            <v>36</v>
          </cell>
          <cell r="L1805">
            <v>20.56</v>
          </cell>
          <cell r="P1805">
            <v>50036903912</v>
          </cell>
          <cell r="R1805">
            <v>2.5</v>
          </cell>
          <cell r="S1805">
            <v>5</v>
          </cell>
          <cell r="T1805">
            <v>9</v>
          </cell>
          <cell r="U1805">
            <v>10</v>
          </cell>
          <cell r="V1805" t="str">
            <v>CN</v>
          </cell>
          <cell r="W1805" t="str">
            <v>Non Compliant</v>
          </cell>
          <cell r="X1805" t="str">
            <v xml:space="preserve">http://www.jblpro.com/www/products/installed-sound/commercial-series/css8004 </v>
          </cell>
          <cell r="Y1805">
            <v>11</v>
          </cell>
        </row>
        <row r="1806">
          <cell r="A1806" t="str">
            <v>CSS8008</v>
          </cell>
          <cell r="B1806" t="str">
            <v>JBL Commercial</v>
          </cell>
          <cell r="C1806" t="str">
            <v>Ceiling Spkr</v>
          </cell>
          <cell r="D1806" t="str">
            <v>CSS8008</v>
          </cell>
          <cell r="E1806" t="str">
            <v>JBL017</v>
          </cell>
          <cell r="H1806" t="str">
            <v xml:space="preserve"> 8" CEILING SPK, 5W</v>
          </cell>
          <cell r="I1806" t="str">
            <v>CSS8008 - 8" Commercial Series Ceiling Speaker, 15W Cont. Pink Noise power handling (100hr) driver, 96dB Sensitivity, 5W 100V/70V/25V multi-tap transformer (no low-Z setting), 120° coverage, pre-assembled with driver/metal grille/transformer, compatible with CSS-BB8x6 backcan and CSS-TR4/8x12 tile rails (Priced as each; sold in carton of 6pcs)</v>
          </cell>
          <cell r="J1806">
            <v>47</v>
          </cell>
          <cell r="K1806">
            <v>47</v>
          </cell>
          <cell r="L1806">
            <v>26.35</v>
          </cell>
          <cell r="P1806">
            <v>50036903929</v>
          </cell>
          <cell r="R1806">
            <v>4.25</v>
          </cell>
          <cell r="S1806">
            <v>15</v>
          </cell>
          <cell r="T1806">
            <v>15</v>
          </cell>
          <cell r="U1806">
            <v>4</v>
          </cell>
          <cell r="V1806" t="str">
            <v>CN</v>
          </cell>
          <cell r="W1806" t="str">
            <v>Non Compliant</v>
          </cell>
          <cell r="X1806" t="str">
            <v xml:space="preserve">http://www.jblpro.com/www/products/installed-sound/commercial-series/css8008 </v>
          </cell>
          <cell r="Y1806">
            <v>12</v>
          </cell>
        </row>
        <row r="1807">
          <cell r="A1807" t="str">
            <v>CSS8018</v>
          </cell>
          <cell r="B1807" t="str">
            <v>JBL Commercial</v>
          </cell>
          <cell r="C1807" t="str">
            <v>Ceiling Spkr</v>
          </cell>
          <cell r="D1807" t="str">
            <v>CSS8018</v>
          </cell>
          <cell r="E1807" t="str">
            <v>JBL017</v>
          </cell>
          <cell r="H1807" t="str">
            <v>8" CEILING SPK, 10W</v>
          </cell>
          <cell r="I1807" t="str">
            <v>CSS8018 - 8" Commercial Series Ceiling Speaker, 20W Cont. Pink Noise power handling (100hr) driver, 97dB Sensitivity, 10W 100V/70V/25V multi-tap transformer (no low-Z setting), 110° coverage, pre-assembled with driver/metal grille/transformer, compatible with CSS-BB8x6 backcan and CSS-TR4/8x12 tile rails (Priced as each; sold in carton of 6 pcs)</v>
          </cell>
          <cell r="J1807">
            <v>72</v>
          </cell>
          <cell r="K1807">
            <v>72</v>
          </cell>
          <cell r="L1807">
            <v>34.42</v>
          </cell>
          <cell r="P1807">
            <v>50036903936</v>
          </cell>
          <cell r="R1807">
            <v>8</v>
          </cell>
          <cell r="S1807">
            <v>16</v>
          </cell>
          <cell r="T1807">
            <v>14</v>
          </cell>
          <cell r="U1807">
            <v>5</v>
          </cell>
          <cell r="V1807" t="str">
            <v>CN</v>
          </cell>
          <cell r="W1807" t="str">
            <v>Non Compliant</v>
          </cell>
          <cell r="X1807" t="str">
            <v xml:space="preserve">http://www.jblpro.com/www/products/installed-sound/commercial-series/css8018 </v>
          </cell>
          <cell r="Y1807">
            <v>13</v>
          </cell>
        </row>
        <row r="1808">
          <cell r="A1808" t="str">
            <v>ACCESSORIES</v>
          </cell>
          <cell r="B1808" t="str">
            <v>JBL Commercial</v>
          </cell>
          <cell r="Y1808">
            <v>14</v>
          </cell>
        </row>
        <row r="1809">
          <cell r="A1809" t="str">
            <v>CSS-BB4X6</v>
          </cell>
          <cell r="B1809" t="str">
            <v>JBL Commercial</v>
          </cell>
          <cell r="C1809" t="str">
            <v>Accessory</v>
          </cell>
          <cell r="D1809" t="str">
            <v>CSS-BB4X6</v>
          </cell>
          <cell r="E1809" t="str">
            <v>JBL017</v>
          </cell>
          <cell r="H1809" t="str">
            <v>4" BACKCAN FOR CSS8004</v>
          </cell>
          <cell r="I1809" t="str">
            <v>CSS-BB4x6 - 4" Backcans for CSS8004, 3.5" (89mm) deep x 8.4" (214mm) Diameter, zinc-plated, powder-coated steel, 5 knockouts (Priced and sold as a pack of 6 pcs)</v>
          </cell>
          <cell r="J1809">
            <v>100</v>
          </cell>
          <cell r="K1809">
            <v>100</v>
          </cell>
          <cell r="L1809">
            <v>57.19</v>
          </cell>
          <cell r="P1809">
            <v>691991300059</v>
          </cell>
          <cell r="R1809">
            <v>6</v>
          </cell>
          <cell r="S1809">
            <v>8</v>
          </cell>
          <cell r="T1809">
            <v>8</v>
          </cell>
          <cell r="U1809">
            <v>5</v>
          </cell>
          <cell r="V1809" t="str">
            <v>CN</v>
          </cell>
          <cell r="W1809" t="str">
            <v>Non Compliant</v>
          </cell>
          <cell r="X1809" t="str">
            <v xml:space="preserve">http://www.jblpro.com/www/products/installed-sound/commercial-series/css-bb4x6 </v>
          </cell>
          <cell r="Y1809">
            <v>15</v>
          </cell>
        </row>
        <row r="1810">
          <cell r="A1810" t="str">
            <v>CSS-BB8X6</v>
          </cell>
          <cell r="B1810" t="str">
            <v>JBL Commercial</v>
          </cell>
          <cell r="C1810" t="str">
            <v>Accessory</v>
          </cell>
          <cell r="D1810" t="str">
            <v>CSS-BB8X6</v>
          </cell>
          <cell r="E1810" t="str">
            <v>JBL017</v>
          </cell>
          <cell r="H1810" t="str">
            <v>8" BACKCAN FOR CSS8008, CSS8018</v>
          </cell>
          <cell r="I1810" t="str">
            <v>CSS-BB8x6 - 8" Backcans for CSS8008 or CSS8018, 4.3" (108mm) deep x 13.2" (334mm) Diameter, zinc-plated, powder-coated steel, 5 knockouts (Priced and sold as a pack of 6 pcs)</v>
          </cell>
          <cell r="J1810">
            <v>170</v>
          </cell>
          <cell r="K1810">
            <v>170</v>
          </cell>
          <cell r="L1810">
            <v>99.29</v>
          </cell>
          <cell r="P1810">
            <v>50036905350</v>
          </cell>
          <cell r="R1810">
            <v>13</v>
          </cell>
          <cell r="S1810">
            <v>14</v>
          </cell>
          <cell r="T1810">
            <v>15</v>
          </cell>
          <cell r="U1810">
            <v>9</v>
          </cell>
          <cell r="V1810" t="str">
            <v>CN</v>
          </cell>
          <cell r="W1810" t="str">
            <v>Non Compliant</v>
          </cell>
          <cell r="X1810" t="str">
            <v xml:space="preserve">http://www.jblpro.com/www/products/installed-sound/commercial-series/css-bb8x6 </v>
          </cell>
          <cell r="Y1810">
            <v>16</v>
          </cell>
        </row>
        <row r="1811">
          <cell r="A1811" t="str">
            <v>CSS-TR4/8x12</v>
          </cell>
          <cell r="B1811" t="str">
            <v>JBL Commercial</v>
          </cell>
          <cell r="C1811" t="str">
            <v>Accessory</v>
          </cell>
          <cell r="D1811" t="str">
            <v>CSS-TR4/8x12</v>
          </cell>
          <cell r="E1811" t="str">
            <v>JBL017</v>
          </cell>
          <cell r="H1811" t="str">
            <v>TILE RAILS FOR CSS-BB4, CSS-BB8 BACKCANS</v>
          </cell>
          <cell r="I1811" t="str">
            <v>CSS-TR4/8x12 - Tile Rails for CSS-BB4 and CSS-BB8 Backcans, for 24" and 600 mm tiles, punched/formed steel, zinc-plated (Priced and sold as a pack of 12 pcs)</v>
          </cell>
          <cell r="J1811">
            <v>67</v>
          </cell>
          <cell r="K1811">
            <v>67</v>
          </cell>
          <cell r="L1811">
            <v>33.71</v>
          </cell>
          <cell r="P1811">
            <v>50036904933</v>
          </cell>
          <cell r="R1811">
            <v>6.25</v>
          </cell>
          <cell r="S1811">
            <v>26</v>
          </cell>
          <cell r="T1811">
            <v>3</v>
          </cell>
          <cell r="U1811">
            <v>11</v>
          </cell>
          <cell r="V1811" t="str">
            <v>CN</v>
          </cell>
          <cell r="W1811" t="str">
            <v>Non Compliant</v>
          </cell>
          <cell r="Y1811">
            <v>17</v>
          </cell>
        </row>
        <row r="1812">
          <cell r="A1812" t="str">
            <v>COMMERCIAL CEILING:
LCT Lay-In Ceiling Series</v>
          </cell>
          <cell r="B1812" t="str">
            <v>JBL Commercial</v>
          </cell>
          <cell r="Y1812">
            <v>18</v>
          </cell>
        </row>
        <row r="1813">
          <cell r="A1813" t="str">
            <v>LCT 81C/T</v>
          </cell>
          <cell r="B1813" t="str">
            <v>JBL Commercial</v>
          </cell>
          <cell r="C1813" t="str">
            <v>Ceiling Spkr</v>
          </cell>
          <cell r="D1813" t="str">
            <v>LCT 81C/T</v>
          </cell>
          <cell r="E1813" t="str">
            <v>DSI</v>
          </cell>
          <cell r="H1813" t="str">
            <v>2'x2' LAY-IN CEILING TILE SPKR, 8" DRIVER (US SIZING ONLY)</v>
          </cell>
          <cell r="I1813" t="str">
            <v>LCT 81C/T - Lay-in Full-range Ceiling Tile Speaker for 2 Ft x 2 Ft US-style suspended grid ceilings, 8" (200mm) dual-cone driver, 20W Pink Noise (40W Program) low-Z power handling (100hr), 100° Coverage.  Very low-profile at 4.1" (103 mm) deep, 100Hz - 16kHz frequency range, 10W 70V/100V multi-tap transformer with 8Ω direct rotary tap-selector switch.  Very high 96dB Sensitivity, 108dB (114 dB peak) max SPL, high speech intelligibility, UL1480 and UL2043, white full-face grille. NOT for 600 x 600mm metric grids [use LCT 81C/T M] (Priced as individual units; sold and shipped only in unit pairs)</v>
          </cell>
          <cell r="J1813">
            <v>160</v>
          </cell>
          <cell r="K1813">
            <v>160</v>
          </cell>
          <cell r="L1813">
            <v>118.29</v>
          </cell>
          <cell r="O1813">
            <v>2</v>
          </cell>
          <cell r="P1813">
            <v>691991007446</v>
          </cell>
          <cell r="R1813">
            <v>18.3</v>
          </cell>
          <cell r="S1813">
            <v>27.5</v>
          </cell>
          <cell r="T1813">
            <v>12</v>
          </cell>
          <cell r="U1813">
            <v>27</v>
          </cell>
          <cell r="V1813" t="str">
            <v>CN</v>
          </cell>
          <cell r="W1813" t="str">
            <v>Non Compliant</v>
          </cell>
          <cell r="X1813" t="str">
            <v>https://jblpro.com/en/products/lct-81c-t</v>
          </cell>
          <cell r="Y1813">
            <v>19</v>
          </cell>
        </row>
        <row r="1814">
          <cell r="A1814" t="str">
            <v>CSS COMMERCIAL SURFACE:
CSS Commercial Solutions Surface Speakers</v>
          </cell>
          <cell r="B1814" t="str">
            <v>JBL Commercial</v>
          </cell>
          <cell r="R1814" t="str">
            <v>TBD</v>
          </cell>
          <cell r="V1814" t="str">
            <v>CN</v>
          </cell>
          <cell r="W1814" t="str">
            <v>Non Compliant</v>
          </cell>
          <cell r="X1814" t="str">
            <v xml:space="preserve">http://www.jblpro.com/www/products/installed-sound/commercial-series/css-1s-t </v>
          </cell>
          <cell r="Y1814">
            <v>20</v>
          </cell>
        </row>
        <row r="1815">
          <cell r="A1815" t="str">
            <v>CSS-1S/T</v>
          </cell>
          <cell r="B1815" t="str">
            <v>JBL Commercial</v>
          </cell>
          <cell r="C1815" t="str">
            <v>Surface-Mount Speaker</v>
          </cell>
          <cell r="D1815" t="str">
            <v>2-way Surface-Mount Speaker with 8-ohm..</v>
          </cell>
          <cell r="E1815" t="str">
            <v>BSSLONDON</v>
          </cell>
          <cell r="H1815" t="str">
            <v>5.25" 2-WAY SURFACE-MOUNT SPK W TRANSFORMER</v>
          </cell>
          <cell r="I1815" t="str">
            <v>CSS-1S/T - Compact 2-Way 100V/70V/8Ω Surface-Mount Loudspeaker with 5.25" (135mm) LF and 0.75" (19mm) Polycarbonate Dome Tweeter, 60W Cont. Pink Noise Power Capacity (100hr), 85Hz - 18kHz Frequency Range, 10W 70V/100V multi-tap Transformer with 8Ω direct, Includes Wall-Mounting Bracket,  (Priced as each: sold in pairs)</v>
          </cell>
          <cell r="J1815">
            <v>160</v>
          </cell>
          <cell r="K1815">
            <v>160</v>
          </cell>
          <cell r="L1815">
            <v>120.82</v>
          </cell>
          <cell r="O1815">
            <v>2</v>
          </cell>
          <cell r="P1815">
            <v>50036904698</v>
          </cell>
          <cell r="R1815">
            <v>6.1</v>
          </cell>
          <cell r="S1815">
            <v>28</v>
          </cell>
          <cell r="T1815">
            <v>15</v>
          </cell>
          <cell r="U1815">
            <v>15</v>
          </cell>
          <cell r="V1815" t="str">
            <v>CN</v>
          </cell>
          <cell r="W1815" t="str">
            <v>Non Compliant</v>
          </cell>
          <cell r="Y1815">
            <v>21</v>
          </cell>
        </row>
        <row r="1816">
          <cell r="A1816" t="str">
            <v>PAGING HORNS</v>
          </cell>
          <cell r="B1816" t="str">
            <v>JBL Commercial</v>
          </cell>
          <cell r="R1816">
            <v>1</v>
          </cell>
          <cell r="V1816" t="str">
            <v>CN</v>
          </cell>
          <cell r="W1816" t="str">
            <v>Non Compliant</v>
          </cell>
          <cell r="X1816" t="str">
            <v xml:space="preserve">http://www.jblpro.com/www/products/installed-sound/commercial-series/css-h15 </v>
          </cell>
          <cell r="Y1816">
            <v>22</v>
          </cell>
        </row>
        <row r="1817">
          <cell r="A1817" t="str">
            <v>CSS-H15</v>
          </cell>
          <cell r="B1817" t="str">
            <v>JBL Commercial</v>
          </cell>
          <cell r="C1817" t="str">
            <v>Paging Horn Speaker</v>
          </cell>
          <cell r="D1817" t="str">
            <v>15 Watt Paging Horn (6 in masterpack)</v>
          </cell>
          <cell r="E1817" t="str">
            <v>JBL017</v>
          </cell>
          <cell r="H1817" t="str">
            <v>15W PAGING HORN W TRANSFORMER</v>
          </cell>
          <cell r="I1817" t="str">
            <v>CSS-H15 - 15 Watt Paging Horn with Excellent voice range clarity for announcement and paging, 1.3" (33mm) Phenolic Diaphragm, 15W Cont. Pink Noise (60W Peak) Power Capacity (100hr), 400Hz - 7.5kHz Frequency Range, 15W 70V/100V multi-tap Transformer with 8Ω direct, 70° Horizontal by 90° Vertical Coverage, IP-65 Rated, Built-in high-pass filter for Reliability, Includes Stainless steel Wall-Mounting Bracket, White (RAL9016) (priced and sold as each) International Masterpack is 6Pcs</v>
          </cell>
          <cell r="J1817">
            <v>130</v>
          </cell>
          <cell r="K1817">
            <v>130</v>
          </cell>
          <cell r="L1817">
            <v>91.27</v>
          </cell>
          <cell r="P1817">
            <v>50036904704</v>
          </cell>
          <cell r="R1817">
            <v>1</v>
          </cell>
          <cell r="S1817">
            <v>10</v>
          </cell>
          <cell r="T1817">
            <v>7.5</v>
          </cell>
          <cell r="U1817">
            <v>9.25</v>
          </cell>
          <cell r="V1817" t="str">
            <v>CN</v>
          </cell>
          <cell r="W1817" t="str">
            <v>Non Compliant</v>
          </cell>
          <cell r="X1817" t="str">
            <v xml:space="preserve">http://www.jblpro.com/www/products/installed-sound/commercial-series/css-h30 </v>
          </cell>
          <cell r="Y1817">
            <v>23</v>
          </cell>
        </row>
        <row r="1818">
          <cell r="A1818" t="str">
            <v>CSS-H30</v>
          </cell>
          <cell r="B1818" t="str">
            <v>JBL Commercial</v>
          </cell>
          <cell r="C1818" t="str">
            <v>Paging Horn Speaker</v>
          </cell>
          <cell r="D1818" t="str">
            <v>30 Watt Paging Horn (4 in masterpack)</v>
          </cell>
          <cell r="E1818" t="str">
            <v>JBL017</v>
          </cell>
          <cell r="H1818" t="str">
            <v>30W PAGING HORN W TRANSFORMER</v>
          </cell>
          <cell r="I1818" t="str">
            <v>CSS-H30 - 30 Watt Paging Horn with Excellent voice range clarity for announcement and paging, 1.5" (38mm) Phenolic Diaphragm, 30W Cont. Pink Noise (120W Peak) Power Capacity (100hr), 380Hz - 6kHz Frequency Range, 30W 70V/100V multi-tap Transformer with 8Ω direct, 50° Horizontal by 70° Vertical Coverage, IP-65 Rated, Built-in high-pass filter for Reliability, Includes Stainless steel Wall-Mounting Bracket, (priced and sold as each) White (RAL9016) International Masterpack is 4Pcs</v>
          </cell>
          <cell r="J1818">
            <v>170</v>
          </cell>
          <cell r="K1818">
            <v>170</v>
          </cell>
          <cell r="L1818">
            <v>125.59</v>
          </cell>
          <cell r="P1818">
            <v>50036904711</v>
          </cell>
          <cell r="R1818">
            <v>6</v>
          </cell>
          <cell r="S1818">
            <v>13</v>
          </cell>
          <cell r="T1818">
            <v>10.5</v>
          </cell>
          <cell r="U1818">
            <v>12</v>
          </cell>
          <cell r="V1818" t="str">
            <v>CN</v>
          </cell>
          <cell r="W1818" t="str">
            <v>Non Compliant</v>
          </cell>
          <cell r="Y1818">
            <v>24</v>
          </cell>
        </row>
        <row r="1819">
          <cell r="A1819" t="str">
            <v>LEXLXPPLUGRB-D</v>
          </cell>
          <cell r="B1819" t="str">
            <v>Lexicon</v>
          </cell>
          <cell r="C1819" t="str">
            <v>LXP Plug-ins</v>
          </cell>
          <cell r="D1819" t="str">
            <v>LXPPLUGRB</v>
          </cell>
          <cell r="E1819" t="str">
            <v>LEXI/O</v>
          </cell>
          <cell r="H1819" t="str">
            <v>LXP Plug-ins</v>
          </cell>
          <cell r="I1819" t="str">
            <v>Lexicon LXP Native Reverb Plug-in Bundle</v>
          </cell>
          <cell r="J1819">
            <v>299</v>
          </cell>
          <cell r="K1819">
            <v>299</v>
          </cell>
          <cell r="L1819">
            <v>178.92</v>
          </cell>
          <cell r="O1819">
            <v>1</v>
          </cell>
          <cell r="P1819">
            <v>691991500435</v>
          </cell>
          <cell r="R1819">
            <v>1.4</v>
          </cell>
          <cell r="S1819">
            <v>8</v>
          </cell>
          <cell r="T1819">
            <v>2.125</v>
          </cell>
          <cell r="U1819">
            <v>7</v>
          </cell>
          <cell r="V1819" t="str">
            <v>US</v>
          </cell>
          <cell r="W1819" t="str">
            <v>Compliant</v>
          </cell>
          <cell r="X1819" t="str">
            <v>http://lexiconpro.com/en-US/products/lxp-native-reverb-plug-in-bundle</v>
          </cell>
          <cell r="Y1819">
            <v>1</v>
          </cell>
        </row>
        <row r="1820">
          <cell r="A1820" t="str">
            <v>LEXPCM92FX</v>
          </cell>
          <cell r="B1820" t="str">
            <v>Lexicon</v>
          </cell>
          <cell r="C1820" t="str">
            <v>PCM Series</v>
          </cell>
          <cell r="D1820" t="str">
            <v>PCM92</v>
          </cell>
          <cell r="H1820" t="str">
            <v>PCM Series</v>
          </cell>
          <cell r="I1820" t="str">
            <v>Stereo Reverb/Effects Processor</v>
          </cell>
          <cell r="J1820">
            <v>3080</v>
          </cell>
          <cell r="K1820">
            <v>2460</v>
          </cell>
          <cell r="L1820">
            <v>1847.89</v>
          </cell>
          <cell r="O1820">
            <v>2</v>
          </cell>
          <cell r="P1820">
            <v>691991500398</v>
          </cell>
          <cell r="S1820">
            <v>24.25</v>
          </cell>
          <cell r="T1820">
            <v>5</v>
          </cell>
          <cell r="U1820">
            <v>15</v>
          </cell>
          <cell r="V1820" t="str">
            <v>MX</v>
          </cell>
          <cell r="W1820" t="str">
            <v>Compliant</v>
          </cell>
          <cell r="X1820" t="str">
            <v>http://lexiconpro.com/en-US/products/pcm92</v>
          </cell>
          <cell r="Y1820">
            <v>2</v>
          </cell>
        </row>
        <row r="1821">
          <cell r="A1821" t="str">
            <v>LEXPCM96FX</v>
          </cell>
          <cell r="B1821" t="str">
            <v>Lexicon</v>
          </cell>
          <cell r="C1821" t="str">
            <v>PCM Series</v>
          </cell>
          <cell r="D1821" t="str">
            <v>PCM96</v>
          </cell>
          <cell r="H1821" t="str">
            <v>PCM Series</v>
          </cell>
          <cell r="I1821" t="str">
            <v>Stereo Reverb/Effects Processor</v>
          </cell>
          <cell r="J1821">
            <v>5235</v>
          </cell>
          <cell r="K1821">
            <v>4120</v>
          </cell>
          <cell r="L1821">
            <v>3080.48</v>
          </cell>
          <cell r="O1821">
            <v>3</v>
          </cell>
          <cell r="P1821">
            <v>691991500268</v>
          </cell>
          <cell r="R1821">
            <v>12.5</v>
          </cell>
          <cell r="S1821">
            <v>15.5</v>
          </cell>
          <cell r="T1821">
            <v>24</v>
          </cell>
          <cell r="U1821">
            <v>5</v>
          </cell>
          <cell r="V1821" t="str">
            <v>MX</v>
          </cell>
          <cell r="W1821" t="str">
            <v>Compliant</v>
          </cell>
          <cell r="X1821" t="str">
            <v>http://lexiconpro.com/en-US/products/pcm96</v>
          </cell>
          <cell r="Y1821">
            <v>3</v>
          </cell>
        </row>
        <row r="1822">
          <cell r="A1822" t="str">
            <v>LEXPCM96SUR-AFX</v>
          </cell>
          <cell r="B1822" t="str">
            <v>Lexicon</v>
          </cell>
          <cell r="C1822" t="str">
            <v>PCM Series</v>
          </cell>
          <cell r="D1822" t="str">
            <v>PCM96SUR-A</v>
          </cell>
          <cell r="E1822" t="str">
            <v>LEXPROREC</v>
          </cell>
          <cell r="H1822" t="str">
            <v>PCM Series</v>
          </cell>
          <cell r="I1822" t="str">
            <v>Multi-channel Reverb/Effects Processor - Analog &amp; Digital I/O</v>
          </cell>
          <cell r="J1822">
            <v>6845</v>
          </cell>
          <cell r="K1822">
            <v>5480</v>
          </cell>
          <cell r="L1822">
            <v>4107.6400000000003</v>
          </cell>
          <cell r="O1822">
            <v>1</v>
          </cell>
          <cell r="P1822">
            <v>691991500282</v>
          </cell>
          <cell r="R1822">
            <v>16.760000000000002</v>
          </cell>
          <cell r="S1822">
            <v>24</v>
          </cell>
          <cell r="T1822">
            <v>19</v>
          </cell>
          <cell r="U1822">
            <v>5</v>
          </cell>
          <cell r="V1822" t="str">
            <v>MX</v>
          </cell>
          <cell r="W1822" t="str">
            <v>Compliant</v>
          </cell>
          <cell r="X1822" t="str">
            <v>http://lexiconpro.com/en-US/products/pcm96-surround</v>
          </cell>
          <cell r="Y1822">
            <v>4</v>
          </cell>
        </row>
        <row r="1823">
          <cell r="A1823" t="str">
            <v>LEXPCM96SUR-DFX</v>
          </cell>
          <cell r="B1823" t="str">
            <v>Lexicon</v>
          </cell>
          <cell r="C1823" t="str">
            <v>PCM Series</v>
          </cell>
          <cell r="D1823" t="str">
            <v>PCM96SUR-D</v>
          </cell>
          <cell r="E1823" t="str">
            <v>LEXPROREC</v>
          </cell>
          <cell r="H1823" t="str">
            <v>PCM Series</v>
          </cell>
          <cell r="I1823" t="str">
            <v>Multi-channel Reverb/Effects Processor - Digital I/O</v>
          </cell>
          <cell r="J1823">
            <v>6505</v>
          </cell>
          <cell r="K1823">
            <v>5210</v>
          </cell>
          <cell r="L1823">
            <v>3902.21</v>
          </cell>
          <cell r="O1823">
            <v>1</v>
          </cell>
          <cell r="P1823">
            <v>691991016349</v>
          </cell>
          <cell r="R1823">
            <v>16.079999999999998</v>
          </cell>
          <cell r="S1823">
            <v>24</v>
          </cell>
          <cell r="T1823">
            <v>19</v>
          </cell>
          <cell r="U1823">
            <v>5</v>
          </cell>
          <cell r="V1823" t="str">
            <v>MX</v>
          </cell>
          <cell r="W1823" t="str">
            <v>Compliant</v>
          </cell>
          <cell r="X1823" t="str">
            <v>http://lexiconpro.com/en-US/products/pcm96-surround-digital</v>
          </cell>
          <cell r="Y1823">
            <v>5</v>
          </cell>
        </row>
        <row r="1824">
          <cell r="A1824" t="str">
            <v>LEXPLMPXR-D</v>
          </cell>
          <cell r="B1824" t="str">
            <v>Lexicon</v>
          </cell>
          <cell r="C1824" t="str">
            <v>LEX,MPXR,NATIVE REVERB PLUGIN D</v>
          </cell>
          <cell r="D1824" t="str">
            <v>PLMPXR-D</v>
          </cell>
          <cell r="E1824" t="str">
            <v>LEXPLUGIN</v>
          </cell>
          <cell r="H1824" t="str">
            <v>LEX,MPXR,NATIVE REVERB PLUGIN D</v>
          </cell>
          <cell r="I1824" t="str">
            <v>VST / AU / RTAS Reverb Plug-in</v>
          </cell>
          <cell r="J1824">
            <v>149</v>
          </cell>
          <cell r="K1824">
            <v>149</v>
          </cell>
          <cell r="L1824">
            <v>92.09</v>
          </cell>
          <cell r="P1824">
            <v>691991033285</v>
          </cell>
          <cell r="V1824" t="str">
            <v>CN</v>
          </cell>
          <cell r="W1824" t="str">
            <v>Non Compliant</v>
          </cell>
          <cell r="Y1824">
            <v>6</v>
          </cell>
        </row>
        <row r="1825">
          <cell r="A1825" t="str">
            <v>LEXPLPCMFX-D</v>
          </cell>
          <cell r="B1825" t="str">
            <v>Lexicon</v>
          </cell>
          <cell r="C1825" t="str">
            <v>PCM Plug-ins</v>
          </cell>
          <cell r="D1825" t="str">
            <v>PLPCMFX</v>
          </cell>
          <cell r="E1825" t="str">
            <v>LEXPLUGIN</v>
          </cell>
          <cell r="H1825" t="str">
            <v>PCM Plug-ins</v>
          </cell>
          <cell r="I1825" t="str">
            <v>PCM Native Effects Plug-in Bundle</v>
          </cell>
          <cell r="J1825">
            <v>299</v>
          </cell>
          <cell r="K1825">
            <v>299</v>
          </cell>
          <cell r="L1825">
            <v>178.92</v>
          </cell>
          <cell r="O1825">
            <v>1</v>
          </cell>
          <cell r="P1825">
            <v>691991014161</v>
          </cell>
          <cell r="V1825" t="str">
            <v>US</v>
          </cell>
          <cell r="W1825" t="str">
            <v>Compliant</v>
          </cell>
          <cell r="X1825" t="str">
            <v>http://lexiconpro.com/en-US/products/pcm-native-effects-plug-in-bundle</v>
          </cell>
          <cell r="Y1825">
            <v>7</v>
          </cell>
        </row>
        <row r="1826">
          <cell r="A1826" t="str">
            <v>LEXPCMPLUGRB-D</v>
          </cell>
          <cell r="B1826" t="str">
            <v>Lexicon</v>
          </cell>
          <cell r="C1826" t="str">
            <v>PCM Plug-ins</v>
          </cell>
          <cell r="D1826" t="str">
            <v>PLPCMRB</v>
          </cell>
          <cell r="H1826" t="str">
            <v>PCM Plug-ins</v>
          </cell>
          <cell r="I1826" t="str">
            <v>PCM Native Reverb Plug-in Bundle</v>
          </cell>
          <cell r="J1826">
            <v>499</v>
          </cell>
          <cell r="K1826">
            <v>499</v>
          </cell>
          <cell r="L1826">
            <v>295.58</v>
          </cell>
          <cell r="O1826">
            <v>1</v>
          </cell>
          <cell r="P1826">
            <v>691991500428</v>
          </cell>
          <cell r="V1826" t="str">
            <v>US</v>
          </cell>
          <cell r="W1826" t="str">
            <v>Compliant</v>
          </cell>
          <cell r="X1826" t="str">
            <v>http://lexiconpro.com/en-US/products/pcm-native-reverb-plug-in-bundle</v>
          </cell>
          <cell r="Y1826">
            <v>8</v>
          </cell>
        </row>
        <row r="1827">
          <cell r="A1827" t="str">
            <v>LEXPLPCMTOT-D</v>
          </cell>
          <cell r="B1827" t="str">
            <v>Lexicon</v>
          </cell>
          <cell r="C1827" t="str">
            <v>PCM Plug-ins</v>
          </cell>
          <cell r="D1827" t="str">
            <v>PLPCMTOT</v>
          </cell>
          <cell r="E1827" t="str">
            <v>NEWPART</v>
          </cell>
          <cell r="H1827" t="str">
            <v>PCM Plug-ins</v>
          </cell>
          <cell r="I1827" t="str">
            <v>PCM Total Bundle (Reverb &amp; Effects Plug-ins)</v>
          </cell>
          <cell r="J1827">
            <v>699</v>
          </cell>
          <cell r="K1827">
            <v>699</v>
          </cell>
          <cell r="L1827">
            <v>419.2</v>
          </cell>
          <cell r="O1827">
            <v>1</v>
          </cell>
          <cell r="P1827">
            <v>691991201912</v>
          </cell>
          <cell r="R1827">
            <v>1.1000000000000001</v>
          </cell>
          <cell r="S1827">
            <v>8.125</v>
          </cell>
          <cell r="T1827">
            <v>7</v>
          </cell>
          <cell r="U1827">
            <v>2.0619999999999998</v>
          </cell>
          <cell r="V1827" t="str">
            <v>US</v>
          </cell>
          <cell r="W1827" t="str">
            <v>Compliant</v>
          </cell>
          <cell r="X1827" t="str">
            <v>http://lexiconpro.com/en-US/products/pcm-total-bundle</v>
          </cell>
          <cell r="Y1827">
            <v>9</v>
          </cell>
        </row>
        <row r="1828">
          <cell r="A1828" t="str">
            <v>LHD240R</v>
          </cell>
          <cell r="B1828" t="str">
            <v>Lexicon</v>
          </cell>
          <cell r="C1828" t="str">
            <v>LEXICON HOLODECK 240 REMOTE</v>
          </cell>
          <cell r="E1828" t="str">
            <v>CINEPROCR</v>
          </cell>
          <cell r="G1828" t="str">
            <v>Limited Quantity</v>
          </cell>
          <cell r="H1828" t="str">
            <v>LEXICON HOLODECK 240 REMOTE</v>
          </cell>
          <cell r="I1828" t="str">
            <v>LEXICON HOLODECK 240 REMOTE</v>
          </cell>
          <cell r="J1828">
            <v>1100</v>
          </cell>
          <cell r="K1828">
            <v>1100</v>
          </cell>
          <cell r="L1828">
            <v>547.16999999999996</v>
          </cell>
          <cell r="P1828">
            <v>691991500183</v>
          </cell>
          <cell r="V1828" t="str">
            <v>US</v>
          </cell>
          <cell r="W1828" t="str">
            <v>Compliant</v>
          </cell>
          <cell r="Y1828">
            <v>10</v>
          </cell>
        </row>
        <row r="1829">
          <cell r="A1829" t="str">
            <v>Accessories</v>
          </cell>
          <cell r="B1829" t="str">
            <v>Martin</v>
          </cell>
          <cell r="Y1829">
            <v>0</v>
          </cell>
        </row>
        <row r="1830">
          <cell r="A1830" t="str">
            <v>Atomic Range</v>
          </cell>
          <cell r="B1830" t="str">
            <v>Martin</v>
          </cell>
          <cell r="Y1830">
            <v>0</v>
          </cell>
        </row>
        <row r="1831">
          <cell r="A1831" t="str">
            <v>ELP Range</v>
          </cell>
          <cell r="B1831" t="str">
            <v>Martin</v>
          </cell>
          <cell r="Y1831">
            <v>0</v>
          </cell>
        </row>
        <row r="1832">
          <cell r="A1832" t="str">
            <v>Service Tools</v>
          </cell>
          <cell r="B1832" t="str">
            <v>Martin</v>
          </cell>
          <cell r="C1832" t="str">
            <v>Service Tools</v>
          </cell>
          <cell r="Y1832">
            <v>4</v>
          </cell>
        </row>
        <row r="1833">
          <cell r="A1833" t="str">
            <v>Firmware Uploaders</v>
          </cell>
          <cell r="B1833" t="str">
            <v>Martin</v>
          </cell>
          <cell r="Y1833">
            <v>5</v>
          </cell>
        </row>
        <row r="1834">
          <cell r="A1834">
            <v>91616091</v>
          </cell>
          <cell r="B1834" t="str">
            <v>Martin</v>
          </cell>
          <cell r="C1834" t="str">
            <v>Accessories</v>
          </cell>
          <cell r="D1834" t="str">
            <v>Martin Companion Cable</v>
          </cell>
          <cell r="E1834" t="str">
            <v>EXT-PROJ</v>
          </cell>
          <cell r="H1834" t="str">
            <v>Martin Companion Cable</v>
          </cell>
          <cell r="I1834" t="str">
            <v>Martin Companion Cable</v>
          </cell>
          <cell r="J1834">
            <v>283</v>
          </cell>
          <cell r="K1834">
            <v>283</v>
          </cell>
          <cell r="L1834">
            <v>155.65</v>
          </cell>
          <cell r="P1834">
            <v>688705005287</v>
          </cell>
          <cell r="Q1834">
            <v>5706681005284</v>
          </cell>
          <cell r="V1834" t="str">
            <v>CN</v>
          </cell>
          <cell r="W1834" t="str">
            <v>Non Compliant</v>
          </cell>
          <cell r="Y1834">
            <v>6</v>
          </cell>
        </row>
        <row r="1835">
          <cell r="A1835">
            <v>91610139</v>
          </cell>
          <cell r="B1835" t="str">
            <v>Martin</v>
          </cell>
          <cell r="C1835" t="str">
            <v>Linear</v>
          </cell>
          <cell r="D1835" t="str">
            <v>Set of 10 Magnetic Test Tools</v>
          </cell>
          <cell r="E1835" t="str">
            <v>MAR--VDO</v>
          </cell>
          <cell r="H1835" t="str">
            <v>Set of 10 Magnetic Test Tools</v>
          </cell>
          <cell r="I1835" t="str">
            <v>Set of 10 Magnetic Test Tools</v>
          </cell>
          <cell r="J1835">
            <v>100.9</v>
          </cell>
          <cell r="K1835">
            <v>100.9</v>
          </cell>
          <cell r="L1835">
            <v>55.5</v>
          </cell>
          <cell r="P1835">
            <v>5706681230136</v>
          </cell>
          <cell r="Q1835">
            <v>5706681230136</v>
          </cell>
          <cell r="R1835">
            <v>7.8740199999999998</v>
          </cell>
          <cell r="S1835">
            <v>7.8740199999999998</v>
          </cell>
          <cell r="V1835" t="str">
            <v>CN</v>
          </cell>
          <cell r="W1835" t="str">
            <v>Non Compliant</v>
          </cell>
          <cell r="X1835" t="str">
            <v>http://www.martin.com/en-us/product-details/exterior-linear-cove-series</v>
          </cell>
          <cell r="Y1835">
            <v>8</v>
          </cell>
        </row>
        <row r="1836">
          <cell r="A1836">
            <v>91611836</v>
          </cell>
          <cell r="B1836" t="str">
            <v>Martin</v>
          </cell>
          <cell r="C1836" t="str">
            <v>LED Video</v>
          </cell>
          <cell r="D1836" t="str">
            <v>VDO Sceptron DiffuserLens Removal Insert</v>
          </cell>
          <cell r="E1836" t="str">
            <v>EXT-WASH</v>
          </cell>
          <cell r="H1836" t="str">
            <v>VDO Sceptron DiffuserLens Removal Insert</v>
          </cell>
          <cell r="I1836" t="str">
            <v>VDO Sceptron DiffuserLens Removal Insert</v>
          </cell>
          <cell r="J1836">
            <v>65.900000000000006</v>
          </cell>
          <cell r="K1836">
            <v>65.900000000000006</v>
          </cell>
          <cell r="L1836">
            <v>36.25</v>
          </cell>
          <cell r="V1836" t="str">
            <v>CN</v>
          </cell>
          <cell r="W1836" t="str">
            <v>Non Compliant</v>
          </cell>
          <cell r="X1836" t="str">
            <v>http://www.martin.com/en-us/product-details/vdo-sceptron-10</v>
          </cell>
          <cell r="Y1836">
            <v>9</v>
          </cell>
        </row>
        <row r="1837">
          <cell r="A1837">
            <v>91611580</v>
          </cell>
          <cell r="B1837" t="str">
            <v>Martin</v>
          </cell>
          <cell r="C1837" t="str">
            <v>Accessories</v>
          </cell>
          <cell r="D1837" t="str">
            <v>Vacuum test equipment</v>
          </cell>
          <cell r="E1837" t="str">
            <v>MAR--VC</v>
          </cell>
          <cell r="H1837" t="str">
            <v>Vacuum test equipment</v>
          </cell>
          <cell r="I1837" t="str">
            <v>Vacuum test equipment</v>
          </cell>
          <cell r="J1837">
            <v>1937</v>
          </cell>
          <cell r="K1837">
            <v>1937</v>
          </cell>
          <cell r="L1837">
            <v>1065.3499999999999</v>
          </cell>
          <cell r="V1837" t="str">
            <v>CN</v>
          </cell>
          <cell r="W1837" t="str">
            <v>Non Compliant</v>
          </cell>
          <cell r="Y1837">
            <v>10</v>
          </cell>
        </row>
        <row r="1838">
          <cell r="A1838" t="str">
            <v>Rigging</v>
          </cell>
          <cell r="B1838" t="str">
            <v>Martin</v>
          </cell>
          <cell r="C1838" t="str">
            <v>Rigging</v>
          </cell>
          <cell r="Y1838">
            <v>12</v>
          </cell>
        </row>
        <row r="1839">
          <cell r="A1839" t="str">
            <v>Omega Brackets</v>
          </cell>
          <cell r="B1839" t="str">
            <v>Martin</v>
          </cell>
          <cell r="Y1839">
            <v>13</v>
          </cell>
        </row>
        <row r="1840">
          <cell r="A1840">
            <v>91602001</v>
          </cell>
          <cell r="B1840" t="str">
            <v>Martin</v>
          </cell>
          <cell r="C1840" t="str">
            <v>Accessories</v>
          </cell>
          <cell r="D1840" t="str">
            <v xml:space="preserve">Omega bracket with 1/4 turn fasteners </v>
          </cell>
          <cell r="E1840" t="str">
            <v>MAR--ACC</v>
          </cell>
          <cell r="H1840" t="str">
            <v xml:space="preserve">Omega bracket with 1/4 turn fasteners </v>
          </cell>
          <cell r="I1840" t="str">
            <v xml:space="preserve">Omega bracket with 1/4 turn fasteners </v>
          </cell>
          <cell r="J1840">
            <v>68</v>
          </cell>
          <cell r="K1840">
            <v>68</v>
          </cell>
          <cell r="L1840">
            <v>37.4</v>
          </cell>
          <cell r="P1840">
            <v>5706681212163</v>
          </cell>
          <cell r="Q1840">
            <v>5706881212163</v>
          </cell>
          <cell r="R1840">
            <v>5.4094517399999997</v>
          </cell>
          <cell r="S1840">
            <v>5.4094517399999997</v>
          </cell>
          <cell r="V1840" t="str">
            <v>GB</v>
          </cell>
          <cell r="Y1840">
            <v>14</v>
          </cell>
        </row>
        <row r="1841">
          <cell r="A1841">
            <v>91602008</v>
          </cell>
          <cell r="B1841" t="str">
            <v>Martin</v>
          </cell>
          <cell r="C1841" t="str">
            <v>Accessories</v>
          </cell>
          <cell r="D1841" t="str">
            <v xml:space="preserve">T-shape Omega bracket w 1/4 turn </v>
          </cell>
          <cell r="E1841" t="str">
            <v>MAR--ACC</v>
          </cell>
          <cell r="H1841" t="str">
            <v xml:space="preserve">T-shape Omega bracket w 1/4 turn </v>
          </cell>
          <cell r="I1841" t="str">
            <v xml:space="preserve">T-shape Omega bracket w 1/4 turn </v>
          </cell>
          <cell r="J1841">
            <v>81.400000000000006</v>
          </cell>
          <cell r="K1841">
            <v>81.400000000000006</v>
          </cell>
          <cell r="L1841">
            <v>44.77</v>
          </cell>
          <cell r="Q1841">
            <v>5706681212200</v>
          </cell>
          <cell r="R1841">
            <v>5.4094517399999997</v>
          </cell>
          <cell r="S1841">
            <v>5.4094517399999997</v>
          </cell>
          <cell r="V1841" t="str">
            <v>GB</v>
          </cell>
          <cell r="Y1841">
            <v>15</v>
          </cell>
        </row>
        <row r="1842">
          <cell r="A1842">
            <v>91602000</v>
          </cell>
          <cell r="B1842" t="str">
            <v>Martin</v>
          </cell>
          <cell r="C1842" t="str">
            <v>Accessories</v>
          </cell>
          <cell r="D1842" t="str">
            <v xml:space="preserve">Omega Bracket, M250-300. ¼-turm </v>
          </cell>
          <cell r="E1842" t="str">
            <v>MAR--VDO</v>
          </cell>
          <cell r="G1842" t="str">
            <v>EOL stage – limited availability may apply</v>
          </cell>
          <cell r="H1842" t="str">
            <v xml:space="preserve">Omega Bracket, M250-300. ¼-turm </v>
          </cell>
          <cell r="I1842" t="str">
            <v xml:space="preserve">Omega Bracket, M250-300. ¼-turm </v>
          </cell>
          <cell r="J1842">
            <v>145.20000000000002</v>
          </cell>
          <cell r="K1842">
            <v>145.20000000000002</v>
          </cell>
          <cell r="L1842">
            <v>79.86</v>
          </cell>
          <cell r="P1842">
            <v>5706681212156</v>
          </cell>
          <cell r="Q1842">
            <v>5706681212156</v>
          </cell>
          <cell r="V1842" t="str">
            <v>GB</v>
          </cell>
          <cell r="Y1842">
            <v>16</v>
          </cell>
        </row>
        <row r="1843">
          <cell r="A1843" t="str">
            <v>MAR-91602019</v>
          </cell>
          <cell r="B1843" t="str">
            <v>Martin</v>
          </cell>
          <cell r="C1843" t="str">
            <v>Accessories</v>
          </cell>
          <cell r="D1843" t="str">
            <v>Omega Bracket B with 1/4 turn fastners</v>
          </cell>
          <cell r="E1843" t="str">
            <v>MAR--MAC</v>
          </cell>
          <cell r="G1843" t="str">
            <v>Only for ERA 300/ERA 400</v>
          </cell>
          <cell r="H1843" t="str">
            <v>Omega Bracket B with 1/4 turn fastners</v>
          </cell>
          <cell r="I1843" t="str">
            <v>Omega Bracket B with 1/4 turn fastners</v>
          </cell>
          <cell r="J1843">
            <v>69</v>
          </cell>
          <cell r="K1843">
            <v>69</v>
          </cell>
          <cell r="L1843">
            <v>37.950000000000003</v>
          </cell>
          <cell r="P1843">
            <v>688705006505</v>
          </cell>
          <cell r="Q1843">
            <v>5706681006502</v>
          </cell>
          <cell r="V1843" t="str">
            <v>CN</v>
          </cell>
          <cell r="W1843" t="str">
            <v>Non Compliant</v>
          </cell>
          <cell r="Y1843">
            <v>17</v>
          </cell>
        </row>
        <row r="1844">
          <cell r="A1844" t="str">
            <v>Clamps</v>
          </cell>
          <cell r="B1844" t="str">
            <v>Martin</v>
          </cell>
          <cell r="Y1844">
            <v>18</v>
          </cell>
        </row>
        <row r="1845">
          <cell r="A1845">
            <v>91602003</v>
          </cell>
          <cell r="B1845" t="str">
            <v>Martin</v>
          </cell>
          <cell r="C1845" t="str">
            <v>Accessories</v>
          </cell>
          <cell r="D1845" t="str">
            <v xml:space="preserve">G-Clamp </v>
          </cell>
          <cell r="E1845" t="str">
            <v>MAR--ACC</v>
          </cell>
          <cell r="H1845" t="str">
            <v xml:space="preserve">G-Clamp </v>
          </cell>
          <cell r="I1845" t="str">
            <v xml:space="preserve">G-Clamp </v>
          </cell>
          <cell r="J1845">
            <v>37.1</v>
          </cell>
          <cell r="K1845">
            <v>37.1</v>
          </cell>
          <cell r="L1845">
            <v>20.41</v>
          </cell>
          <cell r="Q1845">
            <v>5706681212170</v>
          </cell>
          <cell r="R1845">
            <v>7.8740199999999998</v>
          </cell>
          <cell r="S1845">
            <v>7.8740199999999998</v>
          </cell>
          <cell r="V1845" t="str">
            <v>GB</v>
          </cell>
          <cell r="Y1845">
            <v>19</v>
          </cell>
        </row>
        <row r="1846">
          <cell r="A1846">
            <v>91602005</v>
          </cell>
          <cell r="B1846" t="str">
            <v>Martin</v>
          </cell>
          <cell r="C1846" t="str">
            <v>Accessories</v>
          </cell>
          <cell r="D1846" t="str">
            <v xml:space="preserve">Half-coupler clamp for Ø50 </v>
          </cell>
          <cell r="E1846" t="str">
            <v>MAR--ACC</v>
          </cell>
          <cell r="H1846" t="str">
            <v xml:space="preserve">Half-coupler clamp for Ø50 </v>
          </cell>
          <cell r="I1846" t="str">
            <v xml:space="preserve">Half-coupler clamp for Ø50 </v>
          </cell>
          <cell r="J1846">
            <v>31.900000000000002</v>
          </cell>
          <cell r="K1846">
            <v>31.900000000000002</v>
          </cell>
          <cell r="L1846">
            <v>17.55</v>
          </cell>
          <cell r="P1846">
            <v>5706681212187</v>
          </cell>
          <cell r="Q1846">
            <v>5706681212187</v>
          </cell>
          <cell r="R1846">
            <v>18.110246</v>
          </cell>
          <cell r="S1846">
            <v>18.110246</v>
          </cell>
          <cell r="V1846" t="str">
            <v>GB</v>
          </cell>
          <cell r="Y1846">
            <v>20</v>
          </cell>
        </row>
        <row r="1847">
          <cell r="A1847">
            <v>91602007</v>
          </cell>
          <cell r="B1847" t="str">
            <v>Martin</v>
          </cell>
          <cell r="C1847" t="str">
            <v>Accessories</v>
          </cell>
          <cell r="D1847" t="str">
            <v xml:space="preserve">Quick-trigger clamp Ø38.1-51mm </v>
          </cell>
          <cell r="E1847" t="str">
            <v>MAR--ACC</v>
          </cell>
          <cell r="H1847" t="str">
            <v xml:space="preserve">Quick-trigger clamp Ø38.1-51mm </v>
          </cell>
          <cell r="I1847" t="str">
            <v xml:space="preserve">Quick-trigger clamp Ø38.1-51mm </v>
          </cell>
          <cell r="J1847">
            <v>69</v>
          </cell>
          <cell r="K1847">
            <v>69</v>
          </cell>
          <cell r="L1847">
            <v>37.950000000000003</v>
          </cell>
          <cell r="P1847">
            <v>5706681212194</v>
          </cell>
          <cell r="R1847">
            <v>18.110246</v>
          </cell>
          <cell r="S1847">
            <v>18.110246</v>
          </cell>
          <cell r="V1847" t="str">
            <v>GB</v>
          </cell>
          <cell r="Y1847">
            <v>21</v>
          </cell>
        </row>
        <row r="1848">
          <cell r="A1848">
            <v>91602018</v>
          </cell>
          <cell r="B1848" t="str">
            <v>Martin</v>
          </cell>
          <cell r="C1848" t="str">
            <v>LED Video</v>
          </cell>
          <cell r="D1848" t="str">
            <v>Super Lightweight Half Coupler Black</v>
          </cell>
          <cell r="E1848" t="str">
            <v>MAR--ACC</v>
          </cell>
          <cell r="H1848" t="str">
            <v>Super Lightweight Half Coupler Black</v>
          </cell>
          <cell r="I1848" t="str">
            <v>Super Lightweight Half Coupler Black</v>
          </cell>
          <cell r="J1848">
            <v>48.400000000000006</v>
          </cell>
          <cell r="K1848">
            <v>48.400000000000006</v>
          </cell>
          <cell r="L1848">
            <v>26.62</v>
          </cell>
          <cell r="P1848">
            <v>5706681230167</v>
          </cell>
          <cell r="Q1848">
            <v>5706681230167</v>
          </cell>
          <cell r="R1848">
            <v>28.740172999999999</v>
          </cell>
          <cell r="S1848">
            <v>28.740172999999999</v>
          </cell>
          <cell r="V1848" t="str">
            <v>GB</v>
          </cell>
          <cell r="X1848" t="str">
            <v>http://www.martin.com/en-us/product-details/vdo-sceptron-10</v>
          </cell>
          <cell r="Y1848">
            <v>22</v>
          </cell>
        </row>
        <row r="1849">
          <cell r="A1849" t="str">
            <v>Safety Cables</v>
          </cell>
          <cell r="B1849" t="str">
            <v>Martin</v>
          </cell>
          <cell r="Y1849">
            <v>23</v>
          </cell>
        </row>
        <row r="1850">
          <cell r="A1850">
            <v>91604006</v>
          </cell>
          <cell r="B1850" t="str">
            <v>Martin</v>
          </cell>
          <cell r="C1850" t="str">
            <v>Accessories</v>
          </cell>
          <cell r="D1850" t="str">
            <v>Safety Cable, SWL 60 kg, BGV C1 / DGUV 17, black</v>
          </cell>
          <cell r="E1850" t="str">
            <v>MAR--ACC</v>
          </cell>
          <cell r="H1850" t="str">
            <v>Safety Cable, SWL 60 kg, BGV C1 / DGUV 17, black</v>
          </cell>
          <cell r="I1850" t="str">
            <v>Safety Cable, SWL 60 kg, BGV C1 / DGUV 17, black</v>
          </cell>
          <cell r="J1850">
            <v>49.400000000000006</v>
          </cell>
          <cell r="K1850">
            <v>49.400000000000006</v>
          </cell>
          <cell r="L1850">
            <v>27.17</v>
          </cell>
          <cell r="P1850">
            <v>688705000657</v>
          </cell>
          <cell r="Q1850">
            <v>5706681000654</v>
          </cell>
          <cell r="V1850" t="str">
            <v>DE</v>
          </cell>
          <cell r="Y1850">
            <v>24</v>
          </cell>
        </row>
        <row r="1851">
          <cell r="A1851">
            <v>91604007</v>
          </cell>
          <cell r="B1851" t="str">
            <v>Martin</v>
          </cell>
          <cell r="D1851" t="str">
            <v>Safety Cable, SWL 60 kg, BGV C1 / DGUV 17, silver</v>
          </cell>
          <cell r="E1851" t="str">
            <v>MAR--ACC</v>
          </cell>
          <cell r="H1851" t="str">
            <v>Safety Cable, SWL 60 kg, BGV C1 / DGUV 17, silver</v>
          </cell>
          <cell r="I1851" t="str">
            <v>Safety Cable, SWL 60 kg, BGV C1 / DGUV 17, silver</v>
          </cell>
          <cell r="J1851">
            <v>48.400000000000006</v>
          </cell>
          <cell r="K1851">
            <v>48.400000000000006</v>
          </cell>
          <cell r="L1851">
            <v>26.62</v>
          </cell>
          <cell r="V1851" t="str">
            <v>DE</v>
          </cell>
          <cell r="Y1851">
            <v>25</v>
          </cell>
        </row>
        <row r="1852">
          <cell r="A1852" t="str">
            <v>Cables</v>
          </cell>
          <cell r="B1852" t="str">
            <v>Martin</v>
          </cell>
          <cell r="C1852" t="str">
            <v>Cables</v>
          </cell>
          <cell r="Y1852">
            <v>27</v>
          </cell>
        </row>
        <row r="1853">
          <cell r="A1853" t="str">
            <v>Data EtherCON Cat6a (VDO Face 5 &amp; P3 PowerPort 1000 IP Rental)</v>
          </cell>
          <cell r="B1853" t="str">
            <v>Martin</v>
          </cell>
          <cell r="Y1853">
            <v>28</v>
          </cell>
        </row>
        <row r="1854">
          <cell r="A1854">
            <v>91611781</v>
          </cell>
          <cell r="B1854" t="str">
            <v>Martin</v>
          </cell>
          <cell r="C1854" t="str">
            <v>Accessories</v>
          </cell>
          <cell r="D1854" t="str">
            <v>Data Cable Cat6 EtherCON-EtherCON 0,45m</v>
          </cell>
          <cell r="E1854" t="str">
            <v>EXT-PROJ</v>
          </cell>
          <cell r="G1854" t="str">
            <v>EOL stage – limited availability may apply</v>
          </cell>
          <cell r="H1854" t="str">
            <v>Data Cable Cat6 EtherCON-EtherCON 0,45m</v>
          </cell>
          <cell r="I1854" t="str">
            <v>Data Cable Cat6 EtherCON-EtherCON 0,45m</v>
          </cell>
          <cell r="J1854">
            <v>82.4</v>
          </cell>
          <cell r="K1854">
            <v>82.4</v>
          </cell>
          <cell r="L1854">
            <v>45.32</v>
          </cell>
          <cell r="V1854" t="str">
            <v>PL</v>
          </cell>
          <cell r="Y1854">
            <v>29</v>
          </cell>
        </row>
        <row r="1855">
          <cell r="A1855">
            <v>91611782</v>
          </cell>
          <cell r="B1855" t="str">
            <v>Martin</v>
          </cell>
          <cell r="C1855" t="str">
            <v>Accessories</v>
          </cell>
          <cell r="D1855" t="str">
            <v>Data Cable Cat6 EtherCON-EtherCON 1,20m</v>
          </cell>
          <cell r="E1855" t="str">
            <v>MAR--ACC</v>
          </cell>
          <cell r="G1855" t="str">
            <v>EOL stage – limited availability may apply</v>
          </cell>
          <cell r="H1855" t="str">
            <v>Data Cable Cat6 EtherCON-EtherCON 1,20m</v>
          </cell>
          <cell r="I1855" t="str">
            <v>Data Cable Cat6 EtherCON-EtherCON 1,20m</v>
          </cell>
          <cell r="J1855">
            <v>88.600000000000009</v>
          </cell>
          <cell r="K1855">
            <v>88.600000000000009</v>
          </cell>
          <cell r="L1855">
            <v>48.73</v>
          </cell>
          <cell r="V1855" t="str">
            <v>PL</v>
          </cell>
          <cell r="Y1855">
            <v>30</v>
          </cell>
        </row>
        <row r="1856">
          <cell r="A1856">
            <v>91611783</v>
          </cell>
          <cell r="B1856" t="str">
            <v>Martin</v>
          </cell>
          <cell r="C1856" t="str">
            <v>Accessories</v>
          </cell>
          <cell r="D1856" t="str">
            <v>Data Cable Cat6 EtherCON-EtherCON 5,00m</v>
          </cell>
          <cell r="E1856" t="str">
            <v>MAR--ACC</v>
          </cell>
          <cell r="G1856" t="str">
            <v>EOL stage – limited availability may apply</v>
          </cell>
          <cell r="H1856" t="str">
            <v>Data Cable Cat6 EtherCON-EtherCON 5,00m</v>
          </cell>
          <cell r="I1856" t="str">
            <v>Data Cable Cat6 EtherCON-EtherCON 5,00m</v>
          </cell>
          <cell r="J1856">
            <v>105.10000000000001</v>
          </cell>
          <cell r="K1856">
            <v>105.10000000000001</v>
          </cell>
          <cell r="L1856">
            <v>57.81</v>
          </cell>
          <cell r="P1856">
            <v>688705003818</v>
          </cell>
          <cell r="Q1856">
            <v>5706681003815</v>
          </cell>
          <cell r="V1856" t="str">
            <v>PL</v>
          </cell>
          <cell r="Y1856">
            <v>31</v>
          </cell>
        </row>
        <row r="1857">
          <cell r="A1857" t="str">
            <v>91611787HU</v>
          </cell>
          <cell r="B1857" t="str">
            <v>Martin</v>
          </cell>
          <cell r="C1857" t="str">
            <v>Accessories</v>
          </cell>
          <cell r="D1857" t="str">
            <v>Data Connector Cat6 EtherCON</v>
          </cell>
          <cell r="E1857" t="str">
            <v>MSL-AURA</v>
          </cell>
          <cell r="G1857" t="str">
            <v>EOL stage – limited availability may apply</v>
          </cell>
          <cell r="H1857" t="str">
            <v>Data Connector Cat6 EtherCON</v>
          </cell>
          <cell r="I1857" t="str">
            <v>Data Connector Cat6 EtherCON</v>
          </cell>
          <cell r="J1857">
            <v>27.8</v>
          </cell>
          <cell r="K1857">
            <v>27.8</v>
          </cell>
          <cell r="L1857">
            <v>15.29</v>
          </cell>
          <cell r="O1857">
            <v>1</v>
          </cell>
          <cell r="V1857" t="str">
            <v>HU</v>
          </cell>
          <cell r="W1857" t="str">
            <v>Compliant</v>
          </cell>
          <cell r="Y1857">
            <v>32</v>
          </cell>
        </row>
        <row r="1858">
          <cell r="A1858" t="str">
            <v>Power PowerCON TRUE1</v>
          </cell>
          <cell r="B1858" t="str">
            <v>Martin</v>
          </cell>
          <cell r="Y1858">
            <v>33</v>
          </cell>
        </row>
        <row r="1859">
          <cell r="A1859">
            <v>91611784</v>
          </cell>
          <cell r="B1859" t="str">
            <v>Martin</v>
          </cell>
          <cell r="C1859" t="str">
            <v>Accessories</v>
          </cell>
          <cell r="D1859" t="str">
            <v>Power Cable H07RN-F TRUE1-TRUE1 0,45m</v>
          </cell>
          <cell r="E1859" t="str">
            <v>MAR--ACC</v>
          </cell>
          <cell r="G1859" t="str">
            <v>EOL stage – limited availability may apply</v>
          </cell>
          <cell r="H1859" t="str">
            <v>Power Cable H07RN-F TRUE1-TRUE1 0,45m</v>
          </cell>
          <cell r="I1859" t="str">
            <v>Power Cable H07RN-F TRUE1-TRUE1 0,45m</v>
          </cell>
          <cell r="J1859">
            <v>54.6</v>
          </cell>
          <cell r="K1859">
            <v>54.6</v>
          </cell>
          <cell r="L1859">
            <v>30.03</v>
          </cell>
          <cell r="V1859" t="str">
            <v>CN</v>
          </cell>
          <cell r="W1859" t="str">
            <v>Non Compliant</v>
          </cell>
          <cell r="Y1859">
            <v>34</v>
          </cell>
        </row>
        <row r="1860">
          <cell r="A1860">
            <v>91610170</v>
          </cell>
          <cell r="B1860" t="str">
            <v>Martin</v>
          </cell>
          <cell r="C1860" t="str">
            <v>Accessories</v>
          </cell>
          <cell r="D1860" t="str">
            <v>Power Cable SJOOW TRUE1-TRUE1 0,45m</v>
          </cell>
          <cell r="E1860" t="str">
            <v>MAR--VDO</v>
          </cell>
          <cell r="G1860" t="str">
            <v>EOL stage – limited availability may apply</v>
          </cell>
          <cell r="H1860" t="str">
            <v>Power Cable SJOOW TRUE1-TRUE1 0,45m</v>
          </cell>
          <cell r="I1860" t="str">
            <v>Power Cable SJOOW TRUE1-TRUE1 0,45m</v>
          </cell>
          <cell r="J1860">
            <v>50.5</v>
          </cell>
          <cell r="K1860">
            <v>50.5</v>
          </cell>
          <cell r="L1860">
            <v>27.78</v>
          </cell>
          <cell r="V1860" t="str">
            <v>PL</v>
          </cell>
          <cell r="Y1860">
            <v>35</v>
          </cell>
        </row>
        <row r="1861">
          <cell r="A1861">
            <v>91611785</v>
          </cell>
          <cell r="B1861" t="str">
            <v>Martin</v>
          </cell>
          <cell r="C1861" t="str">
            <v>Accessories</v>
          </cell>
          <cell r="D1861" t="str">
            <v>Power Cable H07RN-F TRUE1-TRUE1 1,20m</v>
          </cell>
          <cell r="E1861" t="str">
            <v>MAR--ACC</v>
          </cell>
          <cell r="G1861" t="str">
            <v>EOL stage – limited availability may apply</v>
          </cell>
          <cell r="H1861" t="str">
            <v>Power Cable H07RN-F TRUE1-TRUE1 1,20m</v>
          </cell>
          <cell r="I1861" t="str">
            <v>Power Cable H07RN-F TRUE1-TRUE1 1,20m</v>
          </cell>
          <cell r="J1861">
            <v>55.6</v>
          </cell>
          <cell r="K1861">
            <v>55.6</v>
          </cell>
          <cell r="L1861">
            <v>30.58</v>
          </cell>
          <cell r="V1861" t="str">
            <v>PL</v>
          </cell>
          <cell r="W1861" t="str">
            <v>Non Compliant</v>
          </cell>
          <cell r="Y1861">
            <v>36</v>
          </cell>
        </row>
        <row r="1862">
          <cell r="A1862">
            <v>91610171</v>
          </cell>
          <cell r="B1862" t="str">
            <v>Martin</v>
          </cell>
          <cell r="C1862" t="str">
            <v>Accessories</v>
          </cell>
          <cell r="D1862" t="str">
            <v>Power Cable SJOOW TRUE1-TRUE1 1,20m</v>
          </cell>
          <cell r="E1862" t="str">
            <v>MAR--ACC</v>
          </cell>
          <cell r="G1862" t="str">
            <v>EOL stage – limited availability may apply</v>
          </cell>
          <cell r="H1862" t="str">
            <v>Power Cable SJOOW TRUE1-TRUE1 1,20m</v>
          </cell>
          <cell r="I1862" t="str">
            <v>Power Cable SJOOW TRUE1-TRUE1 1,20m</v>
          </cell>
          <cell r="J1862">
            <v>56.7</v>
          </cell>
          <cell r="K1862">
            <v>56.7</v>
          </cell>
          <cell r="L1862">
            <v>31.19</v>
          </cell>
          <cell r="V1862" t="str">
            <v>BY</v>
          </cell>
          <cell r="Y1862">
            <v>37</v>
          </cell>
        </row>
        <row r="1863">
          <cell r="A1863">
            <v>91611796</v>
          </cell>
          <cell r="B1863" t="str">
            <v>Martin</v>
          </cell>
          <cell r="C1863" t="str">
            <v>Accessories</v>
          </cell>
          <cell r="D1863" t="str">
            <v>Power Cable H07RN-F TRUE1-TRUE1 2,50m</v>
          </cell>
          <cell r="E1863" t="str">
            <v>MAR--VDO</v>
          </cell>
          <cell r="H1863" t="str">
            <v>Power Cable H07RN-F TRUE1-TRUE1 2,50m</v>
          </cell>
          <cell r="I1863" t="str">
            <v>Power Cable H07RN-F TRUE1-TRUE1 2,50m</v>
          </cell>
          <cell r="J1863">
            <v>60.800000000000004</v>
          </cell>
          <cell r="K1863">
            <v>60.800000000000004</v>
          </cell>
          <cell r="L1863">
            <v>33.44</v>
          </cell>
          <cell r="V1863" t="str">
            <v>PL</v>
          </cell>
          <cell r="Y1863">
            <v>38</v>
          </cell>
        </row>
        <row r="1864">
          <cell r="A1864">
            <v>91610172</v>
          </cell>
          <cell r="B1864" t="str">
            <v>Martin</v>
          </cell>
          <cell r="C1864" t="str">
            <v>Accessories</v>
          </cell>
          <cell r="D1864" t="str">
            <v>Power Cable SJOOW TRUE1-TRUE1 2,50m</v>
          </cell>
          <cell r="E1864" t="str">
            <v>MAR--ACC</v>
          </cell>
          <cell r="H1864" t="str">
            <v>Power Cable SJOOW TRUE1-TRUE1 2,50m</v>
          </cell>
          <cell r="I1864" t="str">
            <v>Power Cable SJOOW TRUE1-TRUE1 2,50m</v>
          </cell>
          <cell r="J1864">
            <v>86.5</v>
          </cell>
          <cell r="K1864">
            <v>86.5</v>
          </cell>
          <cell r="L1864">
            <v>47.58</v>
          </cell>
          <cell r="V1864" t="str">
            <v>PL</v>
          </cell>
          <cell r="Y1864">
            <v>39</v>
          </cell>
        </row>
        <row r="1865">
          <cell r="A1865">
            <v>91611797</v>
          </cell>
          <cell r="B1865" t="str">
            <v>Martin</v>
          </cell>
          <cell r="C1865" t="str">
            <v>Accessories</v>
          </cell>
          <cell r="D1865" t="str">
            <v>Power Cable H07RN-F OPEN-TRUE1 1,50m</v>
          </cell>
          <cell r="E1865" t="str">
            <v>MAR--ACC</v>
          </cell>
          <cell r="H1865" t="str">
            <v>Power Cable H07RN-F OPEN-TRUE1 1,50m</v>
          </cell>
          <cell r="I1865" t="str">
            <v>Power Cable H07RN-F OPEN-TRUE1 1,50m</v>
          </cell>
          <cell r="J1865">
            <v>40.200000000000003</v>
          </cell>
          <cell r="K1865">
            <v>40.200000000000003</v>
          </cell>
          <cell r="L1865">
            <v>22.11</v>
          </cell>
          <cell r="P1865">
            <v>688705000497</v>
          </cell>
          <cell r="Q1865">
            <v>5706681000494</v>
          </cell>
          <cell r="V1865" t="str">
            <v>PL</v>
          </cell>
          <cell r="Y1865">
            <v>40</v>
          </cell>
        </row>
        <row r="1866">
          <cell r="A1866">
            <v>91610173</v>
          </cell>
          <cell r="B1866" t="str">
            <v>Martin</v>
          </cell>
          <cell r="C1866" t="str">
            <v>Accessories</v>
          </cell>
          <cell r="D1866" t="str">
            <v>Power Cable SJOOW OPEN-TRUE1 1,50m</v>
          </cell>
          <cell r="E1866" t="str">
            <v>MAR--ACC</v>
          </cell>
          <cell r="H1866" t="str">
            <v>Power Cable SJOOW OPEN-TRUE1 1,50m</v>
          </cell>
          <cell r="I1866" t="str">
            <v>Power Cable SJOOW OPEN-TRUE1 1,50m</v>
          </cell>
          <cell r="J1866">
            <v>50.5</v>
          </cell>
          <cell r="K1866">
            <v>50.5</v>
          </cell>
          <cell r="L1866">
            <v>27.78</v>
          </cell>
          <cell r="V1866" t="str">
            <v>PL</v>
          </cell>
          <cell r="Y1866">
            <v>41</v>
          </cell>
        </row>
        <row r="1867">
          <cell r="A1867" t="str">
            <v>91611788HU</v>
          </cell>
          <cell r="B1867" t="str">
            <v>Martin</v>
          </cell>
          <cell r="D1867" t="str">
            <v>Power Connector PowerCON TRUE1 Male</v>
          </cell>
          <cell r="E1867" t="str">
            <v>MAR--ACC</v>
          </cell>
          <cell r="H1867" t="str">
            <v>Power Connector PowerCON TRUE1 Male</v>
          </cell>
          <cell r="I1867" t="str">
            <v>Power Connector PowerCON TRUE1 Male</v>
          </cell>
          <cell r="J1867">
            <v>21.63</v>
          </cell>
          <cell r="K1867">
            <v>21.63</v>
          </cell>
          <cell r="L1867">
            <v>11.9</v>
          </cell>
          <cell r="V1867" t="str">
            <v>HU</v>
          </cell>
          <cell r="W1867" t="str">
            <v>Compliant</v>
          </cell>
          <cell r="Y1867">
            <v>42</v>
          </cell>
        </row>
        <row r="1868">
          <cell r="A1868" t="str">
            <v>91611789HU</v>
          </cell>
          <cell r="B1868" t="str">
            <v>Martin</v>
          </cell>
          <cell r="C1868" t="str">
            <v>Accessories</v>
          </cell>
          <cell r="D1868" t="str">
            <v>Power Connector PowerCON TRUE1 Female</v>
          </cell>
          <cell r="E1868" t="str">
            <v>MAR--ACC</v>
          </cell>
          <cell r="H1868" t="str">
            <v>Power Connector PowerCON TRUE1 Female</v>
          </cell>
          <cell r="I1868" t="str">
            <v>Power Connector PowerCON TRUE1 Female</v>
          </cell>
          <cell r="J1868">
            <v>21.63</v>
          </cell>
          <cell r="K1868">
            <v>21.63</v>
          </cell>
          <cell r="L1868">
            <v>11.9</v>
          </cell>
          <cell r="O1868">
            <v>0.5</v>
          </cell>
          <cell r="V1868" t="str">
            <v>HU</v>
          </cell>
          <cell r="W1868" t="str">
            <v>Compliant</v>
          </cell>
          <cell r="Y1868">
            <v>43</v>
          </cell>
        </row>
        <row r="1869">
          <cell r="A1869" t="str">
            <v>Power PowerCON</v>
          </cell>
          <cell r="B1869" t="str">
            <v>Martin</v>
          </cell>
          <cell r="Y1869">
            <v>44</v>
          </cell>
        </row>
        <row r="1870">
          <cell r="A1870">
            <v>91610175</v>
          </cell>
          <cell r="B1870" t="str">
            <v>Martin</v>
          </cell>
          <cell r="C1870" t="str">
            <v>Accessories</v>
          </cell>
          <cell r="D1870" t="str">
            <v>Power Cable SJOOW POWCON-POWCON 1,20m</v>
          </cell>
          <cell r="E1870" t="str">
            <v>MAR--ACC</v>
          </cell>
          <cell r="G1870" t="str">
            <v>EOL stage – limited availability may apply</v>
          </cell>
          <cell r="H1870" t="str">
            <v>Power Cable SJOOW POWCON-POWCON 1,20m</v>
          </cell>
          <cell r="I1870" t="str">
            <v>Power Cable SJOOW POWCON-POWCON 1,20m</v>
          </cell>
          <cell r="J1870">
            <v>61.800000000000004</v>
          </cell>
          <cell r="K1870">
            <v>61.800000000000004</v>
          </cell>
          <cell r="L1870">
            <v>33.99</v>
          </cell>
          <cell r="V1870" t="str">
            <v>BY</v>
          </cell>
          <cell r="Y1870">
            <v>45</v>
          </cell>
        </row>
        <row r="1871">
          <cell r="A1871">
            <v>91611799</v>
          </cell>
          <cell r="B1871" t="str">
            <v>Martin</v>
          </cell>
          <cell r="C1871" t="str">
            <v>Accessories</v>
          </cell>
          <cell r="D1871" t="str">
            <v>Power Cable H07RN-F POWCON-POWCON 2,50m</v>
          </cell>
          <cell r="E1871" t="str">
            <v>MAR--ACC</v>
          </cell>
          <cell r="G1871" t="str">
            <v>EOL stage – limited availability may apply</v>
          </cell>
          <cell r="H1871" t="str">
            <v>Power Cable H07RN-F POWCON-POWCON 2,50m</v>
          </cell>
          <cell r="I1871" t="str">
            <v>Power Cable H07RN-F POWCON-POWCON 2,50m</v>
          </cell>
          <cell r="J1871">
            <v>62.800000000000004</v>
          </cell>
          <cell r="K1871">
            <v>62.800000000000004</v>
          </cell>
          <cell r="L1871">
            <v>34.54</v>
          </cell>
          <cell r="V1871" t="str">
            <v>PL</v>
          </cell>
          <cell r="Y1871">
            <v>46</v>
          </cell>
        </row>
        <row r="1872">
          <cell r="A1872">
            <v>91610176</v>
          </cell>
          <cell r="B1872" t="str">
            <v>Martin</v>
          </cell>
          <cell r="C1872" t="str">
            <v>Accessories</v>
          </cell>
          <cell r="D1872" t="str">
            <v>Power Cable SJOOW POWCON-POWCON 2,50m</v>
          </cell>
          <cell r="E1872" t="str">
            <v>MAR--ACC</v>
          </cell>
          <cell r="G1872" t="str">
            <v>EOL stage – limited availability may apply</v>
          </cell>
          <cell r="H1872" t="str">
            <v>Power Cable SJOOW POWCON-POWCON 2,50m</v>
          </cell>
          <cell r="I1872" t="str">
            <v>Power Cable SJOOW POWCON-POWCON 2,50m</v>
          </cell>
          <cell r="J1872">
            <v>87.5</v>
          </cell>
          <cell r="K1872">
            <v>87.5</v>
          </cell>
          <cell r="L1872">
            <v>48.13</v>
          </cell>
          <cell r="V1872" t="str">
            <v>BY</v>
          </cell>
          <cell r="Y1872">
            <v>47</v>
          </cell>
        </row>
        <row r="1873">
          <cell r="A1873">
            <v>91611800</v>
          </cell>
          <cell r="B1873" t="str">
            <v>Martin</v>
          </cell>
          <cell r="C1873" t="str">
            <v>Accessories</v>
          </cell>
          <cell r="D1873" t="str">
            <v>Power Cable H07RN-F OPEN-POWCON 1,50m</v>
          </cell>
          <cell r="E1873" t="str">
            <v>MAR--ACC</v>
          </cell>
          <cell r="H1873" t="str">
            <v>Power Cable H07RN-F OPEN-POWCON 1,50m</v>
          </cell>
          <cell r="I1873" t="str">
            <v>Power Cable H07RN-F OPEN-POWCON 1,50m</v>
          </cell>
          <cell r="J1873">
            <v>33</v>
          </cell>
          <cell r="K1873">
            <v>33</v>
          </cell>
          <cell r="L1873">
            <v>18.149999999999999</v>
          </cell>
          <cell r="P1873">
            <v>688705000671</v>
          </cell>
          <cell r="Q1873">
            <v>5706681000678</v>
          </cell>
          <cell r="V1873" t="str">
            <v>PL</v>
          </cell>
          <cell r="Y1873">
            <v>48</v>
          </cell>
        </row>
        <row r="1874">
          <cell r="A1874">
            <v>91610177</v>
          </cell>
          <cell r="B1874" t="str">
            <v>Martin</v>
          </cell>
          <cell r="C1874" t="str">
            <v>Accessories</v>
          </cell>
          <cell r="D1874" t="str">
            <v>Power Cable SJOOW OPEN-POWCON 1,50m</v>
          </cell>
          <cell r="E1874" t="str">
            <v>MAR--ACC</v>
          </cell>
          <cell r="H1874" t="str">
            <v>Power Cable SJOOW OPEN-POWCON 1,50m</v>
          </cell>
          <cell r="I1874" t="str">
            <v>Power Cable SJOOW OPEN-POWCON 1,50m</v>
          </cell>
          <cell r="J1874">
            <v>46.400000000000006</v>
          </cell>
          <cell r="K1874">
            <v>46.400000000000006</v>
          </cell>
          <cell r="L1874">
            <v>25.52</v>
          </cell>
          <cell r="V1874" t="str">
            <v>BY</v>
          </cell>
          <cell r="Y1874">
            <v>49</v>
          </cell>
        </row>
        <row r="1875">
          <cell r="A1875">
            <v>91611801</v>
          </cell>
          <cell r="B1875" t="str">
            <v>Martin</v>
          </cell>
          <cell r="C1875" t="str">
            <v>Accessories</v>
          </cell>
          <cell r="D1875" t="str">
            <v>Power Cable H07RN-F OPEN-POWCON 5,00m</v>
          </cell>
          <cell r="E1875" t="str">
            <v>MAR--ACC</v>
          </cell>
          <cell r="G1875" t="str">
            <v>EOL stage – limited availability may apply</v>
          </cell>
          <cell r="H1875" t="str">
            <v>Power Cable H07RN-F OPEN-POWCON 5,00m</v>
          </cell>
          <cell r="I1875" t="str">
            <v>Power Cable H07RN-F OPEN-POWCON 5,00m</v>
          </cell>
          <cell r="J1875">
            <v>50.5</v>
          </cell>
          <cell r="K1875">
            <v>50.5</v>
          </cell>
          <cell r="L1875">
            <v>27.78</v>
          </cell>
          <cell r="V1875" t="str">
            <v>PL</v>
          </cell>
          <cell r="Y1875">
            <v>50</v>
          </cell>
        </row>
        <row r="1876">
          <cell r="A1876">
            <v>91610178</v>
          </cell>
          <cell r="B1876" t="str">
            <v>Martin</v>
          </cell>
          <cell r="C1876" t="str">
            <v>Accessories</v>
          </cell>
          <cell r="D1876" t="str">
            <v>Power Cable SJOOW OPEN-POWCON 5,00m</v>
          </cell>
          <cell r="E1876" t="str">
            <v>MAR--ACC</v>
          </cell>
          <cell r="G1876" t="str">
            <v>EOL stage – limited availability may apply</v>
          </cell>
          <cell r="H1876" t="str">
            <v>Power Cable SJOOW OPEN-POWCON 5,00m</v>
          </cell>
          <cell r="I1876" t="str">
            <v>Power Cable SJOOW OPEN-POWCON 5,00m</v>
          </cell>
          <cell r="J1876">
            <v>86.5</v>
          </cell>
          <cell r="K1876">
            <v>86.5</v>
          </cell>
          <cell r="L1876">
            <v>47.58</v>
          </cell>
          <cell r="V1876" t="str">
            <v>PL</v>
          </cell>
          <cell r="Y1876">
            <v>51</v>
          </cell>
        </row>
        <row r="1877">
          <cell r="A1877" t="str">
            <v>91611795HU</v>
          </cell>
          <cell r="B1877" t="str">
            <v>Martin</v>
          </cell>
          <cell r="C1877" t="str">
            <v>Accessories</v>
          </cell>
          <cell r="D1877" t="str">
            <v>Power Connector PowerCON Male</v>
          </cell>
          <cell r="E1877" t="str">
            <v>MAR--ACC</v>
          </cell>
          <cell r="H1877" t="str">
            <v>Power Connector PowerCON Male</v>
          </cell>
          <cell r="I1877" t="str">
            <v>Power Connector PowerCON Male</v>
          </cell>
          <cell r="J1877">
            <v>21.63</v>
          </cell>
          <cell r="K1877">
            <v>21.63</v>
          </cell>
          <cell r="L1877">
            <v>11.9</v>
          </cell>
          <cell r="O1877">
            <v>0.5</v>
          </cell>
          <cell r="V1877" t="str">
            <v>HU</v>
          </cell>
          <cell r="W1877" t="str">
            <v>Compliant</v>
          </cell>
          <cell r="Y1877">
            <v>52</v>
          </cell>
        </row>
        <row r="1878">
          <cell r="A1878" t="str">
            <v>91611794HU</v>
          </cell>
          <cell r="B1878" t="str">
            <v>Martin</v>
          </cell>
          <cell r="C1878" t="str">
            <v>Accessories</v>
          </cell>
          <cell r="D1878" t="str">
            <v>Power Connector PowerCON Female</v>
          </cell>
          <cell r="E1878" t="str">
            <v>MAR--ACC</v>
          </cell>
          <cell r="H1878" t="str">
            <v>Power Connector PowerCON Female</v>
          </cell>
          <cell r="I1878" t="str">
            <v>Power Connector PowerCON Female</v>
          </cell>
          <cell r="J1878">
            <v>21.63</v>
          </cell>
          <cell r="K1878">
            <v>21.63</v>
          </cell>
          <cell r="L1878">
            <v>11.9</v>
          </cell>
          <cell r="O1878">
            <v>0.5</v>
          </cell>
          <cell r="V1878" t="str">
            <v>HU</v>
          </cell>
          <cell r="W1878" t="str">
            <v>Compliant</v>
          </cell>
          <cell r="Y1878">
            <v>53</v>
          </cell>
        </row>
        <row r="1879">
          <cell r="A1879" t="str">
            <v>MAR-91700002</v>
          </cell>
          <cell r="B1879" t="str">
            <v>Martin</v>
          </cell>
          <cell r="C1879" t="str">
            <v>Accessories</v>
          </cell>
          <cell r="D1879" t="str">
            <v>Active Junction Box Power-DMX-Ethernet to PDE</v>
          </cell>
          <cell r="E1879" t="str">
            <v>MAR--ACC</v>
          </cell>
          <cell r="H1879" t="str">
            <v>Active Junction Box Power-DMX-Ethernet to PDE</v>
          </cell>
          <cell r="I1879" t="str">
            <v>Active Junction Box Power-DMX-Ethernet to PDE</v>
          </cell>
          <cell r="J1879">
            <v>901</v>
          </cell>
          <cell r="K1879">
            <v>901</v>
          </cell>
          <cell r="L1879">
            <v>495.55</v>
          </cell>
          <cell r="P1879">
            <v>688705007236</v>
          </cell>
          <cell r="Q1879">
            <v>5706681007233</v>
          </cell>
          <cell r="V1879" t="str">
            <v>BY</v>
          </cell>
          <cell r="Y1879">
            <v>55</v>
          </cell>
        </row>
        <row r="1880">
          <cell r="A1880">
            <v>91610001</v>
          </cell>
          <cell r="B1880" t="str">
            <v>Martin</v>
          </cell>
          <cell r="C1880" t="str">
            <v>Accessories</v>
          </cell>
          <cell r="D1880" t="str">
            <v>Passive Junction Box Power-DMX-Ethernet to PDE</v>
          </cell>
          <cell r="E1880" t="str">
            <v>EXT-CREAT</v>
          </cell>
          <cell r="H1880" t="str">
            <v>Passive Junction Box Power-DMX-Ethernet to PDE</v>
          </cell>
          <cell r="I1880" t="str">
            <v>Passive Junction Box Power-DMX-Ethernet to PDE</v>
          </cell>
          <cell r="J1880">
            <v>335</v>
          </cell>
          <cell r="K1880">
            <v>335</v>
          </cell>
          <cell r="L1880">
            <v>184.25</v>
          </cell>
          <cell r="P1880">
            <v>688705004181</v>
          </cell>
          <cell r="Q1880">
            <v>5706681004188</v>
          </cell>
          <cell r="V1880" t="str">
            <v>CN</v>
          </cell>
          <cell r="W1880" t="str">
            <v>Non Compliant</v>
          </cell>
          <cell r="Y1880">
            <v>56</v>
          </cell>
        </row>
        <row r="1881">
          <cell r="A1881" t="str">
            <v>MAR-91700000</v>
          </cell>
          <cell r="B1881" t="str">
            <v>Martin</v>
          </cell>
          <cell r="C1881" t="str">
            <v>Accessories</v>
          </cell>
          <cell r="D1881" t="str">
            <v>BreakIn Cable Power-DMX-Ethernet to PDE</v>
          </cell>
          <cell r="E1881" t="str">
            <v>MAR--VDO</v>
          </cell>
          <cell r="H1881" t="str">
            <v>BreakIn Cable Power-DMX-Ethernet to PDE</v>
          </cell>
          <cell r="I1881" t="str">
            <v>BreakIn Cable Power-DMX-Ethernet to PDE</v>
          </cell>
          <cell r="J1881">
            <v>223.5</v>
          </cell>
          <cell r="K1881">
            <v>223.5</v>
          </cell>
          <cell r="L1881">
            <v>122.93</v>
          </cell>
          <cell r="P1881">
            <v>688705007151</v>
          </cell>
          <cell r="Q1881">
            <v>5706681007158</v>
          </cell>
          <cell r="V1881" t="str">
            <v>CN</v>
          </cell>
          <cell r="W1881" t="str">
            <v>Non Compliant</v>
          </cell>
          <cell r="Y1881">
            <v>57</v>
          </cell>
        </row>
        <row r="1882">
          <cell r="A1882" t="str">
            <v>MAR-91700001</v>
          </cell>
          <cell r="B1882" t="str">
            <v>Martin</v>
          </cell>
          <cell r="C1882" t="str">
            <v>Accessories</v>
          </cell>
          <cell r="D1882" t="str">
            <v>BreakOut Cable PDE to Power-DMX-Ethernet</v>
          </cell>
          <cell r="E1882" t="str">
            <v>MAR--ACC</v>
          </cell>
          <cell r="H1882" t="str">
            <v>BreakOut Cable PDE to Power-DMX-Ethernet</v>
          </cell>
          <cell r="I1882" t="str">
            <v>BreakOut Cable PDE to Power-DMX-Ethernet</v>
          </cell>
          <cell r="J1882">
            <v>223.5</v>
          </cell>
          <cell r="K1882">
            <v>223.5</v>
          </cell>
          <cell r="L1882">
            <v>122.93</v>
          </cell>
          <cell r="P1882">
            <v>688705007168</v>
          </cell>
          <cell r="Q1882">
            <v>5706681007165</v>
          </cell>
          <cell r="V1882" t="str">
            <v>CN</v>
          </cell>
          <cell r="W1882" t="str">
            <v>Non Compliant</v>
          </cell>
          <cell r="Y1882">
            <v>58</v>
          </cell>
        </row>
        <row r="1883">
          <cell r="A1883" t="str">
            <v>MAR-91700003</v>
          </cell>
          <cell r="B1883" t="str">
            <v>Martin</v>
          </cell>
          <cell r="C1883" t="str">
            <v>Accessories</v>
          </cell>
          <cell r="D1883" t="str">
            <v>BreakInOut Cable Power-DMX to PDE</v>
          </cell>
          <cell r="E1883" t="str">
            <v>MAR--ACC</v>
          </cell>
          <cell r="H1883" t="str">
            <v>BreakInOut Cable Power-DMX to PDE</v>
          </cell>
          <cell r="I1883" t="str">
            <v>BreakInOut Cable Power-DMX to PDE</v>
          </cell>
          <cell r="J1883">
            <v>186.4</v>
          </cell>
          <cell r="K1883">
            <v>186.4</v>
          </cell>
          <cell r="L1883">
            <v>102.52</v>
          </cell>
          <cell r="P1883">
            <v>688705008332</v>
          </cell>
          <cell r="Q1883">
            <v>5706681008339</v>
          </cell>
          <cell r="V1883" t="str">
            <v>CN</v>
          </cell>
          <cell r="W1883" t="str">
            <v>Non Compliant</v>
          </cell>
          <cell r="Y1883">
            <v>59</v>
          </cell>
        </row>
        <row r="1884">
          <cell r="A1884">
            <v>91616001</v>
          </cell>
          <cell r="B1884" t="str">
            <v>Martin</v>
          </cell>
          <cell r="C1884" t="str">
            <v>Accessories</v>
          </cell>
          <cell r="D1884" t="str">
            <v>Power+Data Cable Rental PDE-PDE 1m</v>
          </cell>
          <cell r="E1884" t="str">
            <v>EXT-WASH</v>
          </cell>
          <cell r="H1884" t="str">
            <v>Power+Data Cable Rental PDE-PDE 1m</v>
          </cell>
          <cell r="I1884" t="str">
            <v>Power+Data Cable Rental PDE-PDE 1m</v>
          </cell>
          <cell r="J1884">
            <v>48.400000000000006</v>
          </cell>
          <cell r="K1884">
            <v>48.400000000000006</v>
          </cell>
          <cell r="L1884">
            <v>26.62</v>
          </cell>
          <cell r="V1884" t="str">
            <v>CN</v>
          </cell>
          <cell r="W1884" t="str">
            <v>Non Compliant</v>
          </cell>
          <cell r="Y1884">
            <v>60</v>
          </cell>
        </row>
        <row r="1885">
          <cell r="A1885">
            <v>91616002</v>
          </cell>
          <cell r="B1885" t="str">
            <v>Martin</v>
          </cell>
          <cell r="C1885" t="str">
            <v>Accessories</v>
          </cell>
          <cell r="D1885" t="str">
            <v>Power+Data Cable Rental PDE-PDE 2,5m</v>
          </cell>
          <cell r="E1885" t="str">
            <v>MAR--ACC</v>
          </cell>
          <cell r="H1885" t="str">
            <v>Power+Data Cable Rental PDE-PDE 2,5m</v>
          </cell>
          <cell r="I1885" t="str">
            <v>Power+Data Cable Rental PDE-PDE 2,5m</v>
          </cell>
          <cell r="J1885">
            <v>67</v>
          </cell>
          <cell r="K1885">
            <v>67</v>
          </cell>
          <cell r="L1885">
            <v>36.85</v>
          </cell>
          <cell r="V1885" t="str">
            <v>CN</v>
          </cell>
          <cell r="W1885" t="str">
            <v>Non Compliant</v>
          </cell>
          <cell r="Y1885">
            <v>61</v>
          </cell>
        </row>
        <row r="1886">
          <cell r="A1886">
            <v>91616003</v>
          </cell>
          <cell r="B1886" t="str">
            <v>Martin</v>
          </cell>
          <cell r="C1886" t="str">
            <v>Accessories</v>
          </cell>
          <cell r="D1886" t="str">
            <v>Power+Data Cable Rental PDE-PDE 5m</v>
          </cell>
          <cell r="E1886" t="str">
            <v>MAR--ACC</v>
          </cell>
          <cell r="H1886" t="str">
            <v>Power+Data Cable Rental PDE-PDE 5m</v>
          </cell>
          <cell r="I1886" t="str">
            <v>Power+Data Cable Rental PDE-PDE 5m</v>
          </cell>
          <cell r="J1886">
            <v>104</v>
          </cell>
          <cell r="K1886">
            <v>104</v>
          </cell>
          <cell r="L1886">
            <v>57.2</v>
          </cell>
          <cell r="V1886" t="str">
            <v>CN</v>
          </cell>
          <cell r="W1886" t="str">
            <v>Non Compliant</v>
          </cell>
          <cell r="Y1886">
            <v>62</v>
          </cell>
        </row>
        <row r="1887">
          <cell r="A1887">
            <v>91616004</v>
          </cell>
          <cell r="B1887" t="str">
            <v>Martin</v>
          </cell>
          <cell r="C1887" t="str">
            <v>Accessories</v>
          </cell>
          <cell r="D1887" t="str">
            <v>Power+Data Cable Rental PDE-PDE 10m</v>
          </cell>
          <cell r="E1887" t="str">
            <v>MAR--ACC</v>
          </cell>
          <cell r="H1887" t="str">
            <v>Power+Data Cable Rental PDE-PDE 10m</v>
          </cell>
          <cell r="I1887" t="str">
            <v>Power+Data Cable Rental PDE-PDE 10m</v>
          </cell>
          <cell r="J1887">
            <v>151.4</v>
          </cell>
          <cell r="K1887">
            <v>151.4</v>
          </cell>
          <cell r="L1887">
            <v>83.27</v>
          </cell>
          <cell r="V1887" t="str">
            <v>CN</v>
          </cell>
          <cell r="W1887" t="str">
            <v>Non Compliant</v>
          </cell>
          <cell r="Y1887">
            <v>63</v>
          </cell>
        </row>
        <row r="1888">
          <cell r="A1888">
            <v>91616005</v>
          </cell>
          <cell r="B1888" t="str">
            <v>Martin</v>
          </cell>
          <cell r="C1888" t="str">
            <v>Accessories</v>
          </cell>
          <cell r="D1888" t="str">
            <v>Power+Data Cable Rental PDE-PDE 25m</v>
          </cell>
          <cell r="E1888" t="str">
            <v>MAR--ACC</v>
          </cell>
          <cell r="H1888" t="str">
            <v>Power+Data Cable Rental PDE-PDE 25m</v>
          </cell>
          <cell r="I1888" t="str">
            <v>Power+Data Cable Rental PDE-PDE 25m</v>
          </cell>
          <cell r="J1888">
            <v>322</v>
          </cell>
          <cell r="K1888">
            <v>322</v>
          </cell>
          <cell r="L1888">
            <v>177.1</v>
          </cell>
          <cell r="V1888" t="str">
            <v>CN</v>
          </cell>
          <cell r="W1888" t="str">
            <v>Non Compliant</v>
          </cell>
          <cell r="Y1888">
            <v>64</v>
          </cell>
        </row>
        <row r="1889">
          <cell r="A1889">
            <v>91616006</v>
          </cell>
          <cell r="B1889" t="str">
            <v>Martin</v>
          </cell>
          <cell r="C1889" t="str">
            <v>Accessories</v>
          </cell>
          <cell r="D1889" t="str">
            <v>Power+Data Cable PowerDMXEth Rental 100m</v>
          </cell>
          <cell r="E1889" t="str">
            <v>MAR--ACC</v>
          </cell>
          <cell r="H1889" t="str">
            <v>Power+Data Cable PowerDMXEth Rental 100m</v>
          </cell>
          <cell r="I1889" t="str">
            <v>Power+Data Cable PowerDMXEth Rental 100m</v>
          </cell>
          <cell r="J1889">
            <v>1155</v>
          </cell>
          <cell r="K1889">
            <v>1155</v>
          </cell>
          <cell r="L1889">
            <v>635.25</v>
          </cell>
          <cell r="V1889" t="str">
            <v>CN</v>
          </cell>
          <cell r="W1889" t="str">
            <v>Non Compliant</v>
          </cell>
          <cell r="Y1889">
            <v>65</v>
          </cell>
        </row>
        <row r="1890">
          <cell r="A1890">
            <v>91611701</v>
          </cell>
          <cell r="B1890" t="str">
            <v>Martin</v>
          </cell>
          <cell r="C1890" t="str">
            <v>Accessories</v>
          </cell>
          <cell r="D1890" t="str">
            <v>Power+Data Connector PDE Male</v>
          </cell>
          <cell r="E1890" t="str">
            <v>EXT-CREAT</v>
          </cell>
          <cell r="H1890" t="str">
            <v>Power+Data Connector PDE Male</v>
          </cell>
          <cell r="I1890" t="str">
            <v>Power+Data Connector PDE Male</v>
          </cell>
          <cell r="J1890">
            <v>19.57</v>
          </cell>
          <cell r="K1890">
            <v>19.57</v>
          </cell>
          <cell r="L1890">
            <v>10.76</v>
          </cell>
          <cell r="V1890" t="str">
            <v>CN</v>
          </cell>
          <cell r="W1890" t="str">
            <v>Non Compliant</v>
          </cell>
          <cell r="Y1890">
            <v>66</v>
          </cell>
        </row>
        <row r="1891">
          <cell r="A1891">
            <v>91611702</v>
          </cell>
          <cell r="B1891" t="str">
            <v>Martin</v>
          </cell>
          <cell r="C1891" t="str">
            <v>Accessories</v>
          </cell>
          <cell r="D1891" t="str">
            <v>Power+Data Connector PDE Female</v>
          </cell>
          <cell r="E1891" t="str">
            <v>MAR--ACC</v>
          </cell>
          <cell r="H1891" t="str">
            <v>Power+Data Connector PDE Female</v>
          </cell>
          <cell r="I1891" t="str">
            <v>Power+Data Connector PDE Female</v>
          </cell>
          <cell r="J1891">
            <v>19.57</v>
          </cell>
          <cell r="K1891">
            <v>19.57</v>
          </cell>
          <cell r="L1891">
            <v>10.76</v>
          </cell>
          <cell r="V1891" t="str">
            <v>CN</v>
          </cell>
          <cell r="W1891" t="str">
            <v>Non Compliant</v>
          </cell>
          <cell r="Y1891">
            <v>67</v>
          </cell>
        </row>
        <row r="1892">
          <cell r="A1892" t="str">
            <v>Power-DMX (PD) (Exterior Linear Pro &amp; Exterior Wash Pro (with PD tails))</v>
          </cell>
          <cell r="B1892" t="str">
            <v>Martin</v>
          </cell>
          <cell r="Y1892">
            <v>68</v>
          </cell>
        </row>
        <row r="1893">
          <cell r="A1893" t="str">
            <v>MAR-91700019</v>
          </cell>
          <cell r="B1893" t="str">
            <v>Martin</v>
          </cell>
          <cell r="C1893" t="str">
            <v>Junction Box Power DMX to PD</v>
          </cell>
          <cell r="E1893" t="str">
            <v>MAR--ACC</v>
          </cell>
          <cell r="H1893" t="str">
            <v>Junction Box Power DMX to PD</v>
          </cell>
          <cell r="I1893" t="str">
            <v>Junction Box Power DMX to PD</v>
          </cell>
          <cell r="J1893">
            <v>117.4</v>
          </cell>
          <cell r="K1893">
            <v>117.4</v>
          </cell>
          <cell r="L1893">
            <v>64.569999999999993</v>
          </cell>
          <cell r="P1893">
            <v>688705008622</v>
          </cell>
          <cell r="Q1893">
            <v>5706681008629</v>
          </cell>
          <cell r="V1893" t="str">
            <v>CN</v>
          </cell>
          <cell r="W1893" t="str">
            <v>Non Compliant</v>
          </cell>
          <cell r="Y1893">
            <v>69</v>
          </cell>
        </row>
        <row r="1894">
          <cell r="A1894" t="str">
            <v>MAR-91700004</v>
          </cell>
          <cell r="B1894" t="str">
            <v>Martin</v>
          </cell>
          <cell r="C1894" t="str">
            <v>Cable</v>
          </cell>
          <cell r="E1894" t="str">
            <v>MAR--ACC</v>
          </cell>
          <cell r="H1894" t="str">
            <v>Power DMX Cable PD PD  0.2M EU</v>
          </cell>
          <cell r="I1894" t="str">
            <v>Power DMX Cable PD PD  0.2M EU</v>
          </cell>
          <cell r="J1894">
            <v>54.6</v>
          </cell>
          <cell r="K1894">
            <v>54.6</v>
          </cell>
          <cell r="L1894">
            <v>30.03</v>
          </cell>
          <cell r="P1894">
            <v>688705008646</v>
          </cell>
          <cell r="Y1894">
            <v>70</v>
          </cell>
        </row>
        <row r="1895">
          <cell r="A1895" t="str">
            <v>MAR-91700005</v>
          </cell>
          <cell r="B1895" t="str">
            <v>Martin</v>
          </cell>
          <cell r="C1895" t="str">
            <v>Cable</v>
          </cell>
          <cell r="E1895" t="str">
            <v>MAR--ACC</v>
          </cell>
          <cell r="H1895" t="str">
            <v>Power DMX Cable PD PD 1M EU</v>
          </cell>
          <cell r="I1895" t="str">
            <v>Power DMX Cable PD PD 1M EU</v>
          </cell>
          <cell r="J1895">
            <v>71.100000000000009</v>
          </cell>
          <cell r="K1895">
            <v>71.100000000000009</v>
          </cell>
          <cell r="L1895">
            <v>39.11</v>
          </cell>
          <cell r="P1895">
            <v>688705008653</v>
          </cell>
          <cell r="Q1895">
            <v>5706681008650</v>
          </cell>
          <cell r="Y1895">
            <v>71</v>
          </cell>
        </row>
        <row r="1896">
          <cell r="A1896" t="str">
            <v>MAR-91700006</v>
          </cell>
          <cell r="B1896" t="str">
            <v>Martin</v>
          </cell>
          <cell r="C1896" t="str">
            <v>Cable</v>
          </cell>
          <cell r="E1896" t="str">
            <v>MAR--ACC</v>
          </cell>
          <cell r="H1896" t="str">
            <v>Power DMX Cable PD PD 2.5M EU</v>
          </cell>
          <cell r="I1896" t="str">
            <v>Power DMX Cable PD PD 2.5M EU</v>
          </cell>
          <cell r="J1896">
            <v>104</v>
          </cell>
          <cell r="K1896">
            <v>104</v>
          </cell>
          <cell r="L1896">
            <v>57.2</v>
          </cell>
          <cell r="P1896">
            <v>688705008660</v>
          </cell>
          <cell r="Q1896">
            <v>5706681008667</v>
          </cell>
          <cell r="Y1896">
            <v>72</v>
          </cell>
        </row>
        <row r="1897">
          <cell r="A1897" t="str">
            <v>MAR-91700007</v>
          </cell>
          <cell r="B1897" t="str">
            <v>Martin</v>
          </cell>
          <cell r="C1897" t="str">
            <v>Cable</v>
          </cell>
          <cell r="E1897" t="str">
            <v>MAR--ACC</v>
          </cell>
          <cell r="H1897" t="str">
            <v>Power DMX Cable PD PD 5M EU</v>
          </cell>
          <cell r="I1897" t="str">
            <v>Power DMX Cable PD PD 5M EU</v>
          </cell>
          <cell r="J1897">
            <v>163.80000000000001</v>
          </cell>
          <cell r="K1897">
            <v>163.80000000000001</v>
          </cell>
          <cell r="L1897">
            <v>90.09</v>
          </cell>
          <cell r="P1897">
            <v>688705008677</v>
          </cell>
          <cell r="Q1897">
            <v>5706681008674</v>
          </cell>
          <cell r="Y1897">
            <v>73</v>
          </cell>
        </row>
        <row r="1898">
          <cell r="A1898" t="str">
            <v>MAR-91700008</v>
          </cell>
          <cell r="B1898" t="str">
            <v>Martin</v>
          </cell>
          <cell r="C1898" t="str">
            <v>Cable</v>
          </cell>
          <cell r="E1898" t="str">
            <v>MAR--ACC</v>
          </cell>
          <cell r="H1898" t="str">
            <v>Power DMX Cable PD PD 10M EU</v>
          </cell>
          <cell r="I1898" t="str">
            <v>Power DMX Cable PD PD 10M EU</v>
          </cell>
          <cell r="J1898">
            <v>272</v>
          </cell>
          <cell r="K1898">
            <v>272</v>
          </cell>
          <cell r="L1898">
            <v>149.6</v>
          </cell>
          <cell r="P1898">
            <v>688705008684</v>
          </cell>
          <cell r="Q1898">
            <v>5706681008681</v>
          </cell>
          <cell r="Y1898">
            <v>74</v>
          </cell>
        </row>
        <row r="1899">
          <cell r="A1899" t="str">
            <v>MAR-91700009</v>
          </cell>
          <cell r="B1899" t="str">
            <v>Martin</v>
          </cell>
          <cell r="C1899" t="str">
            <v>Cable</v>
          </cell>
          <cell r="E1899" t="str">
            <v>MAR--ACC</v>
          </cell>
          <cell r="H1899" t="str">
            <v>Power DMX Cable 100M ROLL EU</v>
          </cell>
          <cell r="I1899" t="str">
            <v>Power DMX Cable 100M ROLL EU</v>
          </cell>
          <cell r="J1899">
            <v>2006</v>
          </cell>
          <cell r="K1899">
            <v>2006</v>
          </cell>
          <cell r="L1899">
            <v>1103.3</v>
          </cell>
          <cell r="P1899">
            <v>688705008691</v>
          </cell>
          <cell r="Q1899">
            <v>5706681008698</v>
          </cell>
          <cell r="Y1899">
            <v>75</v>
          </cell>
        </row>
        <row r="1900">
          <cell r="A1900" t="str">
            <v>MAR-91700010</v>
          </cell>
          <cell r="B1900" t="str">
            <v>Martin</v>
          </cell>
          <cell r="C1900" t="str">
            <v>Cable</v>
          </cell>
          <cell r="E1900" t="str">
            <v>MAR--ACC</v>
          </cell>
          <cell r="H1900" t="str">
            <v>Power DMX Cable PD PD 0.2M US</v>
          </cell>
          <cell r="I1900" t="str">
            <v>Power DMX Cable PD PD 0.2M US</v>
          </cell>
          <cell r="J1900">
            <v>54.6</v>
          </cell>
          <cell r="K1900">
            <v>54.6</v>
          </cell>
          <cell r="L1900">
            <v>30.03</v>
          </cell>
          <cell r="P1900">
            <v>688705008707</v>
          </cell>
          <cell r="Q1900">
            <v>5706681008704</v>
          </cell>
          <cell r="V1900" t="str">
            <v>CN</v>
          </cell>
          <cell r="W1900" t="str">
            <v>Non Compliant</v>
          </cell>
          <cell r="Y1900">
            <v>76</v>
          </cell>
        </row>
        <row r="1901">
          <cell r="A1901" t="str">
            <v>MAR-91700011</v>
          </cell>
          <cell r="B1901" t="str">
            <v>Martin</v>
          </cell>
          <cell r="C1901" t="str">
            <v>Cable</v>
          </cell>
          <cell r="E1901" t="str">
            <v>MAR--ACC</v>
          </cell>
          <cell r="H1901" t="str">
            <v>Power DMX Cable PD PD 1M US</v>
          </cell>
          <cell r="I1901" t="str">
            <v>Power DMX Cable PD PD 1M US</v>
          </cell>
          <cell r="J1901">
            <v>78.300000000000011</v>
          </cell>
          <cell r="K1901">
            <v>78.300000000000011</v>
          </cell>
          <cell r="L1901">
            <v>43.07</v>
          </cell>
          <cell r="P1901">
            <v>688705008714</v>
          </cell>
          <cell r="Q1901">
            <v>5706681008711</v>
          </cell>
          <cell r="V1901" t="str">
            <v>CN</v>
          </cell>
          <cell r="W1901" t="str">
            <v>Non Compliant</v>
          </cell>
          <cell r="Y1901">
            <v>77</v>
          </cell>
        </row>
        <row r="1902">
          <cell r="A1902" t="str">
            <v>MAR-91700012</v>
          </cell>
          <cell r="B1902" t="str">
            <v>Martin</v>
          </cell>
          <cell r="C1902" t="str">
            <v>Cable</v>
          </cell>
          <cell r="E1902" t="str">
            <v>MAR--ACC</v>
          </cell>
          <cell r="H1902" t="str">
            <v>Power DMX Cable PD PD 2.5M US</v>
          </cell>
          <cell r="I1902" t="str">
            <v>Power DMX Cable PD PD 2.5M US</v>
          </cell>
          <cell r="J1902">
            <v>117.4</v>
          </cell>
          <cell r="K1902">
            <v>117.4</v>
          </cell>
          <cell r="L1902">
            <v>64.569999999999993</v>
          </cell>
          <cell r="P1902">
            <v>688705008721</v>
          </cell>
          <cell r="Q1902">
            <v>5706681008728</v>
          </cell>
          <cell r="V1902" t="str">
            <v>CN</v>
          </cell>
          <cell r="W1902" t="str">
            <v>Non Compliant</v>
          </cell>
          <cell r="Y1902">
            <v>78</v>
          </cell>
        </row>
        <row r="1903">
          <cell r="A1903" t="str">
            <v>MAR-91700013</v>
          </cell>
          <cell r="B1903" t="str">
            <v>Martin</v>
          </cell>
          <cell r="C1903" t="str">
            <v>Cable</v>
          </cell>
          <cell r="E1903" t="str">
            <v>MAR--ACC</v>
          </cell>
          <cell r="H1903" t="str">
            <v>Power DMX Cable PD PD 5M US</v>
          </cell>
          <cell r="I1903" t="str">
            <v>Power DMX Cable PD PD 5M US</v>
          </cell>
          <cell r="J1903">
            <v>173</v>
          </cell>
          <cell r="K1903">
            <v>173</v>
          </cell>
          <cell r="L1903">
            <v>95.15</v>
          </cell>
          <cell r="P1903">
            <v>688705008738</v>
          </cell>
          <cell r="Q1903">
            <v>5706681008735</v>
          </cell>
          <cell r="V1903" t="str">
            <v>CN</v>
          </cell>
          <cell r="W1903" t="str">
            <v>Non Compliant</v>
          </cell>
          <cell r="Y1903">
            <v>79</v>
          </cell>
        </row>
        <row r="1904">
          <cell r="A1904" t="str">
            <v>MAR-91700014</v>
          </cell>
          <cell r="B1904" t="str">
            <v>Martin</v>
          </cell>
          <cell r="C1904" t="str">
            <v>Cable</v>
          </cell>
          <cell r="E1904" t="str">
            <v>MAR--ACC</v>
          </cell>
          <cell r="H1904" t="str">
            <v>Power DMX Cable PD PD 10M US</v>
          </cell>
          <cell r="I1904" t="str">
            <v>Power DMX Cable PD PD 10M US</v>
          </cell>
          <cell r="J1904">
            <v>269</v>
          </cell>
          <cell r="K1904">
            <v>269</v>
          </cell>
          <cell r="L1904">
            <v>147.94999999999999</v>
          </cell>
          <cell r="P1904">
            <v>688705008745</v>
          </cell>
          <cell r="Q1904">
            <v>5706681008742</v>
          </cell>
          <cell r="V1904" t="str">
            <v>CN</v>
          </cell>
          <cell r="W1904" t="str">
            <v>Non Compliant</v>
          </cell>
          <cell r="Y1904">
            <v>80</v>
          </cell>
        </row>
        <row r="1905">
          <cell r="A1905" t="str">
            <v>MAR-91700016</v>
          </cell>
          <cell r="B1905" t="str">
            <v>Martin</v>
          </cell>
          <cell r="C1905" t="str">
            <v>Power DMX Cable 100M ROLL US</v>
          </cell>
          <cell r="E1905" t="str">
            <v>MAR--ACC</v>
          </cell>
          <cell r="H1905" t="str">
            <v>Power DMX Cable 100M ROLL US</v>
          </cell>
          <cell r="I1905" t="str">
            <v>Power DMX Cable 100M ROLL US</v>
          </cell>
          <cell r="J1905">
            <v>2481</v>
          </cell>
          <cell r="K1905">
            <v>2481</v>
          </cell>
          <cell r="L1905">
            <v>1364.55</v>
          </cell>
          <cell r="P1905">
            <v>688705008769</v>
          </cell>
          <cell r="Q1905">
            <v>5706681008766</v>
          </cell>
          <cell r="V1905" t="str">
            <v>CN</v>
          </cell>
          <cell r="W1905" t="str">
            <v>Non Compliant</v>
          </cell>
          <cell r="Y1905">
            <v>81</v>
          </cell>
        </row>
        <row r="1906">
          <cell r="A1906" t="str">
            <v>MAR-91700015</v>
          </cell>
          <cell r="B1906" t="str">
            <v>Martin</v>
          </cell>
          <cell r="C1906" t="str">
            <v>End Termination Cap PD</v>
          </cell>
          <cell r="E1906" t="str">
            <v>MAR--ACC</v>
          </cell>
          <cell r="H1906" t="str">
            <v>End Termination Cap PD</v>
          </cell>
          <cell r="I1906" t="str">
            <v>End Termination Cap PD</v>
          </cell>
          <cell r="J1906">
            <v>38.1</v>
          </cell>
          <cell r="K1906">
            <v>38.1</v>
          </cell>
          <cell r="L1906">
            <v>20.96</v>
          </cell>
          <cell r="P1906">
            <v>688705008752</v>
          </cell>
          <cell r="Q1906">
            <v>5706681008759</v>
          </cell>
          <cell r="V1906" t="str">
            <v>CN</v>
          </cell>
          <cell r="W1906" t="str">
            <v>Non Compliant</v>
          </cell>
          <cell r="Y1906">
            <v>82</v>
          </cell>
        </row>
        <row r="1907">
          <cell r="A1907" t="str">
            <v>MAR-91700017</v>
          </cell>
          <cell r="B1907" t="str">
            <v>Martin</v>
          </cell>
          <cell r="C1907" t="str">
            <v>Field installable connector PD female</v>
          </cell>
          <cell r="E1907" t="str">
            <v>MAR--ACC</v>
          </cell>
          <cell r="H1907" t="str">
            <v>Field installable connector PD female</v>
          </cell>
          <cell r="I1907" t="str">
            <v>Field installable connector PD female</v>
          </cell>
          <cell r="J1907">
            <v>47.400000000000006</v>
          </cell>
          <cell r="K1907">
            <v>47.400000000000006</v>
          </cell>
          <cell r="L1907">
            <v>26.07</v>
          </cell>
          <cell r="P1907">
            <v>688705008776</v>
          </cell>
          <cell r="Q1907">
            <v>5706681008773</v>
          </cell>
          <cell r="V1907" t="str">
            <v>CN</v>
          </cell>
          <cell r="W1907" t="str">
            <v>Non Compliant</v>
          </cell>
          <cell r="Y1907">
            <v>83</v>
          </cell>
        </row>
        <row r="1908">
          <cell r="A1908" t="str">
            <v>MAR-91700018</v>
          </cell>
          <cell r="B1908" t="str">
            <v>Martin</v>
          </cell>
          <cell r="C1908" t="str">
            <v>Field installable connector PD male</v>
          </cell>
          <cell r="E1908" t="str">
            <v>MAR--ACC</v>
          </cell>
          <cell r="H1908" t="str">
            <v>Field installable connector PD male</v>
          </cell>
          <cell r="I1908" t="str">
            <v>Field installable connector PD male</v>
          </cell>
          <cell r="J1908">
            <v>47.400000000000006</v>
          </cell>
          <cell r="K1908">
            <v>47.400000000000006</v>
          </cell>
          <cell r="L1908">
            <v>26.07</v>
          </cell>
          <cell r="P1908">
            <v>688705008783</v>
          </cell>
          <cell r="Q1908">
            <v>5706681008780</v>
          </cell>
          <cell r="V1908" t="str">
            <v>CN</v>
          </cell>
          <cell r="W1908" t="str">
            <v>Non Compliant</v>
          </cell>
          <cell r="Y1908">
            <v>84</v>
          </cell>
        </row>
        <row r="1909">
          <cell r="A1909" t="str">
            <v>MAR-91700100</v>
          </cell>
          <cell r="B1909" t="str">
            <v>Martin</v>
          </cell>
          <cell r="C1909" t="str">
            <v>Cable</v>
          </cell>
          <cell r="D1909" t="str">
            <v>DC + Ethernet Cable DCE-DCE 1m</v>
          </cell>
          <cell r="E1909" t="str">
            <v>MAR--ACC</v>
          </cell>
          <cell r="H1909" t="str">
            <v>DC + Ethernet Cable DCE-DCE 1m</v>
          </cell>
          <cell r="I1909" t="str">
            <v>DC + Ethernet Cable DCE-DCE 1m</v>
          </cell>
          <cell r="J1909">
            <v>29.900000000000002</v>
          </cell>
          <cell r="K1909">
            <v>29.900000000000002</v>
          </cell>
          <cell r="L1909">
            <v>16.45</v>
          </cell>
          <cell r="P1909">
            <v>688705010427</v>
          </cell>
          <cell r="Q1909">
            <v>5706681010424</v>
          </cell>
          <cell r="V1909" t="str">
            <v>CN</v>
          </cell>
          <cell r="W1909" t="str">
            <v>Non Compliant</v>
          </cell>
          <cell r="X1909" t="str">
            <v>https://www.martin.com/en/products/p3-powerport-2000</v>
          </cell>
          <cell r="Y1909">
            <v>86</v>
          </cell>
        </row>
        <row r="1910">
          <cell r="A1910" t="str">
            <v>MAR-91700101</v>
          </cell>
          <cell r="B1910" t="str">
            <v>Martin</v>
          </cell>
          <cell r="C1910" t="str">
            <v>Cable</v>
          </cell>
          <cell r="D1910" t="str">
            <v>DC + Ethernet Cable DCE-DCE 2.5m</v>
          </cell>
          <cell r="E1910" t="str">
            <v>MAR--ACC</v>
          </cell>
          <cell r="H1910" t="str">
            <v>DC + Ethernet Cable DCE-DCE 2.5m</v>
          </cell>
          <cell r="I1910" t="str">
            <v>DC + Ethernet Cable DCE-DCE 2.5m</v>
          </cell>
          <cell r="J1910">
            <v>44.300000000000004</v>
          </cell>
          <cell r="K1910">
            <v>44.300000000000004</v>
          </cell>
          <cell r="L1910">
            <v>24.37</v>
          </cell>
          <cell r="P1910">
            <v>688705010410</v>
          </cell>
          <cell r="Q1910">
            <v>5706681010417</v>
          </cell>
          <cell r="V1910" t="str">
            <v>CN</v>
          </cell>
          <cell r="W1910" t="str">
            <v>Non Compliant</v>
          </cell>
          <cell r="X1910" t="str">
            <v>https://www.martin.com/en/products/p3-powerport-2000</v>
          </cell>
          <cell r="Y1910">
            <v>87</v>
          </cell>
        </row>
        <row r="1911">
          <cell r="A1911" t="str">
            <v>MAR-91700102</v>
          </cell>
          <cell r="B1911" t="str">
            <v>Martin</v>
          </cell>
          <cell r="C1911" t="str">
            <v>Cable</v>
          </cell>
          <cell r="D1911" t="str">
            <v>DC + Ethernet Cable DCE-DCE 5m</v>
          </cell>
          <cell r="E1911" t="str">
            <v>MAR--ACC</v>
          </cell>
          <cell r="H1911" t="str">
            <v>DC + Ethernet Cable DCE-DCE 5m</v>
          </cell>
          <cell r="I1911" t="str">
            <v>DC + Ethernet Cable DCE-DCE 5m</v>
          </cell>
          <cell r="J1911">
            <v>68</v>
          </cell>
          <cell r="K1911">
            <v>68</v>
          </cell>
          <cell r="L1911">
            <v>37.4</v>
          </cell>
          <cell r="P1911">
            <v>688705010403</v>
          </cell>
          <cell r="Q1911">
            <v>5706681010400</v>
          </cell>
          <cell r="V1911" t="str">
            <v>CN</v>
          </cell>
          <cell r="W1911" t="str">
            <v>Non Compliant</v>
          </cell>
          <cell r="X1911" t="str">
            <v>https://www.martin.com/en/products/p3-powerport-2000</v>
          </cell>
          <cell r="Y1911">
            <v>88</v>
          </cell>
        </row>
        <row r="1912">
          <cell r="A1912" t="str">
            <v>MAR-91700103</v>
          </cell>
          <cell r="B1912" t="str">
            <v>Martin</v>
          </cell>
          <cell r="C1912" t="str">
            <v>Cable</v>
          </cell>
          <cell r="D1912" t="str">
            <v>DC + Ethernet Cable DCE-DCE 10m</v>
          </cell>
          <cell r="E1912" t="str">
            <v>MAR--ACC</v>
          </cell>
          <cell r="H1912" t="str">
            <v>DC + Ethernet Cable DCE-DCE 10m</v>
          </cell>
          <cell r="I1912" t="str">
            <v>DC + Ethernet Cable DCE-DCE 10m</v>
          </cell>
          <cell r="J1912">
            <v>115.4</v>
          </cell>
          <cell r="K1912">
            <v>115.4</v>
          </cell>
          <cell r="L1912">
            <v>63.47</v>
          </cell>
          <cell r="P1912">
            <v>688705010397</v>
          </cell>
          <cell r="Q1912">
            <v>5706681010394</v>
          </cell>
          <cell r="V1912" t="str">
            <v>CN</v>
          </cell>
          <cell r="W1912" t="str">
            <v>Non Compliant</v>
          </cell>
          <cell r="X1912" t="str">
            <v>https://www.martin.com/en/products/p3-powerport-2000</v>
          </cell>
          <cell r="Y1912">
            <v>89</v>
          </cell>
        </row>
        <row r="1913">
          <cell r="A1913" t="str">
            <v>MAR-91700104</v>
          </cell>
          <cell r="B1913" t="str">
            <v>Martin</v>
          </cell>
          <cell r="C1913" t="str">
            <v>Cable</v>
          </cell>
          <cell r="D1913" t="str">
            <v>DC + Ethernet Cable DCE-DCE 25m</v>
          </cell>
          <cell r="E1913" t="str">
            <v>MAR--ACC</v>
          </cell>
          <cell r="H1913" t="str">
            <v>DC + Ethernet Cable DCE-DCE 25m</v>
          </cell>
          <cell r="I1913" t="str">
            <v>DC + Ethernet Cable DCE-DCE 25m</v>
          </cell>
          <cell r="J1913">
            <v>259</v>
          </cell>
          <cell r="K1913">
            <v>259</v>
          </cell>
          <cell r="L1913">
            <v>142.44999999999999</v>
          </cell>
          <cell r="P1913">
            <v>688705010380</v>
          </cell>
          <cell r="Q1913">
            <v>5706681010387</v>
          </cell>
          <cell r="V1913" t="str">
            <v>CN</v>
          </cell>
          <cell r="W1913" t="str">
            <v>Non Compliant</v>
          </cell>
          <cell r="X1913" t="str">
            <v>https://www.martin.com/en/products/p3-powerport-2000</v>
          </cell>
          <cell r="Y1913">
            <v>90</v>
          </cell>
        </row>
        <row r="1914">
          <cell r="A1914" t="str">
            <v>MAR-91700105</v>
          </cell>
          <cell r="B1914" t="str">
            <v>Martin</v>
          </cell>
          <cell r="C1914" t="str">
            <v>Cable</v>
          </cell>
          <cell r="D1914" t="str">
            <v>DC + Ethernet Cable 100m</v>
          </cell>
          <cell r="E1914" t="str">
            <v>MAR--ACC</v>
          </cell>
          <cell r="H1914" t="str">
            <v>DC + Ethernet Cable 100m</v>
          </cell>
          <cell r="I1914" t="str">
            <v>DC + Ethernet Cable 100m</v>
          </cell>
          <cell r="J1914">
            <v>951</v>
          </cell>
          <cell r="K1914">
            <v>951</v>
          </cell>
          <cell r="L1914">
            <v>523.04999999999995</v>
          </cell>
          <cell r="P1914">
            <v>688705010373</v>
          </cell>
          <cell r="Q1914">
            <v>5706681010370</v>
          </cell>
          <cell r="V1914" t="str">
            <v>CN</v>
          </cell>
          <cell r="W1914" t="str">
            <v>Non Compliant</v>
          </cell>
          <cell r="X1914" t="str">
            <v>https://www.martin.com/en/products/p3-powerport-2000</v>
          </cell>
          <cell r="Y1914">
            <v>91</v>
          </cell>
        </row>
        <row r="1915">
          <cell r="A1915" t="str">
            <v>MAR-91700106</v>
          </cell>
          <cell r="B1915" t="str">
            <v>Martin</v>
          </cell>
          <cell r="C1915" t="str">
            <v>Cable</v>
          </cell>
          <cell r="D1915" t="str">
            <v>DC + Ethernet Cable LSZH 100m</v>
          </cell>
          <cell r="E1915" t="str">
            <v>MAR--ACC</v>
          </cell>
          <cell r="H1915" t="str">
            <v>DC + Ethernet Cable LSZH 100m</v>
          </cell>
          <cell r="I1915" t="str">
            <v>DC + Ethernet Cable LSZH 100m</v>
          </cell>
          <cell r="J1915">
            <v>1465</v>
          </cell>
          <cell r="K1915">
            <v>1465</v>
          </cell>
          <cell r="L1915">
            <v>805.75</v>
          </cell>
          <cell r="P1915">
            <v>688705010366</v>
          </cell>
          <cell r="Q1915">
            <v>5706681010363</v>
          </cell>
          <cell r="V1915" t="str">
            <v>CN</v>
          </cell>
          <cell r="W1915" t="str">
            <v>Non Compliant</v>
          </cell>
          <cell r="X1915" t="str">
            <v>https://www.martin.com/en/products/p3-powerport-500-ip-install</v>
          </cell>
          <cell r="Y1915">
            <v>92</v>
          </cell>
        </row>
        <row r="1916">
          <cell r="A1916" t="str">
            <v>MAR-91700107</v>
          </cell>
          <cell r="B1916" t="str">
            <v>Martin</v>
          </cell>
          <cell r="C1916" t="str">
            <v>Cable</v>
          </cell>
          <cell r="D1916" t="str">
            <v>Field-installable Connector DCE Male</v>
          </cell>
          <cell r="E1916" t="str">
            <v>MAR--ACC</v>
          </cell>
          <cell r="H1916" t="str">
            <v>Field-installable Connector DCE Male</v>
          </cell>
          <cell r="I1916" t="str">
            <v>Field-installable Connector DCE Male</v>
          </cell>
          <cell r="J1916">
            <v>11.33</v>
          </cell>
          <cell r="K1916">
            <v>11.33</v>
          </cell>
          <cell r="L1916">
            <v>6.23</v>
          </cell>
          <cell r="P1916">
            <v>688705010359</v>
          </cell>
          <cell r="Q1916">
            <v>5706681010356</v>
          </cell>
          <cell r="V1916" t="str">
            <v>CN</v>
          </cell>
          <cell r="W1916" t="str">
            <v>Non Compliant</v>
          </cell>
          <cell r="X1916" t="str">
            <v>https://www.martin.com/en/products/p3-powerport-500-ip-install</v>
          </cell>
          <cell r="Y1916">
            <v>93</v>
          </cell>
        </row>
        <row r="1917">
          <cell r="A1917" t="str">
            <v>MAR-91700108</v>
          </cell>
          <cell r="B1917" t="str">
            <v>Martin</v>
          </cell>
          <cell r="C1917" t="str">
            <v>Cable</v>
          </cell>
          <cell r="D1917" t="str">
            <v>Field-installable Connector DCE Female</v>
          </cell>
          <cell r="E1917" t="str">
            <v>MAR--ACC</v>
          </cell>
          <cell r="H1917" t="str">
            <v>Field-installable Connector DCE Female</v>
          </cell>
          <cell r="I1917" t="str">
            <v>Field-installable Connector DCE Female</v>
          </cell>
          <cell r="J1917">
            <v>11.33</v>
          </cell>
          <cell r="K1917">
            <v>11.33</v>
          </cell>
          <cell r="L1917">
            <v>6.23</v>
          </cell>
          <cell r="P1917">
            <v>688705010342</v>
          </cell>
          <cell r="Q1917">
            <v>5706681010349</v>
          </cell>
          <cell r="V1917" t="str">
            <v>CN</v>
          </cell>
          <cell r="W1917" t="str">
            <v>Non Compliant</v>
          </cell>
          <cell r="X1917" t="str">
            <v>https://www.martin.com/en/products/p3-powerport-500-ip-install</v>
          </cell>
          <cell r="Y1917">
            <v>94</v>
          </cell>
        </row>
        <row r="1918">
          <cell r="A1918" t="str">
            <v>MAR-91700109</v>
          </cell>
          <cell r="B1918" t="str">
            <v>Martin</v>
          </cell>
          <cell r="C1918" t="str">
            <v>Cable</v>
          </cell>
          <cell r="D1918" t="str">
            <v>Closing Cap Male DCE Connector</v>
          </cell>
          <cell r="E1918" t="str">
            <v>MAR--ACC</v>
          </cell>
          <cell r="H1918" t="str">
            <v>Closing Cap Male DCE Connector</v>
          </cell>
          <cell r="I1918" t="str">
            <v>Closing Cap Male DCE Connector</v>
          </cell>
          <cell r="J1918">
            <v>2.06</v>
          </cell>
          <cell r="K1918">
            <v>2.06</v>
          </cell>
          <cell r="L1918">
            <v>1.1299999999999999</v>
          </cell>
          <cell r="P1918">
            <v>688705010335</v>
          </cell>
          <cell r="Q1918">
            <v>5706681010332</v>
          </cell>
          <cell r="V1918" t="str">
            <v>CN</v>
          </cell>
          <cell r="W1918" t="str">
            <v>Non Compliant</v>
          </cell>
          <cell r="X1918" t="str">
            <v>https://www.martin.com/en/products/p3-powerport-2000</v>
          </cell>
          <cell r="Y1918">
            <v>95</v>
          </cell>
        </row>
        <row r="1919">
          <cell r="A1919" t="str">
            <v>MAR-91700110</v>
          </cell>
          <cell r="B1919" t="str">
            <v>Martin</v>
          </cell>
          <cell r="C1919" t="str">
            <v>Cable</v>
          </cell>
          <cell r="D1919" t="str">
            <v>Closing Cap Female DCE Connector</v>
          </cell>
          <cell r="E1919" t="str">
            <v>MAR--ACC</v>
          </cell>
          <cell r="H1919" t="str">
            <v>Closing Cap Female DCE Connector</v>
          </cell>
          <cell r="I1919" t="str">
            <v>Closing Cap Female DCE Connector</v>
          </cell>
          <cell r="J1919">
            <v>2.06</v>
          </cell>
          <cell r="K1919">
            <v>2.06</v>
          </cell>
          <cell r="L1919">
            <v>1.1299999999999999</v>
          </cell>
          <cell r="P1919">
            <v>688705010328</v>
          </cell>
          <cell r="Q1919">
            <v>5706681010325</v>
          </cell>
          <cell r="V1919" t="str">
            <v>CN</v>
          </cell>
          <cell r="W1919" t="str">
            <v>Non Compliant</v>
          </cell>
          <cell r="X1919" t="str">
            <v>https://www.martin.com/en/products/p3-powerport-2000</v>
          </cell>
          <cell r="Y1919">
            <v>96</v>
          </cell>
        </row>
        <row r="1920">
          <cell r="A1920" t="str">
            <v>MAR-91700111</v>
          </cell>
          <cell r="B1920" t="str">
            <v>Martin</v>
          </cell>
          <cell r="C1920" t="str">
            <v>Cable</v>
          </cell>
          <cell r="D1920" t="str">
            <v>DC + Ethernet Adapter DCE Male-Male</v>
          </cell>
          <cell r="E1920" t="str">
            <v>MAR--ACC</v>
          </cell>
          <cell r="H1920" t="str">
            <v>DC + Ethernet Adapter DCE Male-Male</v>
          </cell>
          <cell r="I1920" t="str">
            <v>DC + Ethernet Adapter DCE Male-Male</v>
          </cell>
          <cell r="J1920">
            <v>31.900000000000002</v>
          </cell>
          <cell r="K1920">
            <v>31.900000000000002</v>
          </cell>
          <cell r="L1920">
            <v>17.55</v>
          </cell>
          <cell r="P1920">
            <v>688705010311</v>
          </cell>
          <cell r="Q1920">
            <v>5706681010318</v>
          </cell>
          <cell r="V1920" t="str">
            <v>CN</v>
          </cell>
          <cell r="W1920" t="str">
            <v>Non Compliant</v>
          </cell>
          <cell r="X1920" t="str">
            <v>https://www.martin.com/en/products/p3-powerport-2000</v>
          </cell>
          <cell r="Y1920">
            <v>97</v>
          </cell>
        </row>
        <row r="1921">
          <cell r="A1921" t="str">
            <v>MAR-91700112</v>
          </cell>
          <cell r="B1921" t="str">
            <v>Martin</v>
          </cell>
          <cell r="C1921" t="str">
            <v>Cable</v>
          </cell>
          <cell r="D1921" t="str">
            <v>DC + Ethernet Adapter DCE Female-Female</v>
          </cell>
          <cell r="E1921" t="str">
            <v>MAR--ACC</v>
          </cell>
          <cell r="H1921" t="str">
            <v>DC + Ethernet Adapter DCE Female-Female</v>
          </cell>
          <cell r="I1921" t="str">
            <v>DC + Ethernet Adapter DCE Female-Female</v>
          </cell>
          <cell r="J1921">
            <v>31.900000000000002</v>
          </cell>
          <cell r="K1921">
            <v>31.900000000000002</v>
          </cell>
          <cell r="L1921">
            <v>17.55</v>
          </cell>
          <cell r="P1921">
            <v>688705010304</v>
          </cell>
          <cell r="Q1921">
            <v>5706681010301</v>
          </cell>
          <cell r="V1921" t="str">
            <v>CN</v>
          </cell>
          <cell r="W1921" t="str">
            <v>Non Compliant</v>
          </cell>
          <cell r="X1921" t="str">
            <v>https://www.martin.com/en/products/p3-powerport-2000</v>
          </cell>
          <cell r="Y1921">
            <v>98</v>
          </cell>
        </row>
        <row r="1922">
          <cell r="A1922" t="str">
            <v>MAR-91700113</v>
          </cell>
          <cell r="B1922" t="str">
            <v>Martin</v>
          </cell>
          <cell r="C1922" t="str">
            <v>Cable</v>
          </cell>
          <cell r="D1922" t="str">
            <v>DC + Ethernet Adapter Ether+Wires to DCE</v>
          </cell>
          <cell r="E1922" t="str">
            <v>MAR--ACC</v>
          </cell>
          <cell r="H1922" t="str">
            <v>DC + Ethernet Adapter Ether+Wires to DCE</v>
          </cell>
          <cell r="I1922" t="str">
            <v>DC + Ethernet Adapter Ether+Wires to DCE</v>
          </cell>
          <cell r="J1922">
            <v>76.2</v>
          </cell>
          <cell r="K1922">
            <v>76.2</v>
          </cell>
          <cell r="L1922">
            <v>41.91</v>
          </cell>
          <cell r="P1922">
            <v>688705010298</v>
          </cell>
          <cell r="Q1922">
            <v>5706681010295</v>
          </cell>
          <cell r="V1922" t="str">
            <v>CN</v>
          </cell>
          <cell r="W1922" t="str">
            <v>Non Compliant</v>
          </cell>
          <cell r="X1922" t="str">
            <v>https://www.martin.com/en/products/dce-psu-240-ip</v>
          </cell>
          <cell r="Y1922">
            <v>99</v>
          </cell>
        </row>
        <row r="1923">
          <cell r="A1923" t="str">
            <v>MAR-91700114</v>
          </cell>
          <cell r="B1923" t="str">
            <v>Martin</v>
          </cell>
          <cell r="C1923" t="str">
            <v>Cable</v>
          </cell>
          <cell r="D1923" t="str">
            <v>DC + Ethernet Adapter DCE to Ethernet</v>
          </cell>
          <cell r="E1923" t="str">
            <v>MAR--ACC</v>
          </cell>
          <cell r="H1923" t="str">
            <v>DC + Ethernet Adapter DCE to Ethernet</v>
          </cell>
          <cell r="I1923" t="str">
            <v>DC + Ethernet Adapter DCE to Ethernet</v>
          </cell>
          <cell r="J1923">
            <v>62.800000000000004</v>
          </cell>
          <cell r="K1923">
            <v>62.800000000000004</v>
          </cell>
          <cell r="L1923">
            <v>34.54</v>
          </cell>
          <cell r="P1923">
            <v>688705010281</v>
          </cell>
          <cell r="Q1923">
            <v>5706681010288</v>
          </cell>
          <cell r="V1923" t="str">
            <v>CN</v>
          </cell>
          <cell r="W1923" t="str">
            <v>Non Compliant</v>
          </cell>
          <cell r="X1923" t="str">
            <v>https://www.martin.com/en/products/p3-powerport-2000</v>
          </cell>
          <cell r="Y1923">
            <v>100</v>
          </cell>
        </row>
        <row r="1924">
          <cell r="A1924" t="str">
            <v>Power+Data PCB (VC-Grid &amp; VC-Strip)</v>
          </cell>
          <cell r="B1924" t="str">
            <v>Martin</v>
          </cell>
          <cell r="Y1924">
            <v>101</v>
          </cell>
        </row>
        <row r="1925">
          <cell r="A1925">
            <v>91616025</v>
          </cell>
          <cell r="B1925" t="str">
            <v>Martin</v>
          </cell>
          <cell r="C1925" t="str">
            <v>Accessories</v>
          </cell>
          <cell r="D1925" t="str">
            <v>Power+Data Cable PCB-PCB 200mm</v>
          </cell>
          <cell r="E1925" t="str">
            <v>MAR--ACC</v>
          </cell>
          <cell r="G1925" t="str">
            <v>EOL pre-notice - Will be submitted for EOL soon - But will remain available to support final VC-Grid/Strip sales</v>
          </cell>
          <cell r="H1925" t="str">
            <v>Power+Data Cable PCB-PCB 200mm</v>
          </cell>
          <cell r="I1925" t="str">
            <v>Power+Data Cable PCB-PCB 200mm</v>
          </cell>
          <cell r="J1925">
            <v>19.57</v>
          </cell>
          <cell r="K1925">
            <v>19.57</v>
          </cell>
          <cell r="L1925">
            <v>10.76</v>
          </cell>
          <cell r="V1925" t="str">
            <v>CN</v>
          </cell>
          <cell r="W1925" t="str">
            <v>Non Compliant</v>
          </cell>
          <cell r="Y1925">
            <v>102</v>
          </cell>
        </row>
        <row r="1926">
          <cell r="A1926">
            <v>91616026</v>
          </cell>
          <cell r="B1926" t="str">
            <v>Martin</v>
          </cell>
          <cell r="C1926" t="str">
            <v>Accessories</v>
          </cell>
          <cell r="D1926" t="str">
            <v>Power+Data Cable PCB-PCB 400mm</v>
          </cell>
          <cell r="E1926" t="str">
            <v>MAR--ACC</v>
          </cell>
          <cell r="G1926" t="str">
            <v>EOL pre-notice - Will be submitted for EOL soon - But will remain available to support final VC-Grid/Strip sales</v>
          </cell>
          <cell r="H1926" t="str">
            <v>Power+Data Cable PCB-PCB 400mm</v>
          </cell>
          <cell r="I1926" t="str">
            <v>Power+Data Cable PCB-PCB 400mm</v>
          </cell>
          <cell r="J1926">
            <v>20.6</v>
          </cell>
          <cell r="K1926">
            <v>20.6</v>
          </cell>
          <cell r="L1926">
            <v>11.33</v>
          </cell>
          <cell r="V1926" t="str">
            <v>CN</v>
          </cell>
          <cell r="W1926" t="str">
            <v>Non Compliant</v>
          </cell>
          <cell r="Y1926">
            <v>103</v>
          </cell>
        </row>
        <row r="1927">
          <cell r="A1927">
            <v>91616027</v>
          </cell>
          <cell r="B1927" t="str">
            <v>Martin</v>
          </cell>
          <cell r="C1927" t="str">
            <v>Accessories</v>
          </cell>
          <cell r="D1927" t="str">
            <v>Power+Data Cable PCB-PCB 600mm</v>
          </cell>
          <cell r="E1927" t="str">
            <v>MAR--ACC</v>
          </cell>
          <cell r="G1927" t="str">
            <v>EOL pre-notice - Will be submitted for EOL soon - But will remain available to support final VC-Grid/Strip sales</v>
          </cell>
          <cell r="H1927" t="str">
            <v>Power+Data Cable PCB-PCB 600mm</v>
          </cell>
          <cell r="I1927" t="str">
            <v>Power+Data Cable PCB-PCB 600mm</v>
          </cell>
          <cell r="J1927">
            <v>21.63</v>
          </cell>
          <cell r="K1927">
            <v>21.63</v>
          </cell>
          <cell r="L1927">
            <v>11.9</v>
          </cell>
          <cell r="V1927" t="str">
            <v>CN</v>
          </cell>
          <cell r="W1927" t="str">
            <v>Non Compliant</v>
          </cell>
          <cell r="Y1927">
            <v>104</v>
          </cell>
        </row>
        <row r="1928">
          <cell r="A1928">
            <v>91616028</v>
          </cell>
          <cell r="B1928" t="str">
            <v>Martin</v>
          </cell>
          <cell r="C1928" t="str">
            <v>Accessories</v>
          </cell>
          <cell r="D1928" t="str">
            <v>Power+Data Cable PCB-PCB 800mm</v>
          </cell>
          <cell r="E1928" t="str">
            <v>MAR--ACC</v>
          </cell>
          <cell r="G1928" t="str">
            <v>EOL pre-notice - Will be submitted for EOL soon - But will remain available to support final VC-Grid/Strip sales</v>
          </cell>
          <cell r="H1928" t="str">
            <v>Power+Data Cable PCB-PCB 800mm</v>
          </cell>
          <cell r="I1928" t="str">
            <v>Power+Data Cable PCB-PCB 800mm</v>
          </cell>
          <cell r="J1928">
            <v>23.69</v>
          </cell>
          <cell r="K1928">
            <v>23.69</v>
          </cell>
          <cell r="L1928">
            <v>13.03</v>
          </cell>
          <cell r="V1928" t="str">
            <v>CN</v>
          </cell>
          <cell r="W1928" t="str">
            <v>Non Compliant</v>
          </cell>
          <cell r="Y1928">
            <v>105</v>
          </cell>
        </row>
        <row r="1929">
          <cell r="A1929">
            <v>91616029</v>
          </cell>
          <cell r="B1929" t="str">
            <v>Martin</v>
          </cell>
          <cell r="C1929" t="str">
            <v>Accessories</v>
          </cell>
          <cell r="D1929" t="str">
            <v>Power+Data Cable PCB-PCB 1000mm</v>
          </cell>
          <cell r="E1929" t="str">
            <v>MAR--ACC</v>
          </cell>
          <cell r="G1929" t="str">
            <v>EOL pre-notice - Will be submitted for EOL soon - But will remain available to support final VC-Grid/Strip sales</v>
          </cell>
          <cell r="H1929" t="str">
            <v>Power+Data Cable PCB-PCB 1000mm</v>
          </cell>
          <cell r="I1929" t="str">
            <v>Power+Data Cable PCB-PCB 1000mm</v>
          </cell>
          <cell r="J1929">
            <v>26.8</v>
          </cell>
          <cell r="K1929">
            <v>26.8</v>
          </cell>
          <cell r="L1929">
            <v>14.74</v>
          </cell>
          <cell r="V1929" t="str">
            <v>CN</v>
          </cell>
          <cell r="W1929" t="str">
            <v>Non Compliant</v>
          </cell>
          <cell r="Y1929">
            <v>106</v>
          </cell>
        </row>
        <row r="1930">
          <cell r="A1930">
            <v>91616035</v>
          </cell>
          <cell r="B1930" t="str">
            <v>Martin</v>
          </cell>
          <cell r="C1930" t="str">
            <v>Accessories</v>
          </cell>
          <cell r="D1930" t="str">
            <v>Power+Data Adapter XLR4-PCB 0,25m</v>
          </cell>
          <cell r="E1930" t="str">
            <v>MAR--ACC</v>
          </cell>
          <cell r="G1930" t="str">
            <v>EOL pre-notice - Will be submitted for EOL soon - But will remain available to support final VC-Grid/Strip sales</v>
          </cell>
          <cell r="H1930" t="str">
            <v>Power+Data Adapter XLR4-PCB 0,25m</v>
          </cell>
          <cell r="I1930" t="str">
            <v>Power+Data Adapter XLR4-PCB 0,25m</v>
          </cell>
          <cell r="J1930">
            <v>47.400000000000006</v>
          </cell>
          <cell r="K1930">
            <v>47.400000000000006</v>
          </cell>
          <cell r="L1930">
            <v>26.07</v>
          </cell>
          <cell r="V1930" t="str">
            <v>CN</v>
          </cell>
          <cell r="W1930" t="str">
            <v>Non Compliant</v>
          </cell>
          <cell r="Y1930">
            <v>107</v>
          </cell>
        </row>
        <row r="1931">
          <cell r="A1931">
            <v>91616036</v>
          </cell>
          <cell r="B1931" t="str">
            <v>Martin</v>
          </cell>
          <cell r="C1931" t="str">
            <v>Accessories</v>
          </cell>
          <cell r="D1931" t="str">
            <v>Power+Data Adapter PCB-XLR4 0,25m</v>
          </cell>
          <cell r="E1931" t="str">
            <v>MAR--ACC</v>
          </cell>
          <cell r="G1931" t="str">
            <v>EOL pre-notice - Will be submitted for EOL soon - But will remain available to support final VC-Grid/Strip sales</v>
          </cell>
          <cell r="H1931" t="str">
            <v>Power+Data Adapter PCB-XLR4 0,25m</v>
          </cell>
          <cell r="I1931" t="str">
            <v>Power+Data Adapter PCB-XLR4 0,25m</v>
          </cell>
          <cell r="J1931">
            <v>47.400000000000006</v>
          </cell>
          <cell r="K1931">
            <v>47.400000000000006</v>
          </cell>
          <cell r="L1931">
            <v>26.07</v>
          </cell>
          <cell r="V1931" t="str">
            <v>CN</v>
          </cell>
          <cell r="W1931" t="str">
            <v>Non Compliant</v>
          </cell>
          <cell r="Y1931">
            <v>108</v>
          </cell>
        </row>
        <row r="1932">
          <cell r="A1932">
            <v>91616037</v>
          </cell>
          <cell r="B1932" t="str">
            <v>Martin</v>
          </cell>
          <cell r="C1932" t="str">
            <v>Accessories</v>
          </cell>
          <cell r="D1932" t="str">
            <v>Power+Data Adapter XLR5+Power-XLR4 0,25m</v>
          </cell>
          <cell r="E1932" t="str">
            <v>MAR--ACC</v>
          </cell>
          <cell r="G1932" t="str">
            <v>EOL pre-notice - Will be submitted for EOL soon - But will remain available to support final VC-Grid/Strip sales</v>
          </cell>
          <cell r="H1932" t="str">
            <v>Power+Data Adapter XLR5+Power-XLR4 0,25m</v>
          </cell>
          <cell r="I1932" t="str">
            <v>Power+Data Adapter XLR5+Power-XLR4 0,25m</v>
          </cell>
          <cell r="J1932">
            <v>72.100000000000009</v>
          </cell>
          <cell r="K1932">
            <v>72.100000000000009</v>
          </cell>
          <cell r="L1932">
            <v>39.659999999999997</v>
          </cell>
          <cell r="V1932" t="str">
            <v>CN</v>
          </cell>
          <cell r="W1932" t="str">
            <v>Non Compliant</v>
          </cell>
          <cell r="Y1932">
            <v>109</v>
          </cell>
        </row>
        <row r="1933">
          <cell r="A1933">
            <v>91616038</v>
          </cell>
          <cell r="B1933" t="str">
            <v>Martin</v>
          </cell>
          <cell r="C1933" t="str">
            <v>Accessories</v>
          </cell>
          <cell r="D1933" t="str">
            <v>Power+Data Adapter XLR5+XLR4-XLR4 0,25m</v>
          </cell>
          <cell r="E1933" t="str">
            <v>MAR--ACC</v>
          </cell>
          <cell r="G1933" t="str">
            <v>EOL pre-notice - Will be submitted for EOL soon - But will remain available to support final VC-Grid/Strip sales</v>
          </cell>
          <cell r="H1933" t="str">
            <v>Power+Data Adapter XLR5+XLR4-XLR4 0,25m</v>
          </cell>
          <cell r="I1933" t="str">
            <v>Power+Data Adapter XLR5+XLR4-XLR4 0,25m</v>
          </cell>
          <cell r="J1933">
            <v>102</v>
          </cell>
          <cell r="K1933">
            <v>102</v>
          </cell>
          <cell r="L1933">
            <v>56.1</v>
          </cell>
          <cell r="V1933" t="str">
            <v>CN</v>
          </cell>
          <cell r="W1933" t="str">
            <v>Non Compliant</v>
          </cell>
          <cell r="Y1933">
            <v>110</v>
          </cell>
        </row>
        <row r="1934">
          <cell r="A1934">
            <v>91616039</v>
          </cell>
          <cell r="B1934" t="str">
            <v>Martin</v>
          </cell>
          <cell r="C1934" t="str">
            <v>Accessories</v>
          </cell>
          <cell r="D1934" t="str">
            <v>Power+Data Adapter XLR5+Tripi-XLR4 0,25m</v>
          </cell>
          <cell r="E1934" t="str">
            <v>MAR--ACC</v>
          </cell>
          <cell r="G1934" t="str">
            <v>EOL pre-notice - Will be submitted for EOL soon - But will remain available to support final VC-Grid/Strip sales</v>
          </cell>
          <cell r="H1934" t="str">
            <v>Power+Data Adapter XLR5+Tripi-XLR4 0,25m</v>
          </cell>
          <cell r="I1934" t="str">
            <v>Power+Data Adapter XLR5+Tripi-XLR4 0,25m</v>
          </cell>
          <cell r="J1934">
            <v>110.2</v>
          </cell>
          <cell r="K1934">
            <v>110.2</v>
          </cell>
          <cell r="L1934">
            <v>60.61</v>
          </cell>
          <cell r="V1934" t="str">
            <v>CN</v>
          </cell>
          <cell r="W1934" t="str">
            <v>Non Compliant</v>
          </cell>
          <cell r="Y1934">
            <v>111</v>
          </cell>
        </row>
        <row r="1935">
          <cell r="A1935">
            <v>91616040</v>
          </cell>
          <cell r="B1935" t="str">
            <v>Martin</v>
          </cell>
          <cell r="C1935" t="str">
            <v>Accessories</v>
          </cell>
          <cell r="D1935" t="str">
            <v>Power+Data Adapter XLR4-XLR5 0,25m</v>
          </cell>
          <cell r="E1935" t="str">
            <v>MAR--ACC</v>
          </cell>
          <cell r="G1935" t="str">
            <v>EOL pre-notice - Will be submitted for EOL soon - But will remain available to support final VC-Grid/Strip sales</v>
          </cell>
          <cell r="H1935" t="str">
            <v>Power+Data Adapter XLR4-XLR5 0,25m</v>
          </cell>
          <cell r="I1935" t="str">
            <v>Power+Data Adapter XLR4-XLR5 0,25m</v>
          </cell>
          <cell r="J1935">
            <v>83.4</v>
          </cell>
          <cell r="K1935">
            <v>83.4</v>
          </cell>
          <cell r="L1935">
            <v>45.87</v>
          </cell>
          <cell r="V1935" t="str">
            <v>CN</v>
          </cell>
          <cell r="W1935" t="str">
            <v>Non Compliant</v>
          </cell>
          <cell r="Y1935">
            <v>112</v>
          </cell>
        </row>
        <row r="1936">
          <cell r="A1936">
            <v>91616030</v>
          </cell>
          <cell r="B1936" t="str">
            <v>Martin</v>
          </cell>
          <cell r="C1936" t="str">
            <v>Accessories</v>
          </cell>
          <cell r="D1936" t="str">
            <v>Power+Data Cable XLR4-XLR4 1m</v>
          </cell>
          <cell r="E1936" t="str">
            <v>MAR--ACC</v>
          </cell>
          <cell r="G1936" t="str">
            <v>EOL pre-notice - Will be submitted for EOL soon - But will remain available to support final VC-Grid/Strip sales</v>
          </cell>
          <cell r="H1936" t="str">
            <v>Power+Data Cable XLR4-XLR4 1m</v>
          </cell>
          <cell r="I1936" t="str">
            <v>Power+Data Cable XLR4-XLR4 1m</v>
          </cell>
          <cell r="J1936">
            <v>70</v>
          </cell>
          <cell r="K1936">
            <v>70</v>
          </cell>
          <cell r="L1936">
            <v>38.5</v>
          </cell>
          <cell r="V1936" t="str">
            <v>CN</v>
          </cell>
          <cell r="W1936" t="str">
            <v>Non Compliant</v>
          </cell>
          <cell r="Y1936">
            <v>114</v>
          </cell>
        </row>
        <row r="1937">
          <cell r="A1937">
            <v>91616031</v>
          </cell>
          <cell r="B1937" t="str">
            <v>Martin</v>
          </cell>
          <cell r="C1937" t="str">
            <v>Accessories</v>
          </cell>
          <cell r="D1937" t="str">
            <v>Power+Data Cable XLR4-XLR4 2,5m</v>
          </cell>
          <cell r="E1937" t="str">
            <v>MAR--ACC</v>
          </cell>
          <cell r="G1937" t="str">
            <v>EOL pre-notice - Will be submitted for EOL soon - But will remain available to support final VC-Grid/Strip sales</v>
          </cell>
          <cell r="H1937" t="str">
            <v>Power+Data Cable XLR4-XLR4 2,5m</v>
          </cell>
          <cell r="I1937" t="str">
            <v>Power+Data Cable XLR4-XLR4 2,5m</v>
          </cell>
          <cell r="J1937">
            <v>81.400000000000006</v>
          </cell>
          <cell r="K1937">
            <v>81.400000000000006</v>
          </cell>
          <cell r="L1937">
            <v>44.77</v>
          </cell>
          <cell r="V1937" t="str">
            <v>CN</v>
          </cell>
          <cell r="W1937" t="str">
            <v>Non Compliant</v>
          </cell>
          <cell r="Y1937">
            <v>115</v>
          </cell>
        </row>
        <row r="1938">
          <cell r="A1938">
            <v>91616032</v>
          </cell>
          <cell r="B1938" t="str">
            <v>Martin</v>
          </cell>
          <cell r="C1938" t="str">
            <v>Accessories</v>
          </cell>
          <cell r="D1938" t="str">
            <v>Power+Data Cable XLR4-XLR4 5m</v>
          </cell>
          <cell r="E1938" t="str">
            <v>MAR--ACC</v>
          </cell>
          <cell r="G1938" t="str">
            <v>EOL pre-notice - Will be submitted for EOL soon - But will remain available to support final VC-Grid/Strip sales</v>
          </cell>
          <cell r="H1938" t="str">
            <v>Power+Data Cable XLR4-XLR4 5m</v>
          </cell>
          <cell r="I1938" t="str">
            <v>Power+Data Cable XLR4-XLR4 5m</v>
          </cell>
          <cell r="J1938">
            <v>98.9</v>
          </cell>
          <cell r="K1938">
            <v>98.9</v>
          </cell>
          <cell r="L1938">
            <v>54.4</v>
          </cell>
          <cell r="V1938" t="str">
            <v>CN</v>
          </cell>
          <cell r="W1938" t="str">
            <v>Non Compliant</v>
          </cell>
          <cell r="Y1938">
            <v>116</v>
          </cell>
        </row>
        <row r="1939">
          <cell r="A1939">
            <v>91616033</v>
          </cell>
          <cell r="B1939" t="str">
            <v>Martin</v>
          </cell>
          <cell r="C1939" t="str">
            <v>Accessories</v>
          </cell>
          <cell r="D1939" t="str">
            <v>Power+Data Cable XLR4-XLR4 10m</v>
          </cell>
          <cell r="E1939" t="str">
            <v>MAR--ACC</v>
          </cell>
          <cell r="G1939" t="str">
            <v>EOL pre-notice - Will be submitted for EOL soon - But will remain available to support final VC-Grid/Strip sales</v>
          </cell>
          <cell r="H1939" t="str">
            <v>Power+Data Cable XLR4-XLR4 10m</v>
          </cell>
          <cell r="I1939" t="str">
            <v>Power+Data Cable XLR4-XLR4 10m</v>
          </cell>
          <cell r="J1939">
            <v>138</v>
          </cell>
          <cell r="K1939">
            <v>138</v>
          </cell>
          <cell r="L1939">
            <v>75.900000000000006</v>
          </cell>
          <cell r="V1939" t="str">
            <v>CN</v>
          </cell>
          <cell r="W1939" t="str">
            <v>Non Compliant</v>
          </cell>
          <cell r="Y1939">
            <v>117</v>
          </cell>
        </row>
        <row r="1940">
          <cell r="A1940">
            <v>91616034</v>
          </cell>
          <cell r="B1940" t="str">
            <v>Martin</v>
          </cell>
          <cell r="C1940" t="str">
            <v>Accessories</v>
          </cell>
          <cell r="D1940" t="str">
            <v>Power+Data Cable XLR4-XLR4 25m</v>
          </cell>
          <cell r="E1940" t="str">
            <v>MAR--ACC</v>
          </cell>
          <cell r="G1940" t="str">
            <v>EOL pre-notice - Will be submitted for EOL soon - But will remain available to support final VC-Grid/Strip sales</v>
          </cell>
          <cell r="H1940" t="str">
            <v>Power+Data Cable XLR4-XLR4 25m</v>
          </cell>
          <cell r="I1940" t="str">
            <v>Power+Data Cable XLR4-XLR4 25m</v>
          </cell>
          <cell r="J1940">
            <v>268</v>
          </cell>
          <cell r="K1940">
            <v>268</v>
          </cell>
          <cell r="L1940">
            <v>147.4</v>
          </cell>
          <cell r="V1940" t="str">
            <v>CN</v>
          </cell>
          <cell r="W1940" t="str">
            <v>Non Compliant</v>
          </cell>
          <cell r="Y1940">
            <v>118</v>
          </cell>
        </row>
        <row r="1941">
          <cell r="A1941" t="str">
            <v>Power+Data BBD Rental (VDO Sceptron, VDO Fatron, VDO Dotron &amp; VC-Feeder)</v>
          </cell>
          <cell r="B1941" t="str">
            <v>Martin</v>
          </cell>
          <cell r="Y1941">
            <v>119</v>
          </cell>
        </row>
        <row r="1942">
          <cell r="A1942">
            <v>91616041</v>
          </cell>
          <cell r="B1942" t="str">
            <v>Martin</v>
          </cell>
          <cell r="C1942" t="str">
            <v>Accessories</v>
          </cell>
          <cell r="D1942" t="str">
            <v>Power+Data Cable Rental BBD-BBD 1m</v>
          </cell>
          <cell r="E1942" t="str">
            <v>MAR--ACC</v>
          </cell>
          <cell r="H1942" t="str">
            <v>Power+Data Cable Rental BBD-BBD 1m</v>
          </cell>
          <cell r="I1942" t="str">
            <v>Power+Data Cable Rental BBD-BBD 1m</v>
          </cell>
          <cell r="J1942">
            <v>52.5</v>
          </cell>
          <cell r="K1942">
            <v>52.5</v>
          </cell>
          <cell r="L1942">
            <v>28.88</v>
          </cell>
          <cell r="V1942" t="str">
            <v>CN</v>
          </cell>
          <cell r="W1942" t="str">
            <v>Non Compliant</v>
          </cell>
          <cell r="Y1942">
            <v>120</v>
          </cell>
        </row>
        <row r="1943">
          <cell r="A1943">
            <v>91616024</v>
          </cell>
          <cell r="B1943" t="str">
            <v>Martin</v>
          </cell>
          <cell r="C1943" t="str">
            <v>Accessories</v>
          </cell>
          <cell r="D1943" t="str">
            <v>Power+Data Cable Rental BBD-BBD 2,5m</v>
          </cell>
          <cell r="E1943" t="str">
            <v>MAR--ACC</v>
          </cell>
          <cell r="H1943" t="str">
            <v>Power+Data Cable Rental BBD-BBD 2,5m</v>
          </cell>
          <cell r="I1943" t="str">
            <v>Power+Data Cable Rental BBD-BBD 2,5m</v>
          </cell>
          <cell r="J1943">
            <v>73.100000000000009</v>
          </cell>
          <cell r="K1943">
            <v>73.100000000000009</v>
          </cell>
          <cell r="L1943">
            <v>40.21</v>
          </cell>
          <cell r="V1943" t="str">
            <v>CN</v>
          </cell>
          <cell r="W1943" t="str">
            <v>Non Compliant</v>
          </cell>
          <cell r="Y1943">
            <v>121</v>
          </cell>
        </row>
        <row r="1944">
          <cell r="A1944">
            <v>91616042</v>
          </cell>
          <cell r="B1944" t="str">
            <v>Martin</v>
          </cell>
          <cell r="C1944" t="str">
            <v>Accessories</v>
          </cell>
          <cell r="D1944" t="str">
            <v>Power+Data Cable Rental BBD-BBD 5m</v>
          </cell>
          <cell r="E1944" t="str">
            <v>MAR--ACC</v>
          </cell>
          <cell r="H1944" t="str">
            <v>Power+Data Cable Rental BBD-BBD 5m</v>
          </cell>
          <cell r="I1944" t="str">
            <v>Power+Data Cable Rental BBD-BBD 5m</v>
          </cell>
          <cell r="J1944">
            <v>99.9</v>
          </cell>
          <cell r="K1944">
            <v>99.9</v>
          </cell>
          <cell r="L1944">
            <v>54.95</v>
          </cell>
          <cell r="V1944" t="str">
            <v>CN</v>
          </cell>
          <cell r="W1944" t="str">
            <v>Non Compliant</v>
          </cell>
          <cell r="Y1944">
            <v>122</v>
          </cell>
        </row>
        <row r="1945">
          <cell r="A1945">
            <v>91616043</v>
          </cell>
          <cell r="B1945" t="str">
            <v>Martin</v>
          </cell>
          <cell r="C1945" t="str">
            <v>Accessories</v>
          </cell>
          <cell r="D1945" t="str">
            <v>Power+Data Cable Rental BBD-BBD 10m</v>
          </cell>
          <cell r="E1945" t="str">
            <v>MAR--ACC</v>
          </cell>
          <cell r="H1945" t="str">
            <v>Power+Data Cable Rental BBD-BBD 10m</v>
          </cell>
          <cell r="I1945" t="str">
            <v>Power+Data Cable Rental BBD-BBD 10m</v>
          </cell>
          <cell r="J1945">
            <v>149.30000000000001</v>
          </cell>
          <cell r="K1945">
            <v>149.30000000000001</v>
          </cell>
          <cell r="L1945">
            <v>82.12</v>
          </cell>
          <cell r="V1945" t="str">
            <v>CN</v>
          </cell>
          <cell r="W1945" t="str">
            <v>Non Compliant</v>
          </cell>
          <cell r="Y1945">
            <v>123</v>
          </cell>
        </row>
        <row r="1946">
          <cell r="A1946">
            <v>91616044</v>
          </cell>
          <cell r="B1946" t="str">
            <v>Martin</v>
          </cell>
          <cell r="C1946" t="str">
            <v>Accessories</v>
          </cell>
          <cell r="D1946" t="str">
            <v>Power+Data Cable Rental BBD-BBD 25m</v>
          </cell>
          <cell r="E1946" t="str">
            <v>MAR--ACC</v>
          </cell>
          <cell r="H1946" t="str">
            <v>Power+Data Cable Rental BBD-BBD 25m</v>
          </cell>
          <cell r="I1946" t="str">
            <v>Power+Data Cable Rental BBD-BBD 25m</v>
          </cell>
          <cell r="J1946">
            <v>285</v>
          </cell>
          <cell r="K1946">
            <v>285</v>
          </cell>
          <cell r="L1946">
            <v>156.75</v>
          </cell>
          <cell r="V1946" t="str">
            <v>CN</v>
          </cell>
          <cell r="W1946" t="str">
            <v>Non Compliant</v>
          </cell>
          <cell r="Y1946">
            <v>124</v>
          </cell>
        </row>
        <row r="1947">
          <cell r="A1947">
            <v>91616045</v>
          </cell>
          <cell r="B1947" t="str">
            <v>Martin</v>
          </cell>
          <cell r="C1947" t="str">
            <v>Accessories</v>
          </cell>
          <cell r="D1947" t="str">
            <v>Power+Data Cable Rental 100m</v>
          </cell>
          <cell r="E1947" t="str">
            <v>MAR--ACC</v>
          </cell>
          <cell r="H1947" t="str">
            <v>Power+Data Cable Rental 100m</v>
          </cell>
          <cell r="I1947" t="str">
            <v>Power+Data Cable Rental 100m</v>
          </cell>
          <cell r="J1947">
            <v>1096</v>
          </cell>
          <cell r="K1947">
            <v>1096</v>
          </cell>
          <cell r="L1947">
            <v>602.79999999999995</v>
          </cell>
          <cell r="V1947" t="str">
            <v>CN</v>
          </cell>
          <cell r="W1947" t="str">
            <v>Non Compliant</v>
          </cell>
          <cell r="Y1947">
            <v>125</v>
          </cell>
        </row>
        <row r="1948">
          <cell r="A1948" t="str">
            <v>Power+Data BBD Install (Exterior PixLine, Exterior Dot-HP &amp; VC-Feeder)</v>
          </cell>
          <cell r="B1948" t="str">
            <v>Martin</v>
          </cell>
          <cell r="Y1948">
            <v>126</v>
          </cell>
        </row>
        <row r="1949">
          <cell r="A1949">
            <v>91616055</v>
          </cell>
          <cell r="B1949" t="str">
            <v>Martin</v>
          </cell>
          <cell r="C1949" t="str">
            <v>Accessories</v>
          </cell>
          <cell r="D1949" t="str">
            <v>Power+Data Cable Instal CMX BBD-BBD 1m</v>
          </cell>
          <cell r="E1949" t="str">
            <v>MAR--ACC</v>
          </cell>
          <cell r="H1949" t="str">
            <v>Power+Data Cable Instal CMX BBD-BBD 1m</v>
          </cell>
          <cell r="I1949" t="str">
            <v>Power+Data Cable Instal CMX BBD-BBD 1m</v>
          </cell>
          <cell r="J1949">
            <v>54.6</v>
          </cell>
          <cell r="K1949">
            <v>54.6</v>
          </cell>
          <cell r="L1949">
            <v>30.03</v>
          </cell>
          <cell r="V1949" t="str">
            <v>CN</v>
          </cell>
          <cell r="W1949" t="str">
            <v>Non Compliant</v>
          </cell>
          <cell r="Y1949">
            <v>127</v>
          </cell>
        </row>
        <row r="1950">
          <cell r="A1950">
            <v>91616056</v>
          </cell>
          <cell r="B1950" t="str">
            <v>Martin</v>
          </cell>
          <cell r="C1950" t="str">
            <v>Accessories</v>
          </cell>
          <cell r="D1950" t="str">
            <v>Power+Data Cable Instal CMX BBD-BBD 2,5m</v>
          </cell>
          <cell r="E1950" t="str">
            <v>MAR--ACC</v>
          </cell>
          <cell r="H1950" t="str">
            <v>Power+Data Cable Instal CMX BBD-BBD 2,5m</v>
          </cell>
          <cell r="I1950" t="str">
            <v>Power+Data Cable Instal CMX BBD-BBD 2,5m</v>
          </cell>
          <cell r="J1950">
            <v>77.300000000000011</v>
          </cell>
          <cell r="K1950">
            <v>77.300000000000011</v>
          </cell>
          <cell r="L1950">
            <v>42.52</v>
          </cell>
          <cell r="V1950" t="str">
            <v>TW</v>
          </cell>
          <cell r="Y1950">
            <v>128</v>
          </cell>
        </row>
        <row r="1951">
          <cell r="A1951">
            <v>91616057</v>
          </cell>
          <cell r="B1951" t="str">
            <v>Martin</v>
          </cell>
          <cell r="C1951" t="str">
            <v>Accessories</v>
          </cell>
          <cell r="D1951" t="str">
            <v>Power+Data Cable Instal CMX BBD-BBD 5m</v>
          </cell>
          <cell r="E1951" t="str">
            <v>MAR--ACC</v>
          </cell>
          <cell r="H1951" t="str">
            <v>Power+Data Cable Instal CMX BBD-BBD 5m</v>
          </cell>
          <cell r="I1951" t="str">
            <v>Power+Data Cable Instal CMX BBD-BBD 5m</v>
          </cell>
          <cell r="J1951">
            <v>110.2</v>
          </cell>
          <cell r="K1951">
            <v>110.2</v>
          </cell>
          <cell r="L1951">
            <v>60.61</v>
          </cell>
          <cell r="V1951" t="str">
            <v>CN</v>
          </cell>
          <cell r="W1951" t="str">
            <v>Non Compliant</v>
          </cell>
          <cell r="Y1951">
            <v>129</v>
          </cell>
        </row>
        <row r="1952">
          <cell r="A1952">
            <v>91616058</v>
          </cell>
          <cell r="B1952" t="str">
            <v>Martin</v>
          </cell>
          <cell r="C1952" t="str">
            <v>Accessories</v>
          </cell>
          <cell r="D1952" t="str">
            <v>Power+Data Cable Instal CMX BBD-BBD 10m</v>
          </cell>
          <cell r="E1952" t="str">
            <v>MAR--ACC</v>
          </cell>
          <cell r="H1952" t="str">
            <v>Power+Data Cable Instal CMX BBD-BBD 10m</v>
          </cell>
          <cell r="I1952" t="str">
            <v>Power+Data Cable Instal CMX BBD-BBD 10m</v>
          </cell>
          <cell r="J1952">
            <v>172</v>
          </cell>
          <cell r="K1952">
            <v>172</v>
          </cell>
          <cell r="L1952">
            <v>94.6</v>
          </cell>
          <cell r="V1952" t="str">
            <v>TW</v>
          </cell>
          <cell r="Y1952">
            <v>130</v>
          </cell>
        </row>
        <row r="1953">
          <cell r="A1953">
            <v>91616059</v>
          </cell>
          <cell r="B1953" t="str">
            <v>Martin</v>
          </cell>
          <cell r="C1953" t="str">
            <v>Accessories</v>
          </cell>
          <cell r="D1953" t="str">
            <v>Power+Data Cable Instal CMX BBD-BBD 25m</v>
          </cell>
          <cell r="E1953" t="str">
            <v>MAR--ACC</v>
          </cell>
          <cell r="H1953" t="str">
            <v>Power+Data Cable Instal CMX BBD-BBD 25m</v>
          </cell>
          <cell r="I1953" t="str">
            <v>Power+Data Cable Instal CMX BBD-BBD 25m</v>
          </cell>
          <cell r="J1953">
            <v>380</v>
          </cell>
          <cell r="K1953">
            <v>380</v>
          </cell>
          <cell r="L1953">
            <v>209</v>
          </cell>
          <cell r="V1953" t="str">
            <v>TW</v>
          </cell>
          <cell r="Y1953">
            <v>131</v>
          </cell>
        </row>
        <row r="1954">
          <cell r="A1954">
            <v>91616060</v>
          </cell>
          <cell r="B1954" t="str">
            <v>Martin</v>
          </cell>
          <cell r="C1954" t="str">
            <v>Accessories</v>
          </cell>
          <cell r="D1954" t="str">
            <v>Power+Data Cable Instal CMX 100m</v>
          </cell>
          <cell r="E1954" t="str">
            <v>MAR--ACC</v>
          </cell>
          <cell r="H1954" t="str">
            <v>Power+Data Cable Instal CMX 100m</v>
          </cell>
          <cell r="I1954" t="str">
            <v>Power+Data Cable Instal CMX 100m</v>
          </cell>
          <cell r="J1954">
            <v>1473</v>
          </cell>
          <cell r="K1954">
            <v>1473</v>
          </cell>
          <cell r="L1954">
            <v>810.15</v>
          </cell>
          <cell r="V1954" t="str">
            <v>TW</v>
          </cell>
          <cell r="Y1954">
            <v>132</v>
          </cell>
        </row>
        <row r="1955">
          <cell r="A1955">
            <v>91616012</v>
          </cell>
          <cell r="B1955" t="str">
            <v>Martin</v>
          </cell>
          <cell r="C1955" t="str">
            <v>Accessories</v>
          </cell>
          <cell r="D1955" t="str">
            <v>Power+Data Cable Instl LSZH BBD-BBD 1m</v>
          </cell>
          <cell r="E1955" t="str">
            <v>MAR--ACC</v>
          </cell>
          <cell r="H1955" t="str">
            <v>Power+Data Cable Instl LSZH BBD-BBD 1m</v>
          </cell>
          <cell r="I1955" t="str">
            <v>Power+Data Cable Instl LSZH BBD-BBD 1m</v>
          </cell>
          <cell r="J1955">
            <v>57.7</v>
          </cell>
          <cell r="K1955">
            <v>57.7</v>
          </cell>
          <cell r="L1955">
            <v>31.74</v>
          </cell>
          <cell r="V1955" t="str">
            <v>CN</v>
          </cell>
          <cell r="W1955" t="str">
            <v>Non Compliant</v>
          </cell>
          <cell r="Y1955">
            <v>134</v>
          </cell>
        </row>
        <row r="1956">
          <cell r="A1956">
            <v>91616013</v>
          </cell>
          <cell r="B1956" t="str">
            <v>Martin</v>
          </cell>
          <cell r="C1956" t="str">
            <v>Accessories</v>
          </cell>
          <cell r="D1956" t="str">
            <v>Power+Data Cable Instl LSZH BBD-BBD 2,5m</v>
          </cell>
          <cell r="E1956" t="str">
            <v>MAR--ACC</v>
          </cell>
          <cell r="H1956" t="str">
            <v>Power+Data Cable Instl LSZH BBD-BBD 2,5m</v>
          </cell>
          <cell r="I1956" t="str">
            <v>Power+Data Cable Instl LSZH BBD-BBD 2,5m</v>
          </cell>
          <cell r="J1956">
            <v>86.5</v>
          </cell>
          <cell r="K1956">
            <v>86.5</v>
          </cell>
          <cell r="L1956">
            <v>47.58</v>
          </cell>
          <cell r="V1956" t="str">
            <v>CN</v>
          </cell>
          <cell r="W1956" t="str">
            <v>Non Compliant</v>
          </cell>
          <cell r="Y1956">
            <v>135</v>
          </cell>
        </row>
        <row r="1957">
          <cell r="A1957">
            <v>91616014</v>
          </cell>
          <cell r="B1957" t="str">
            <v>Martin</v>
          </cell>
          <cell r="C1957" t="str">
            <v>Accessories</v>
          </cell>
          <cell r="D1957" t="str">
            <v>Power+Data Cable Instl LSZH BBD-BBD 5m</v>
          </cell>
          <cell r="E1957" t="str">
            <v>MAR--ACC</v>
          </cell>
          <cell r="H1957" t="str">
            <v>Power+Data Cable Instl LSZH BBD-BBD 5m</v>
          </cell>
          <cell r="I1957" t="str">
            <v>Power+Data Cable Instl LSZH BBD-BBD 5m</v>
          </cell>
          <cell r="J1957">
            <v>130.80000000000001</v>
          </cell>
          <cell r="K1957">
            <v>130.80000000000001</v>
          </cell>
          <cell r="L1957">
            <v>71.94</v>
          </cell>
          <cell r="V1957" t="str">
            <v>CN</v>
          </cell>
          <cell r="W1957" t="str">
            <v>Non Compliant</v>
          </cell>
          <cell r="Y1957">
            <v>136</v>
          </cell>
        </row>
        <row r="1958">
          <cell r="A1958">
            <v>91616015</v>
          </cell>
          <cell r="B1958" t="str">
            <v>Martin</v>
          </cell>
          <cell r="C1958" t="str">
            <v>Accessories</v>
          </cell>
          <cell r="D1958" t="str">
            <v>Power+Data Cable Instl LSZH BBD-BBD 10m</v>
          </cell>
          <cell r="E1958" t="str">
            <v>MAR--ACC</v>
          </cell>
          <cell r="H1958" t="str">
            <v>Power+Data Cable Instl LSZH BBD-BBD 10m</v>
          </cell>
          <cell r="I1958" t="str">
            <v>Power+Data Cable Instl LSZH BBD-BBD 10m</v>
          </cell>
          <cell r="J1958">
            <v>215.3</v>
          </cell>
          <cell r="K1958">
            <v>215.3</v>
          </cell>
          <cell r="L1958">
            <v>118.42</v>
          </cell>
          <cell r="V1958" t="str">
            <v>CN</v>
          </cell>
          <cell r="W1958" t="str">
            <v>Non Compliant</v>
          </cell>
          <cell r="Y1958">
            <v>137</v>
          </cell>
        </row>
        <row r="1959">
          <cell r="A1959">
            <v>91616016</v>
          </cell>
          <cell r="B1959" t="str">
            <v>Martin</v>
          </cell>
          <cell r="C1959" t="str">
            <v>Accessories</v>
          </cell>
          <cell r="D1959" t="str">
            <v>Power+Data Cable Instl LSZH BBD-BBD 25m</v>
          </cell>
          <cell r="E1959" t="str">
            <v>MAR--ACC</v>
          </cell>
          <cell r="H1959" t="str">
            <v>Power+Data Cable Instl LSZH BBD-BBD 25m</v>
          </cell>
          <cell r="I1959" t="str">
            <v>Power+Data Cable Instl LSZH BBD-BBD 25m</v>
          </cell>
          <cell r="J1959">
            <v>479</v>
          </cell>
          <cell r="K1959">
            <v>479</v>
          </cell>
          <cell r="L1959">
            <v>263.45</v>
          </cell>
          <cell r="V1959" t="str">
            <v>CN</v>
          </cell>
          <cell r="W1959" t="str">
            <v>Non Compliant</v>
          </cell>
          <cell r="Y1959">
            <v>138</v>
          </cell>
        </row>
        <row r="1960">
          <cell r="A1960">
            <v>91616017</v>
          </cell>
          <cell r="B1960" t="str">
            <v>Martin</v>
          </cell>
          <cell r="C1960" t="str">
            <v>Accessories</v>
          </cell>
          <cell r="D1960" t="str">
            <v>Power+Data Cable Instl LSZH 100m</v>
          </cell>
          <cell r="E1960" t="str">
            <v>MAR--ACC</v>
          </cell>
          <cell r="H1960" t="str">
            <v>Power+Data Cable Instl LSZH 100m</v>
          </cell>
          <cell r="I1960" t="str">
            <v>Power+Data Cable Instl LSZH 100m</v>
          </cell>
          <cell r="J1960">
            <v>1868</v>
          </cell>
          <cell r="K1960">
            <v>1868</v>
          </cell>
          <cell r="L1960">
            <v>1027.4000000000001</v>
          </cell>
          <cell r="V1960" t="str">
            <v>CN</v>
          </cell>
          <cell r="W1960" t="str">
            <v>Non Compliant</v>
          </cell>
          <cell r="Y1960">
            <v>139</v>
          </cell>
        </row>
        <row r="1961">
          <cell r="A1961">
            <v>91616046</v>
          </cell>
          <cell r="B1961" t="str">
            <v>Martin</v>
          </cell>
          <cell r="C1961" t="str">
            <v>Accessories</v>
          </cell>
          <cell r="D1961" t="str">
            <v>Power+Data Adapter XLR4-BBD 0,25m</v>
          </cell>
          <cell r="E1961" t="str">
            <v>MAR--ACC</v>
          </cell>
          <cell r="H1961" t="str">
            <v>Power+Data Adapter XLR4-BBD 0,25m</v>
          </cell>
          <cell r="I1961" t="str">
            <v>Power+Data Adapter XLR4-BBD 0,25m</v>
          </cell>
          <cell r="J1961">
            <v>70</v>
          </cell>
          <cell r="K1961">
            <v>70</v>
          </cell>
          <cell r="L1961">
            <v>38.5</v>
          </cell>
          <cell r="V1961" t="str">
            <v>CN</v>
          </cell>
          <cell r="W1961" t="str">
            <v>Non Compliant</v>
          </cell>
          <cell r="Y1961">
            <v>141</v>
          </cell>
        </row>
        <row r="1962">
          <cell r="A1962">
            <v>91616047</v>
          </cell>
          <cell r="B1962" t="str">
            <v>Martin</v>
          </cell>
          <cell r="C1962" t="str">
            <v>Accessories</v>
          </cell>
          <cell r="D1962" t="str">
            <v>Power+Data Adapter BBD-XLR4 0,25m</v>
          </cell>
          <cell r="E1962" t="str">
            <v>MAR--ACC</v>
          </cell>
          <cell r="H1962" t="str">
            <v>Power+Data Adapter BBD-XLR4 0,25m</v>
          </cell>
          <cell r="I1962" t="str">
            <v>Power+Data Adapter BBD-XLR4 0,25m</v>
          </cell>
          <cell r="J1962">
            <v>123.60000000000001</v>
          </cell>
          <cell r="K1962">
            <v>123.60000000000001</v>
          </cell>
          <cell r="L1962">
            <v>67.98</v>
          </cell>
          <cell r="V1962" t="str">
            <v>CN</v>
          </cell>
          <cell r="W1962" t="str">
            <v>Non Compliant</v>
          </cell>
          <cell r="Y1962">
            <v>142</v>
          </cell>
        </row>
        <row r="1963">
          <cell r="A1963">
            <v>91616053</v>
          </cell>
          <cell r="B1963" t="str">
            <v>Martin</v>
          </cell>
          <cell r="C1963" t="str">
            <v>Linear</v>
          </cell>
          <cell r="D1963" t="str">
            <v xml:space="preserve">POWER+DATA ADAPTER M16-BBD 0,25M </v>
          </cell>
          <cell r="E1963" t="str">
            <v>MAR--ACC</v>
          </cell>
          <cell r="H1963" t="str">
            <v xml:space="preserve">POWER+DATA ADAPTER M16-BBD 0,25M </v>
          </cell>
          <cell r="I1963" t="str">
            <v xml:space="preserve">POWER+DATA ADAPTER M16-BBD 0,25M </v>
          </cell>
          <cell r="J1963">
            <v>46.400000000000006</v>
          </cell>
          <cell r="K1963">
            <v>46.400000000000006</v>
          </cell>
          <cell r="L1963">
            <v>25.52</v>
          </cell>
          <cell r="V1963" t="str">
            <v>CN</v>
          </cell>
          <cell r="W1963" t="str">
            <v>Non Compliant</v>
          </cell>
          <cell r="Y1963">
            <v>143</v>
          </cell>
        </row>
        <row r="1964">
          <cell r="A1964">
            <v>91616054</v>
          </cell>
          <cell r="B1964" t="str">
            <v>Martin</v>
          </cell>
          <cell r="C1964" t="str">
            <v>Linear</v>
          </cell>
          <cell r="D1964" t="str">
            <v xml:space="preserve">POWER+DATA ADAPTER BBD-M16 0,25M </v>
          </cell>
          <cell r="E1964" t="str">
            <v>MAR--ACC</v>
          </cell>
          <cell r="H1964" t="str">
            <v xml:space="preserve">POWER+DATA ADAPTER BBD-M16 0,25M </v>
          </cell>
          <cell r="I1964" t="str">
            <v xml:space="preserve">POWER+DATA ADAPTER BBD-M16 0,25M </v>
          </cell>
          <cell r="J1964">
            <v>53.6</v>
          </cell>
          <cell r="K1964">
            <v>53.6</v>
          </cell>
          <cell r="L1964">
            <v>29.48</v>
          </cell>
          <cell r="V1964" t="str">
            <v>CN</v>
          </cell>
          <cell r="W1964" t="str">
            <v>Non Compliant</v>
          </cell>
          <cell r="X1964" t="str">
            <v>http://www.martin.com/en-us/product-details/vc-feeder</v>
          </cell>
          <cell r="Y1964">
            <v>144</v>
          </cell>
        </row>
        <row r="1965">
          <cell r="A1965">
            <v>91616048</v>
          </cell>
          <cell r="B1965" t="str">
            <v>Martin</v>
          </cell>
          <cell r="C1965" t="str">
            <v>Accessories</v>
          </cell>
          <cell r="D1965" t="str">
            <v>Power+Data Adapter XLR5+Power-BBD 0,25m</v>
          </cell>
          <cell r="E1965" t="str">
            <v>MAR--ACC</v>
          </cell>
          <cell r="H1965" t="str">
            <v>Power+Data Adapter XLR5+Power-BBD 0,25m</v>
          </cell>
          <cell r="I1965" t="str">
            <v>Power+Data Adapter XLR5+Power-BBD 0,25m</v>
          </cell>
          <cell r="J1965">
            <v>84.5</v>
          </cell>
          <cell r="K1965">
            <v>84.5</v>
          </cell>
          <cell r="L1965">
            <v>46.48</v>
          </cell>
          <cell r="V1965" t="str">
            <v>CN</v>
          </cell>
          <cell r="W1965" t="str">
            <v>Non Compliant</v>
          </cell>
          <cell r="Y1965">
            <v>145</v>
          </cell>
        </row>
        <row r="1966">
          <cell r="A1966">
            <v>91616049</v>
          </cell>
          <cell r="B1966" t="str">
            <v>Martin</v>
          </cell>
          <cell r="C1966" t="str">
            <v>Accessories</v>
          </cell>
          <cell r="D1966" t="str">
            <v>Power+Data Adapter XLR5+XLR4-BBD 0,25m</v>
          </cell>
          <cell r="E1966" t="str">
            <v>MAR--ACC</v>
          </cell>
          <cell r="H1966" t="str">
            <v>Power+Data Adapter XLR5+XLR4-BBD 0,25m</v>
          </cell>
          <cell r="I1966" t="str">
            <v>Power+Data Adapter XLR5+XLR4-BBD 0,25m</v>
          </cell>
          <cell r="J1966">
            <v>182.3</v>
          </cell>
          <cell r="K1966">
            <v>182.3</v>
          </cell>
          <cell r="L1966">
            <v>100.27</v>
          </cell>
          <cell r="V1966" t="str">
            <v>CN</v>
          </cell>
          <cell r="W1966" t="str">
            <v>Non Compliant</v>
          </cell>
          <cell r="Y1966">
            <v>146</v>
          </cell>
        </row>
        <row r="1967">
          <cell r="A1967">
            <v>91616050</v>
          </cell>
          <cell r="B1967" t="str">
            <v>Martin</v>
          </cell>
          <cell r="C1967" t="str">
            <v>Accessories</v>
          </cell>
          <cell r="D1967" t="str">
            <v>Power+Data Adapter XLR5+Tripi-BBD 0,25m</v>
          </cell>
          <cell r="E1967" t="str">
            <v>MAR--ACC</v>
          </cell>
          <cell r="H1967" t="str">
            <v>Power+Data Adapter XLR5+Tripi-BBD 0,25m</v>
          </cell>
          <cell r="I1967" t="str">
            <v>Power+Data Adapter XLR5+Tripi-BBD 0,25m</v>
          </cell>
          <cell r="J1967">
            <v>218.4</v>
          </cell>
          <cell r="K1967">
            <v>218.4</v>
          </cell>
          <cell r="L1967">
            <v>120.12</v>
          </cell>
          <cell r="V1967" t="str">
            <v>CN</v>
          </cell>
          <cell r="W1967" t="str">
            <v>Non Compliant</v>
          </cell>
          <cell r="Y1967">
            <v>147</v>
          </cell>
        </row>
        <row r="1968">
          <cell r="A1968">
            <v>91616051</v>
          </cell>
          <cell r="B1968" t="str">
            <v>Martin</v>
          </cell>
          <cell r="C1968" t="str">
            <v>Accessories</v>
          </cell>
          <cell r="D1968" t="str">
            <v>Power+Data Adapter BBD-XLR5 0,25m</v>
          </cell>
          <cell r="E1968" t="str">
            <v>MAR--ACC</v>
          </cell>
          <cell r="H1968" t="str">
            <v>Power+Data Adapter BBD-XLR5 0,25m</v>
          </cell>
          <cell r="I1968" t="str">
            <v>Power+Data Adapter BBD-XLR5 0,25m</v>
          </cell>
          <cell r="J1968">
            <v>198.8</v>
          </cell>
          <cell r="K1968">
            <v>198.8</v>
          </cell>
          <cell r="L1968">
            <v>109.34</v>
          </cell>
          <cell r="V1968" t="str">
            <v>TW</v>
          </cell>
          <cell r="Y1968">
            <v>148</v>
          </cell>
        </row>
        <row r="1969">
          <cell r="A1969">
            <v>91611750</v>
          </cell>
          <cell r="B1969" t="str">
            <v>Martin</v>
          </cell>
          <cell r="C1969" t="str">
            <v>Accessories</v>
          </cell>
          <cell r="D1969" t="str">
            <v>Power+Data Connector BBD Male</v>
          </cell>
          <cell r="E1969" t="str">
            <v>EXT-WASH</v>
          </cell>
          <cell r="H1969" t="str">
            <v>Power+Data Connector BBD Male</v>
          </cell>
          <cell r="I1969" t="str">
            <v>Power+Data Connector BBD Male</v>
          </cell>
          <cell r="J1969">
            <v>37.1</v>
          </cell>
          <cell r="K1969">
            <v>37.1</v>
          </cell>
          <cell r="L1969">
            <v>20.41</v>
          </cell>
          <cell r="V1969" t="str">
            <v>CN</v>
          </cell>
          <cell r="W1969" t="str">
            <v>Non Compliant</v>
          </cell>
          <cell r="Y1969">
            <v>150</v>
          </cell>
        </row>
        <row r="1970">
          <cell r="A1970">
            <v>91611751</v>
          </cell>
          <cell r="B1970" t="str">
            <v>Martin</v>
          </cell>
          <cell r="C1970" t="str">
            <v>Accessories</v>
          </cell>
          <cell r="D1970" t="str">
            <v>Power+Data Connector BBD Female</v>
          </cell>
          <cell r="E1970" t="str">
            <v>MAR--ACC</v>
          </cell>
          <cell r="H1970" t="str">
            <v>Power+Data Connector BBD Female</v>
          </cell>
          <cell r="I1970" t="str">
            <v>Power+Data Connector BBD Female</v>
          </cell>
          <cell r="J1970">
            <v>37.1</v>
          </cell>
          <cell r="K1970">
            <v>37.1</v>
          </cell>
          <cell r="L1970">
            <v>20.41</v>
          </cell>
          <cell r="V1970" t="str">
            <v>CN</v>
          </cell>
          <cell r="W1970" t="str">
            <v>Non Compliant</v>
          </cell>
          <cell r="Y1970">
            <v>151</v>
          </cell>
        </row>
        <row r="1971">
          <cell r="A1971">
            <v>91616052</v>
          </cell>
          <cell r="B1971" t="str">
            <v>Martin</v>
          </cell>
          <cell r="C1971" t="str">
            <v>Accessories</v>
          </cell>
          <cell r="D1971" t="str">
            <v>Set of 10 caps for Connector BBD Female</v>
          </cell>
          <cell r="E1971" t="str">
            <v>MAR--ACC</v>
          </cell>
          <cell r="H1971" t="str">
            <v>Set of 10 caps for Connector BBD Female</v>
          </cell>
          <cell r="I1971" t="str">
            <v>Set of 10 caps for Connector BBD Female</v>
          </cell>
          <cell r="J1971">
            <v>20.6</v>
          </cell>
          <cell r="K1971">
            <v>20.6</v>
          </cell>
          <cell r="L1971">
            <v>11.33</v>
          </cell>
          <cell r="V1971" t="str">
            <v>CN</v>
          </cell>
          <cell r="W1971" t="str">
            <v>Non Compliant</v>
          </cell>
          <cell r="Y1971">
            <v>152</v>
          </cell>
        </row>
        <row r="1972">
          <cell r="A1972" t="str">
            <v>Atomic 3000 Family</v>
          </cell>
          <cell r="B1972" t="str">
            <v>Martin</v>
          </cell>
          <cell r="Y1972">
            <v>157</v>
          </cell>
        </row>
        <row r="1973">
          <cell r="A1973" t="str">
            <v>Atomic 3000 LED</v>
          </cell>
          <cell r="B1973" t="str">
            <v>Martin</v>
          </cell>
          <cell r="Y1973">
            <v>158</v>
          </cell>
        </row>
        <row r="1974">
          <cell r="A1974" t="str">
            <v>90425000HU</v>
          </cell>
          <cell r="B1974" t="str">
            <v>Martin</v>
          </cell>
          <cell r="C1974" t="str">
            <v>Effect Lights</v>
          </cell>
          <cell r="D1974" t="str">
            <v>Atomic 3000 LED</v>
          </cell>
          <cell r="E1974" t="str">
            <v>MAR--VDO</v>
          </cell>
          <cell r="G1974" t="str">
            <v>EOL pre-notice - Will be submitted for EOL soon</v>
          </cell>
          <cell r="H1974" t="str">
            <v>Atomic 3000 LED</v>
          </cell>
          <cell r="I1974" t="str">
            <v>Atomic 3000 LED</v>
          </cell>
          <cell r="J1974">
            <v>5140</v>
          </cell>
          <cell r="K1974">
            <v>5140</v>
          </cell>
          <cell r="L1974">
            <v>2827</v>
          </cell>
          <cell r="O1974">
            <v>17.2</v>
          </cell>
          <cell r="P1974">
            <v>688705007434</v>
          </cell>
          <cell r="Q1974">
            <v>5706681234899</v>
          </cell>
          <cell r="V1974" t="str">
            <v>HU</v>
          </cell>
          <cell r="W1974" t="str">
            <v>Compliant</v>
          </cell>
          <cell r="Y1974">
            <v>159</v>
          </cell>
        </row>
        <row r="1975">
          <cell r="A1975" t="str">
            <v>Atomic Colors</v>
          </cell>
          <cell r="B1975" t="str">
            <v>Martin</v>
          </cell>
          <cell r="Y1975">
            <v>160</v>
          </cell>
        </row>
        <row r="1976">
          <cell r="A1976">
            <v>91611086</v>
          </cell>
          <cell r="B1976" t="str">
            <v>Martin</v>
          </cell>
          <cell r="C1976" t="str">
            <v>Effect Lights</v>
          </cell>
          <cell r="D1976" t="str">
            <v>Atomic Colors for Atomic 3000</v>
          </cell>
          <cell r="E1976" t="str">
            <v>MEF-ATOMI</v>
          </cell>
          <cell r="G1976" t="str">
            <v>EOL stage – limited availability may apply</v>
          </cell>
          <cell r="H1976" t="str">
            <v>Atomic Colors for Atomic 3000</v>
          </cell>
          <cell r="I1976" t="str">
            <v>Atomic Colors for Atomic 3000</v>
          </cell>
          <cell r="J1976">
            <v>2410</v>
          </cell>
          <cell r="K1976">
            <v>2410</v>
          </cell>
          <cell r="L1976">
            <v>1325.5</v>
          </cell>
          <cell r="P1976">
            <v>688705007441</v>
          </cell>
          <cell r="Q1976">
            <v>5706681109395</v>
          </cell>
          <cell r="Y1976">
            <v>161</v>
          </cell>
        </row>
        <row r="1977">
          <cell r="A1977">
            <v>91611090</v>
          </cell>
          <cell r="B1977" t="str">
            <v>Martin</v>
          </cell>
          <cell r="C1977" t="str">
            <v>Effect Lights</v>
          </cell>
          <cell r="D1977" t="str">
            <v>Color Std. Gel String Atomic</v>
          </cell>
          <cell r="E1977" t="str">
            <v>MEF-ATOMI</v>
          </cell>
          <cell r="G1977" t="str">
            <v>EOL stage – very limited availability</v>
          </cell>
          <cell r="H1977" t="str">
            <v>Color Std. Gel String Atomic</v>
          </cell>
          <cell r="I1977" t="str">
            <v>Color Std. Gel String Atomic</v>
          </cell>
          <cell r="J1977">
            <v>304</v>
          </cell>
          <cell r="K1977">
            <v>304</v>
          </cell>
          <cell r="L1977">
            <v>167.2</v>
          </cell>
          <cell r="P1977">
            <v>5706681212569</v>
          </cell>
          <cell r="Q1977">
            <v>5706681212569</v>
          </cell>
          <cell r="Y1977">
            <v>162</v>
          </cell>
        </row>
        <row r="1978">
          <cell r="A1978" t="str">
            <v>ELP PAR Family</v>
          </cell>
          <cell r="B1978" t="str">
            <v>Martin</v>
          </cell>
          <cell r="Y1978">
            <v>167</v>
          </cell>
        </row>
        <row r="1979">
          <cell r="A1979" t="str">
            <v>ELP PAR</v>
          </cell>
          <cell r="B1979" t="str">
            <v>Martin</v>
          </cell>
          <cell r="Y1979">
            <v>168</v>
          </cell>
        </row>
        <row r="1980">
          <cell r="A1980" t="str">
            <v>MAR-90800000</v>
          </cell>
          <cell r="B1980" t="str">
            <v>Martin</v>
          </cell>
          <cell r="C1980" t="str">
            <v>Static Lights</v>
          </cell>
          <cell r="D1980" t="str">
            <v>MARTIN ELP PAR</v>
          </cell>
          <cell r="E1980" t="str">
            <v>EXT-LIN</v>
          </cell>
          <cell r="H1980" t="str">
            <v>MARTIN ELP PAR</v>
          </cell>
          <cell r="I1980" t="str">
            <v>MARTIN ELP PAR</v>
          </cell>
          <cell r="J1980">
            <v>2135</v>
          </cell>
          <cell r="K1980">
            <v>2135</v>
          </cell>
          <cell r="L1980">
            <v>1174.25</v>
          </cell>
          <cell r="P1980">
            <v>688705008004</v>
          </cell>
          <cell r="Q1980">
            <v>5706681008001</v>
          </cell>
          <cell r="V1980" t="str">
            <v>CN</v>
          </cell>
          <cell r="W1980" t="str">
            <v>Non Compliant</v>
          </cell>
          <cell r="Y1980">
            <v>169</v>
          </cell>
        </row>
        <row r="1981">
          <cell r="A1981" t="str">
            <v>MAR-90800005</v>
          </cell>
          <cell r="B1981" t="str">
            <v>Martin</v>
          </cell>
          <cell r="C1981" t="str">
            <v>Static Lights</v>
          </cell>
          <cell r="D1981" t="str">
            <v>MARTIN ELP PAR - WHITE</v>
          </cell>
          <cell r="E1981" t="str">
            <v>MAR--ELP</v>
          </cell>
          <cell r="H1981" t="str">
            <v>MARTIN ELP PAR</v>
          </cell>
          <cell r="I1981" t="str">
            <v>MARTIN ELP PAR</v>
          </cell>
          <cell r="J1981">
            <v>2178</v>
          </cell>
          <cell r="K1981">
            <v>2178</v>
          </cell>
          <cell r="L1981">
            <v>1197.9000000000001</v>
          </cell>
          <cell r="P1981">
            <v>688705009919</v>
          </cell>
          <cell r="Q1981">
            <v>5706681009916</v>
          </cell>
          <cell r="V1981" t="str">
            <v>CN</v>
          </cell>
          <cell r="W1981" t="str">
            <v>Non Compliant</v>
          </cell>
          <cell r="Y1981">
            <v>170</v>
          </cell>
        </row>
        <row r="1982">
          <cell r="A1982" t="str">
            <v>ELP PAR IP</v>
          </cell>
          <cell r="B1982" t="str">
            <v>Martin</v>
          </cell>
          <cell r="Y1982">
            <v>173</v>
          </cell>
        </row>
        <row r="1983">
          <cell r="A1983" t="str">
            <v>MAR-90800010</v>
          </cell>
          <cell r="B1983" t="str">
            <v>Martin</v>
          </cell>
          <cell r="C1983" t="str">
            <v>Static Lights</v>
          </cell>
          <cell r="D1983" t="str">
            <v>MARTIN ELP PAR IP</v>
          </cell>
          <cell r="E1983" t="str">
            <v>MAR--ELP</v>
          </cell>
          <cell r="H1983" t="str">
            <v>MARTIN ELP PAR IP</v>
          </cell>
          <cell r="I1983" t="str">
            <v>MARTIN ELP PAR IP</v>
          </cell>
          <cell r="J1983">
            <v>2310</v>
          </cell>
          <cell r="K1983">
            <v>2310</v>
          </cell>
          <cell r="L1983">
            <v>1270.5</v>
          </cell>
          <cell r="P1983">
            <v>688705008011</v>
          </cell>
          <cell r="Q1983">
            <v>5706681008018</v>
          </cell>
          <cell r="V1983" t="str">
            <v>CN</v>
          </cell>
          <cell r="W1983" t="str">
            <v>Non Compliant</v>
          </cell>
          <cell r="X1983" t="str">
            <v>https://www.martin.com/en/products/elp-par-ip</v>
          </cell>
          <cell r="Y1983">
            <v>174</v>
          </cell>
        </row>
        <row r="1984">
          <cell r="A1984" t="str">
            <v>MAR-90800015</v>
          </cell>
          <cell r="B1984" t="str">
            <v>Martin</v>
          </cell>
          <cell r="C1984" t="str">
            <v>Static Lights</v>
          </cell>
          <cell r="D1984" t="str">
            <v>MARTIN ELP PAR IP - WHITE</v>
          </cell>
          <cell r="E1984" t="str">
            <v>MAR--ELP</v>
          </cell>
          <cell r="H1984" t="str">
            <v>MARTIN ELP PAR IP</v>
          </cell>
          <cell r="I1984" t="str">
            <v>MARTIN ELP PAR IP</v>
          </cell>
          <cell r="J1984">
            <v>2520</v>
          </cell>
          <cell r="K1984">
            <v>2520</v>
          </cell>
          <cell r="L1984">
            <v>1386</v>
          </cell>
          <cell r="P1984">
            <v>688705009902</v>
          </cell>
          <cell r="Q1984">
            <v>5706681009909</v>
          </cell>
          <cell r="V1984" t="str">
            <v>CN</v>
          </cell>
          <cell r="W1984" t="str">
            <v>Non Compliant</v>
          </cell>
          <cell r="X1984" t="str">
            <v>https://www.martin.com/en/products/elp-par-ip</v>
          </cell>
          <cell r="Y1984">
            <v>175</v>
          </cell>
        </row>
        <row r="1985">
          <cell r="A1985" t="str">
            <v>ELP Profile Family</v>
          </cell>
          <cell r="B1985" t="str">
            <v>Martin</v>
          </cell>
          <cell r="Y1985">
            <v>177</v>
          </cell>
        </row>
        <row r="1986">
          <cell r="A1986">
            <v>9045107780</v>
          </cell>
          <cell r="B1986" t="str">
            <v>Martin</v>
          </cell>
          <cell r="C1986" t="str">
            <v>Static Lights</v>
          </cell>
          <cell r="D1986" t="str">
            <v>MARTIN ELP CL Body</v>
          </cell>
          <cell r="E1986" t="str">
            <v>MAR--ERA</v>
          </cell>
          <cell r="H1986" t="str">
            <v>MARTIN ELP CL Body</v>
          </cell>
          <cell r="I1986" t="str">
            <v>MARTIN ELP CL Body</v>
          </cell>
          <cell r="J1986">
            <v>3185</v>
          </cell>
          <cell r="K1986">
            <v>3185</v>
          </cell>
          <cell r="L1986">
            <v>1751.75</v>
          </cell>
          <cell r="P1986">
            <v>688705005171</v>
          </cell>
          <cell r="Q1986">
            <v>5706681005178</v>
          </cell>
          <cell r="R1986">
            <v>24.8</v>
          </cell>
          <cell r="S1986">
            <v>13</v>
          </cell>
          <cell r="V1986" t="str">
            <v>CN</v>
          </cell>
          <cell r="W1986" t="str">
            <v>Non Compliant</v>
          </cell>
          <cell r="X1986" t="str">
            <v>https://www.martin.com/en/product_families/elp</v>
          </cell>
          <cell r="Y1986">
            <v>179</v>
          </cell>
        </row>
        <row r="1987">
          <cell r="A1987">
            <v>9045115164</v>
          </cell>
          <cell r="B1987" t="str">
            <v>Martin</v>
          </cell>
          <cell r="C1987" t="str">
            <v>Static Lights</v>
          </cell>
          <cell r="D1987" t="str">
            <v>MARTIN ELP CL Body WHITE</v>
          </cell>
          <cell r="E1987" t="str">
            <v>MAR--ELP</v>
          </cell>
          <cell r="H1987" t="str">
            <v>MARTIN ELP CL Body WHITE</v>
          </cell>
          <cell r="I1987" t="str">
            <v>MARTIN ELP CL Body WHITE</v>
          </cell>
          <cell r="J1987">
            <v>3605</v>
          </cell>
          <cell r="K1987">
            <v>3605</v>
          </cell>
          <cell r="L1987">
            <v>1982.75</v>
          </cell>
          <cell r="P1987">
            <v>688705005591</v>
          </cell>
          <cell r="Q1987">
            <v>5706681005598</v>
          </cell>
          <cell r="V1987" t="str">
            <v>CN</v>
          </cell>
          <cell r="W1987" t="str">
            <v>Non Compliant</v>
          </cell>
          <cell r="X1987" t="str">
            <v>https://www.martin.com/en/product_families/elp</v>
          </cell>
          <cell r="Y1987">
            <v>180</v>
          </cell>
        </row>
        <row r="1988">
          <cell r="A1988">
            <v>9045122814</v>
          </cell>
          <cell r="B1988" t="str">
            <v>Martin</v>
          </cell>
          <cell r="C1988" t="str">
            <v>Static Lights</v>
          </cell>
          <cell r="D1988" t="str">
            <v>MARTIN ELP CL IP Body</v>
          </cell>
          <cell r="E1988" t="str">
            <v>MAR--ELP</v>
          </cell>
          <cell r="H1988" t="str">
            <v>MARTIN ELP CL IP Body</v>
          </cell>
          <cell r="I1988" t="str">
            <v>MARTIN ELP CL IP Body</v>
          </cell>
          <cell r="J1988">
            <v>3620</v>
          </cell>
          <cell r="K1988">
            <v>3620</v>
          </cell>
          <cell r="L1988">
            <v>1991</v>
          </cell>
          <cell r="P1988">
            <v>688705006345</v>
          </cell>
          <cell r="Q1988">
            <v>5706681006342</v>
          </cell>
          <cell r="V1988" t="str">
            <v>CN</v>
          </cell>
          <cell r="W1988" t="str">
            <v>Non Compliant</v>
          </cell>
          <cell r="Y1988">
            <v>182</v>
          </cell>
        </row>
        <row r="1989">
          <cell r="A1989">
            <v>9045122816</v>
          </cell>
          <cell r="B1989" t="str">
            <v>Martin</v>
          </cell>
          <cell r="C1989" t="str">
            <v>Static Lights</v>
          </cell>
          <cell r="D1989" t="str">
            <v>MARTIN ELP CL IP Body WHITE</v>
          </cell>
          <cell r="E1989" t="str">
            <v>MAR--ELP</v>
          </cell>
          <cell r="H1989" t="str">
            <v>MARTIN ELP CL IP Body WHITE</v>
          </cell>
          <cell r="I1989" t="str">
            <v>MARTIN ELP CL IP Body WHITE</v>
          </cell>
          <cell r="J1989">
            <v>3880</v>
          </cell>
          <cell r="K1989">
            <v>3880</v>
          </cell>
          <cell r="L1989">
            <v>2134</v>
          </cell>
          <cell r="P1989">
            <v>688705006369</v>
          </cell>
          <cell r="Q1989">
            <v>5706681006366</v>
          </cell>
          <cell r="V1989" t="str">
            <v>CN</v>
          </cell>
          <cell r="W1989" t="str">
            <v>Non Compliant</v>
          </cell>
          <cell r="Y1989">
            <v>183</v>
          </cell>
        </row>
        <row r="1990">
          <cell r="A1990" t="str">
            <v>ELP Profile WW</v>
          </cell>
          <cell r="B1990" t="str">
            <v>Martin</v>
          </cell>
          <cell r="Y1990">
            <v>184</v>
          </cell>
        </row>
        <row r="1991">
          <cell r="A1991">
            <v>9045107781</v>
          </cell>
          <cell r="B1991" t="str">
            <v>Martin</v>
          </cell>
          <cell r="C1991" t="str">
            <v>Static Lights</v>
          </cell>
          <cell r="D1991" t="str">
            <v>MARTIN ELP WW IP Body</v>
          </cell>
          <cell r="G1991" t="str">
            <v>EOL stage – very limited availability</v>
          </cell>
          <cell r="H1991" t="str">
            <v>MARTIN ELP WW IP Body</v>
          </cell>
          <cell r="I1991" t="str">
            <v>MARTIN ELP WW IP Body</v>
          </cell>
          <cell r="J1991">
            <v>2443</v>
          </cell>
          <cell r="K1991">
            <v>2443</v>
          </cell>
          <cell r="L1991">
            <v>1343.65</v>
          </cell>
          <cell r="P1991">
            <v>688705005188</v>
          </cell>
          <cell r="Q1991">
            <v>5706681005185</v>
          </cell>
          <cell r="Y1991">
            <v>185</v>
          </cell>
        </row>
        <row r="1992">
          <cell r="A1992">
            <v>9045115165</v>
          </cell>
          <cell r="B1992" t="str">
            <v>Martin</v>
          </cell>
          <cell r="C1992" t="str">
            <v>Static Lights</v>
          </cell>
          <cell r="D1992" t="str">
            <v>MARTIN ELP CL IP BODY WHITE</v>
          </cell>
          <cell r="G1992" t="str">
            <v>EOL stage – very limited availability</v>
          </cell>
          <cell r="H1992" t="str">
            <v>MARTIN ELP CL IP BODY WHITE</v>
          </cell>
          <cell r="I1992" t="str">
            <v>MARTIN ELP CL IP BODY WHITE</v>
          </cell>
          <cell r="J1992">
            <v>2630</v>
          </cell>
          <cell r="K1992">
            <v>2630</v>
          </cell>
          <cell r="L1992">
            <v>1446.5</v>
          </cell>
          <cell r="P1992">
            <v>688705005546</v>
          </cell>
          <cell r="Q1992">
            <v>5706681005543</v>
          </cell>
          <cell r="Y1992">
            <v>186</v>
          </cell>
        </row>
        <row r="1993">
          <cell r="A1993">
            <v>9045107782</v>
          </cell>
          <cell r="B1993" t="str">
            <v>Martin</v>
          </cell>
          <cell r="C1993" t="str">
            <v>Static Lights</v>
          </cell>
          <cell r="D1993" t="str">
            <v>MARTIN ELP 19° LENS TUBE</v>
          </cell>
          <cell r="E1993" t="str">
            <v>MAR--ELP</v>
          </cell>
          <cell r="H1993" t="str">
            <v>MARTIN ELP 19° LENS TUBE</v>
          </cell>
          <cell r="I1993" t="str">
            <v>MARTIN ELP 19° LENS TUBE</v>
          </cell>
          <cell r="J1993">
            <v>517</v>
          </cell>
          <cell r="K1993">
            <v>517</v>
          </cell>
          <cell r="L1993">
            <v>284.35000000000002</v>
          </cell>
          <cell r="P1993">
            <v>688705005195</v>
          </cell>
          <cell r="Q1993">
            <v>5706681005192</v>
          </cell>
          <cell r="R1993">
            <v>11.8</v>
          </cell>
          <cell r="S1993">
            <v>8.6</v>
          </cell>
          <cell r="V1993" t="str">
            <v>CN</v>
          </cell>
          <cell r="W1993" t="str">
            <v>Non Compliant</v>
          </cell>
          <cell r="X1993" t="str">
            <v>https://www.martin.com/en/product_families/elp</v>
          </cell>
          <cell r="Y1993">
            <v>189</v>
          </cell>
        </row>
        <row r="1994">
          <cell r="A1994">
            <v>9045107783</v>
          </cell>
          <cell r="B1994" t="str">
            <v>Martin</v>
          </cell>
          <cell r="C1994" t="str">
            <v>Static Lights</v>
          </cell>
          <cell r="D1994" t="str">
            <v>MARTIN ELP 26° LENS TUBE</v>
          </cell>
          <cell r="E1994" t="str">
            <v>MAR--ELP</v>
          </cell>
          <cell r="H1994" t="str">
            <v>MARTIN ELP 26° LENS TUBE</v>
          </cell>
          <cell r="I1994" t="str">
            <v>MARTIN ELP 26° LENS TUBE</v>
          </cell>
          <cell r="J1994">
            <v>517</v>
          </cell>
          <cell r="K1994">
            <v>517</v>
          </cell>
          <cell r="L1994">
            <v>284.35000000000002</v>
          </cell>
          <cell r="P1994">
            <v>688705005201</v>
          </cell>
          <cell r="Q1994">
            <v>5706681005208</v>
          </cell>
          <cell r="R1994">
            <v>11.8</v>
          </cell>
          <cell r="S1994">
            <v>8.6</v>
          </cell>
          <cell r="V1994" t="str">
            <v>CN</v>
          </cell>
          <cell r="W1994" t="str">
            <v>Non Compliant</v>
          </cell>
          <cell r="X1994" t="str">
            <v>https://www.martin.com/en/product_families/elp</v>
          </cell>
          <cell r="Y1994">
            <v>190</v>
          </cell>
        </row>
        <row r="1995">
          <cell r="A1995">
            <v>9045107784</v>
          </cell>
          <cell r="B1995" t="str">
            <v>Martin</v>
          </cell>
          <cell r="C1995" t="str">
            <v>Static Lights</v>
          </cell>
          <cell r="D1995" t="str">
            <v>MARTIN ELP 36° LENS TUBE</v>
          </cell>
          <cell r="E1995" t="str">
            <v>MAR--ELP</v>
          </cell>
          <cell r="H1995" t="str">
            <v>MARTIN ELP 36° LENS TUBE</v>
          </cell>
          <cell r="I1995" t="str">
            <v>MARTIN ELP 36° LENS TUBE</v>
          </cell>
          <cell r="J1995">
            <v>549</v>
          </cell>
          <cell r="K1995">
            <v>549</v>
          </cell>
          <cell r="L1995">
            <v>301.95</v>
          </cell>
          <cell r="P1995">
            <v>688705005218</v>
          </cell>
          <cell r="Q1995">
            <v>5706681005215</v>
          </cell>
          <cell r="R1995">
            <v>11.8</v>
          </cell>
          <cell r="S1995">
            <v>8.6</v>
          </cell>
          <cell r="V1995" t="str">
            <v>CN</v>
          </cell>
          <cell r="W1995" t="str">
            <v>Non Compliant</v>
          </cell>
          <cell r="X1995" t="str">
            <v>https://www.martin.com/en/product_families/elp</v>
          </cell>
          <cell r="Y1995">
            <v>191</v>
          </cell>
        </row>
        <row r="1996">
          <cell r="A1996">
            <v>9045107785</v>
          </cell>
          <cell r="B1996" t="str">
            <v>Martin</v>
          </cell>
          <cell r="C1996" t="str">
            <v>Static Lights</v>
          </cell>
          <cell r="D1996" t="str">
            <v>MARTIN ELP 50° LENS TUBE</v>
          </cell>
          <cell r="E1996" t="str">
            <v>MAR--ELP</v>
          </cell>
          <cell r="H1996" t="str">
            <v>MARTIN ELP 50° LENS TUBE</v>
          </cell>
          <cell r="I1996" t="str">
            <v>MARTIN ELP 50° LENS TUBE</v>
          </cell>
          <cell r="J1996">
            <v>549</v>
          </cell>
          <cell r="K1996">
            <v>549</v>
          </cell>
          <cell r="L1996">
            <v>301.95</v>
          </cell>
          <cell r="P1996">
            <v>688705005225</v>
          </cell>
          <cell r="Q1996">
            <v>5706681005222</v>
          </cell>
          <cell r="R1996">
            <v>11.8</v>
          </cell>
          <cell r="S1996">
            <v>8.6</v>
          </cell>
          <cell r="V1996" t="str">
            <v>CN</v>
          </cell>
          <cell r="W1996" t="str">
            <v>Non Compliant</v>
          </cell>
          <cell r="X1996" t="str">
            <v>https://www.martin.com/en/product_families/elp</v>
          </cell>
          <cell r="Y1996">
            <v>192</v>
          </cell>
        </row>
        <row r="1997">
          <cell r="A1997">
            <v>9045115166</v>
          </cell>
          <cell r="B1997" t="str">
            <v>Martin</v>
          </cell>
          <cell r="C1997" t="str">
            <v>Static Lights</v>
          </cell>
          <cell r="D1997" t="str">
            <v>MARTIN ELP 19° LENS TUBE WHITE</v>
          </cell>
          <cell r="E1997" t="str">
            <v>MAR--ELP</v>
          </cell>
          <cell r="H1997" t="str">
            <v>MARTIN ELP 19° LENS TUBE WHITE</v>
          </cell>
          <cell r="I1997" t="str">
            <v>MARTIN ELP 19° LENS TUBE WHITE</v>
          </cell>
          <cell r="J1997">
            <v>552</v>
          </cell>
          <cell r="K1997">
            <v>552</v>
          </cell>
          <cell r="L1997">
            <v>303.60000000000002</v>
          </cell>
          <cell r="P1997">
            <v>688705005560</v>
          </cell>
          <cell r="Q1997">
            <v>5706681005567</v>
          </cell>
          <cell r="V1997" t="str">
            <v>CN</v>
          </cell>
          <cell r="W1997" t="str">
            <v>Non Compliant</v>
          </cell>
          <cell r="X1997" t="str">
            <v>https://www.martin.com/en/product_families/elp</v>
          </cell>
          <cell r="Y1997">
            <v>193</v>
          </cell>
        </row>
        <row r="1998">
          <cell r="A1998">
            <v>9045115167</v>
          </cell>
          <cell r="B1998" t="str">
            <v>Martin</v>
          </cell>
          <cell r="C1998" t="str">
            <v>Static Lights</v>
          </cell>
          <cell r="D1998" t="str">
            <v>MARTIN ELP 26° LENS TUBE WHITE</v>
          </cell>
          <cell r="E1998" t="str">
            <v>MAR--ELP</v>
          </cell>
          <cell r="H1998" t="str">
            <v>MARTIN ELP 26° LENS TUBE WHITE</v>
          </cell>
          <cell r="I1998" t="str">
            <v>MARTIN ELP 26° LENS TUBE WHITE</v>
          </cell>
          <cell r="J1998">
            <v>552</v>
          </cell>
          <cell r="K1998">
            <v>552</v>
          </cell>
          <cell r="L1998">
            <v>303.60000000000002</v>
          </cell>
          <cell r="P1998">
            <v>688705005553</v>
          </cell>
          <cell r="Q1998">
            <v>5706681005550</v>
          </cell>
          <cell r="V1998" t="str">
            <v>CN</v>
          </cell>
          <cell r="W1998" t="str">
            <v>Non Compliant</v>
          </cell>
          <cell r="X1998" t="str">
            <v>https://www.martin.com/en/product_families/elp</v>
          </cell>
          <cell r="Y1998">
            <v>194</v>
          </cell>
        </row>
        <row r="1999">
          <cell r="A1999">
            <v>9045115168</v>
          </cell>
          <cell r="B1999" t="str">
            <v>Martin</v>
          </cell>
          <cell r="C1999" t="str">
            <v>Static Lights</v>
          </cell>
          <cell r="D1999" t="str">
            <v>MARTIN ELP 36° LENS TUBE WHITE</v>
          </cell>
          <cell r="E1999" t="str">
            <v>MAR--ELP</v>
          </cell>
          <cell r="H1999" t="str">
            <v>MARTIN ELP 36° LENS TUBE WHITE</v>
          </cell>
          <cell r="I1999" t="str">
            <v>MARTIN ELP 36° LENS TUBE WHITE</v>
          </cell>
          <cell r="J1999">
            <v>552</v>
          </cell>
          <cell r="K1999">
            <v>552</v>
          </cell>
          <cell r="L1999">
            <v>303.60000000000002</v>
          </cell>
          <cell r="P1999">
            <v>688705005584</v>
          </cell>
          <cell r="Q1999">
            <v>5706681005581</v>
          </cell>
          <cell r="V1999" t="str">
            <v>CN</v>
          </cell>
          <cell r="W1999" t="str">
            <v>Non Compliant</v>
          </cell>
          <cell r="X1999" t="str">
            <v>https://www.martin.com/en/product_families/elp</v>
          </cell>
          <cell r="Y1999">
            <v>195</v>
          </cell>
        </row>
        <row r="2000">
          <cell r="A2000">
            <v>9045115170</v>
          </cell>
          <cell r="B2000" t="str">
            <v>Martin</v>
          </cell>
          <cell r="C2000" t="str">
            <v>Static Lights</v>
          </cell>
          <cell r="D2000" t="str">
            <v>MARTIN ELP 50° LENS TUBE WHITE</v>
          </cell>
          <cell r="E2000" t="str">
            <v>MAR--ELP</v>
          </cell>
          <cell r="H2000" t="str">
            <v>MARTIN ELP 50° LENS TUBE WHITE</v>
          </cell>
          <cell r="I2000" t="str">
            <v>MARTIN ELP 50° LENS TUBE WHITE</v>
          </cell>
          <cell r="J2000">
            <v>552</v>
          </cell>
          <cell r="K2000">
            <v>552</v>
          </cell>
          <cell r="L2000">
            <v>303.60000000000002</v>
          </cell>
          <cell r="P2000">
            <v>688705005577</v>
          </cell>
          <cell r="Q2000">
            <v>5706681005574</v>
          </cell>
          <cell r="V2000" t="str">
            <v>CN</v>
          </cell>
          <cell r="W2000" t="str">
            <v>Non Compliant</v>
          </cell>
          <cell r="X2000" t="str">
            <v>https://www.martin.com/en/product_families/elp</v>
          </cell>
          <cell r="Y2000">
            <v>196</v>
          </cell>
        </row>
        <row r="2001">
          <cell r="A2001">
            <v>9045121618</v>
          </cell>
          <cell r="B2001" t="str">
            <v>Martin</v>
          </cell>
          <cell r="C2001" t="str">
            <v>Static Lights</v>
          </cell>
          <cell r="D2001" t="str">
            <v>MARTIN ELP 15° - 30° ZOOM LENS</v>
          </cell>
          <cell r="E2001" t="str">
            <v>MAR--ELP</v>
          </cell>
          <cell r="H2001" t="str">
            <v>MARTIN ELP 15° - 30° ZOOM LENS</v>
          </cell>
          <cell r="I2001" t="str">
            <v>MARTIN ELP 15° - 30° ZOOM LENS</v>
          </cell>
          <cell r="J2001">
            <v>1010</v>
          </cell>
          <cell r="K2001">
            <v>1010</v>
          </cell>
          <cell r="L2001">
            <v>555.5</v>
          </cell>
          <cell r="P2001">
            <v>688705006222</v>
          </cell>
          <cell r="Q2001">
            <v>5706681006229</v>
          </cell>
          <cell r="V2001" t="str">
            <v>CN</v>
          </cell>
          <cell r="W2001" t="str">
            <v>Non Compliant</v>
          </cell>
          <cell r="Y2001">
            <v>197</v>
          </cell>
        </row>
        <row r="2002">
          <cell r="A2002">
            <v>9045121619</v>
          </cell>
          <cell r="B2002" t="str">
            <v>Martin</v>
          </cell>
          <cell r="C2002" t="str">
            <v>Static Lights</v>
          </cell>
          <cell r="D2002" t="str">
            <v>MARTIN ELP 25° - 50° ZOOM LENS</v>
          </cell>
          <cell r="E2002" t="str">
            <v>MAR--ELP</v>
          </cell>
          <cell r="H2002" t="str">
            <v>MARTIN ELP 25° - 50° ZOOM LENS</v>
          </cell>
          <cell r="I2002" t="str">
            <v>MARTIN ELP 25° - 50° ZOOM LENS</v>
          </cell>
          <cell r="J2002">
            <v>1010</v>
          </cell>
          <cell r="K2002">
            <v>1010</v>
          </cell>
          <cell r="L2002">
            <v>555.5</v>
          </cell>
          <cell r="P2002">
            <v>688705006239</v>
          </cell>
          <cell r="Q2002">
            <v>5706681006236</v>
          </cell>
          <cell r="V2002" t="str">
            <v>CN</v>
          </cell>
          <cell r="W2002" t="str">
            <v>Non Compliant</v>
          </cell>
          <cell r="Y2002">
            <v>198</v>
          </cell>
        </row>
        <row r="2003">
          <cell r="A2003">
            <v>9045122108</v>
          </cell>
          <cell r="B2003" t="str">
            <v>Martin</v>
          </cell>
          <cell r="C2003" t="str">
            <v>Static Lights</v>
          </cell>
          <cell r="D2003" t="str">
            <v>MARTIN ELP 15° - 30° ZOOM LENS WHITE</v>
          </cell>
          <cell r="E2003" t="str">
            <v>MAR--ELP</v>
          </cell>
          <cell r="H2003" t="str">
            <v>MARTIN ELP 15° - 30° ZOOM LENS WHITE</v>
          </cell>
          <cell r="I2003" t="str">
            <v>MARTIN ELP 15° - 30° ZOOM LENS WHITE</v>
          </cell>
          <cell r="J2003">
            <v>1247</v>
          </cell>
          <cell r="K2003">
            <v>1247</v>
          </cell>
          <cell r="L2003">
            <v>685.85</v>
          </cell>
          <cell r="P2003">
            <v>688705006246</v>
          </cell>
          <cell r="Q2003">
            <v>5706681006243</v>
          </cell>
          <cell r="V2003" t="str">
            <v>CN</v>
          </cell>
          <cell r="W2003" t="str">
            <v>Non Compliant</v>
          </cell>
          <cell r="Y2003">
            <v>199</v>
          </cell>
        </row>
        <row r="2004">
          <cell r="A2004">
            <v>9045122109</v>
          </cell>
          <cell r="B2004" t="str">
            <v>Martin</v>
          </cell>
          <cell r="C2004" t="str">
            <v>Static Lights</v>
          </cell>
          <cell r="D2004" t="str">
            <v>MARTIN ELP 25° - 50° ZOOM LENS WHITE</v>
          </cell>
          <cell r="E2004" t="str">
            <v>MAR--ELP</v>
          </cell>
          <cell r="H2004" t="str">
            <v>MARTIN ELP 25° - 50° ZOOM LENS WHITE</v>
          </cell>
          <cell r="I2004" t="str">
            <v>MARTIN ELP 25° - 50° ZOOM LENS WHITE</v>
          </cell>
          <cell r="J2004">
            <v>1222</v>
          </cell>
          <cell r="K2004">
            <v>1222</v>
          </cell>
          <cell r="L2004">
            <v>672.1</v>
          </cell>
          <cell r="P2004">
            <v>688705006253</v>
          </cell>
          <cell r="Q2004">
            <v>5706681006250</v>
          </cell>
          <cell r="V2004" t="str">
            <v>CN</v>
          </cell>
          <cell r="W2004" t="str">
            <v>Non Compliant</v>
          </cell>
          <cell r="Y2004">
            <v>200</v>
          </cell>
        </row>
        <row r="2005">
          <cell r="A2005" t="str">
            <v>ELP Manet</v>
          </cell>
          <cell r="B2005" t="str">
            <v>Martin</v>
          </cell>
          <cell r="M2005">
            <v>0</v>
          </cell>
          <cell r="N2005">
            <v>0</v>
          </cell>
          <cell r="Y2005">
            <v>202</v>
          </cell>
        </row>
        <row r="2006">
          <cell r="A2006" t="str">
            <v>MAR-90800020</v>
          </cell>
          <cell r="B2006" t="str">
            <v>Martin</v>
          </cell>
          <cell r="C2006" t="str">
            <v>ELP Manet</v>
          </cell>
          <cell r="D2006" t="str">
            <v>MARTIN ERA MANET 8F</v>
          </cell>
          <cell r="E2006" t="str">
            <v>MAR--ELP</v>
          </cell>
          <cell r="G2006" t="str">
            <v>NEW SKU</v>
          </cell>
          <cell r="H2006" t="str">
            <v>MARTIN ERA MANET 8F</v>
          </cell>
          <cell r="I2006" t="str">
            <v>MARTIN ERA MANET 8F</v>
          </cell>
          <cell r="J2006">
            <v>3400</v>
          </cell>
          <cell r="K2006">
            <v>3400</v>
          </cell>
          <cell r="L2006">
            <v>1870</v>
          </cell>
          <cell r="P2006">
            <v>688705011387</v>
          </cell>
          <cell r="Q2006">
            <v>5706681011384</v>
          </cell>
          <cell r="R2006">
            <v>50.926721999999998</v>
          </cell>
          <cell r="S2006">
            <v>23.622047244094489</v>
          </cell>
          <cell r="T2006">
            <v>20.275590551181104</v>
          </cell>
          <cell r="U2006">
            <v>23.622047244094489</v>
          </cell>
          <cell r="Y2006">
            <v>204</v>
          </cell>
        </row>
        <row r="2007">
          <cell r="A2007" t="str">
            <v>MAR-90800021</v>
          </cell>
          <cell r="B2007" t="str">
            <v>Martin</v>
          </cell>
          <cell r="C2007" t="str">
            <v>ELP Manet</v>
          </cell>
          <cell r="D2007" t="str">
            <v>MARTIN ERA MANET 8F Pole OP Yoke</v>
          </cell>
          <cell r="E2007" t="str">
            <v>MAR--ELP</v>
          </cell>
          <cell r="G2007" t="str">
            <v>NEW SKU</v>
          </cell>
          <cell r="H2007" t="str">
            <v>MARTIN ERA MANET 8F Pole OP Yoke</v>
          </cell>
          <cell r="I2007" t="str">
            <v>MARTIN ERA MANET 8F Pole OP Yoke</v>
          </cell>
          <cell r="J2007">
            <v>581</v>
          </cell>
          <cell r="K2007">
            <v>581</v>
          </cell>
          <cell r="L2007">
            <v>319.55</v>
          </cell>
          <cell r="P2007">
            <v>688705011394</v>
          </cell>
          <cell r="Q2007">
            <v>5706681011391</v>
          </cell>
          <cell r="R2007">
            <v>8.8184799999999992</v>
          </cell>
          <cell r="S2007">
            <v>25.590551181102363</v>
          </cell>
          <cell r="T2007">
            <v>19.685039370078741</v>
          </cell>
          <cell r="U2007">
            <v>9.4488188976377963</v>
          </cell>
          <cell r="Y2007">
            <v>205</v>
          </cell>
        </row>
        <row r="2008">
          <cell r="A2008" t="str">
            <v>ERA Range</v>
          </cell>
          <cell r="B2008" t="str">
            <v>Martin</v>
          </cell>
          <cell r="Y2008">
            <v>208</v>
          </cell>
        </row>
        <row r="2009">
          <cell r="A2009" t="str">
            <v>ERA 150 Family</v>
          </cell>
          <cell r="B2009" t="str">
            <v>Martin</v>
          </cell>
          <cell r="Y2009">
            <v>210</v>
          </cell>
        </row>
        <row r="2010">
          <cell r="A2010" t="str">
            <v>ERA 150 Wash</v>
          </cell>
          <cell r="B2010" t="str">
            <v>Martin</v>
          </cell>
          <cell r="Y2010">
            <v>211</v>
          </cell>
        </row>
        <row r="2011">
          <cell r="A2011" t="str">
            <v>MAR-90290000</v>
          </cell>
          <cell r="B2011" t="str">
            <v>Martin</v>
          </cell>
          <cell r="C2011" t="str">
            <v>Static Lights</v>
          </cell>
          <cell r="D2011" t="str">
            <v>MARTIN ERA 150 WASH</v>
          </cell>
          <cell r="E2011" t="str">
            <v>MAR--MAC</v>
          </cell>
          <cell r="H2011" t="str">
            <v>MARTIN ERA 150 WASH</v>
          </cell>
          <cell r="I2011" t="str">
            <v>MARTIN ERA 150 WASH</v>
          </cell>
          <cell r="J2011">
            <v>2630</v>
          </cell>
          <cell r="K2011">
            <v>2630</v>
          </cell>
          <cell r="L2011">
            <v>1446.5</v>
          </cell>
          <cell r="P2011">
            <v>688705007991</v>
          </cell>
          <cell r="Q2011">
            <v>5706681007998</v>
          </cell>
          <cell r="V2011" t="str">
            <v>CN</v>
          </cell>
          <cell r="W2011" t="str">
            <v>Non Compliant</v>
          </cell>
          <cell r="Y2011">
            <v>212</v>
          </cell>
        </row>
        <row r="2012">
          <cell r="A2012" t="str">
            <v>MAR-90290005</v>
          </cell>
          <cell r="B2012" t="str">
            <v>Martin</v>
          </cell>
          <cell r="C2012" t="str">
            <v>Static Lights</v>
          </cell>
          <cell r="D2012" t="str">
            <v>MARTIN ERA 150 WASH - WHITE</v>
          </cell>
          <cell r="E2012" t="str">
            <v>MAR--ERA</v>
          </cell>
          <cell r="H2012" t="str">
            <v>MARTIN ERA 150 WASH - WHITE</v>
          </cell>
          <cell r="I2012" t="str">
            <v>MARTIN ERA 150 WASH</v>
          </cell>
          <cell r="J2012">
            <v>2820</v>
          </cell>
          <cell r="K2012">
            <v>2820</v>
          </cell>
          <cell r="L2012">
            <v>1551</v>
          </cell>
          <cell r="P2012">
            <v>688705009896</v>
          </cell>
          <cell r="Q2012">
            <v>5706681009893</v>
          </cell>
          <cell r="V2012" t="str">
            <v>CN</v>
          </cell>
          <cell r="W2012" t="str">
            <v>Non Compliant</v>
          </cell>
          <cell r="Y2012">
            <v>213</v>
          </cell>
        </row>
        <row r="2013">
          <cell r="A2013" t="str">
            <v>ERA 300 Family</v>
          </cell>
          <cell r="B2013" t="str">
            <v>Martin</v>
          </cell>
          <cell r="Y2013">
            <v>215</v>
          </cell>
        </row>
        <row r="2014">
          <cell r="A2014" t="str">
            <v>ERA 300 Profile</v>
          </cell>
          <cell r="B2014" t="str">
            <v>Martin</v>
          </cell>
          <cell r="Y2014">
            <v>216</v>
          </cell>
        </row>
        <row r="2015">
          <cell r="A2015">
            <v>9025109547</v>
          </cell>
          <cell r="B2015" t="str">
            <v>Martin</v>
          </cell>
          <cell r="C2015" t="str">
            <v>ERA</v>
          </cell>
          <cell r="D2015" t="str">
            <v>MARTIN ERA 300 PROFILE</v>
          </cell>
          <cell r="E2015" t="str">
            <v>MAR--ERA</v>
          </cell>
          <cell r="G2015" t="str">
            <v>EOL stage – limited availability may apply</v>
          </cell>
          <cell r="H2015" t="str">
            <v>MARTIN ERA 300 PROFILE</v>
          </cell>
          <cell r="I2015" t="str">
            <v>MARTIN ERA 300 PROFILE</v>
          </cell>
          <cell r="J2015">
            <v>7045</v>
          </cell>
          <cell r="K2015">
            <v>7045</v>
          </cell>
          <cell r="L2015">
            <v>3874.75</v>
          </cell>
          <cell r="P2015">
            <v>688705005393</v>
          </cell>
          <cell r="Q2015">
            <v>5706681005390</v>
          </cell>
          <cell r="V2015" t="str">
            <v>CN</v>
          </cell>
          <cell r="W2015" t="str">
            <v>Non Compliant</v>
          </cell>
          <cell r="X2015" t="str">
            <v>https://www.martin.com/en/products/era-300-profile</v>
          </cell>
          <cell r="Y2015">
            <v>217</v>
          </cell>
        </row>
        <row r="2016">
          <cell r="A2016">
            <v>9025109886</v>
          </cell>
          <cell r="B2016" t="str">
            <v>Martin</v>
          </cell>
          <cell r="C2016" t="str">
            <v>ERA</v>
          </cell>
          <cell r="D2016" t="str">
            <v>MARTIN ERA 300 PROFILE WHITE</v>
          </cell>
          <cell r="E2016" t="str">
            <v>MAR--ERA</v>
          </cell>
          <cell r="G2016" t="str">
            <v>EOL stage – limited availability may apply</v>
          </cell>
          <cell r="H2016" t="str">
            <v>MARTIN ERA 300 PROFILE WHITE</v>
          </cell>
          <cell r="I2016" t="str">
            <v>MARTIN ERA 300 PROFILE WHITE</v>
          </cell>
          <cell r="J2016">
            <v>7510</v>
          </cell>
          <cell r="K2016">
            <v>7510</v>
          </cell>
          <cell r="L2016">
            <v>4130.5</v>
          </cell>
          <cell r="P2016">
            <v>688705005478</v>
          </cell>
          <cell r="Q2016">
            <v>5706681005475</v>
          </cell>
          <cell r="V2016" t="str">
            <v>CN</v>
          </cell>
          <cell r="W2016" t="str">
            <v>Non Compliant</v>
          </cell>
          <cell r="X2016" t="str">
            <v>https://www.martin.com/en/products/era-300-profile</v>
          </cell>
          <cell r="Y2016">
            <v>218</v>
          </cell>
        </row>
        <row r="2017">
          <cell r="A2017" t="str">
            <v>ERA 400 Family</v>
          </cell>
          <cell r="B2017" t="str">
            <v>Martin</v>
          </cell>
          <cell r="Y2017">
            <v>220</v>
          </cell>
        </row>
        <row r="2018">
          <cell r="A2018" t="str">
            <v>ERA 400 Performance CLD</v>
          </cell>
          <cell r="B2018" t="str">
            <v>Martin</v>
          </cell>
          <cell r="Y2018">
            <v>221</v>
          </cell>
        </row>
        <row r="2019">
          <cell r="A2019">
            <v>9025121796</v>
          </cell>
          <cell r="B2019" t="str">
            <v>Martin</v>
          </cell>
          <cell r="C2019" t="str">
            <v>ERA</v>
          </cell>
          <cell r="D2019" t="str">
            <v>Martin ERA 400 Performance CLD</v>
          </cell>
          <cell r="E2019" t="str">
            <v>MAR--ERA</v>
          </cell>
          <cell r="G2019" t="str">
            <v>EOL stage – limited availability may apply</v>
          </cell>
          <cell r="H2019" t="str">
            <v>Martin ERA 400 Performance CLD</v>
          </cell>
          <cell r="I2019" t="str">
            <v>Martin ERA 400 Performance CLD</v>
          </cell>
          <cell r="J2019">
            <v>9640</v>
          </cell>
          <cell r="K2019">
            <v>9640</v>
          </cell>
          <cell r="L2019">
            <v>5302</v>
          </cell>
          <cell r="P2019">
            <v>688705006048</v>
          </cell>
          <cell r="Q2019">
            <v>5706681006045</v>
          </cell>
          <cell r="V2019" t="str">
            <v>CN</v>
          </cell>
          <cell r="W2019" t="str">
            <v>Non Compliant</v>
          </cell>
          <cell r="X2019" t="str">
            <v>https://www.martin.com/en/products/era-400-performance-cld</v>
          </cell>
          <cell r="Y2019">
            <v>222</v>
          </cell>
        </row>
        <row r="2020">
          <cell r="A2020" t="str">
            <v>ERA 400 Accessories</v>
          </cell>
          <cell r="B2020" t="str">
            <v>Martin</v>
          </cell>
          <cell r="Y2020">
            <v>223</v>
          </cell>
        </row>
        <row r="2021">
          <cell r="A2021">
            <v>91511217</v>
          </cell>
          <cell r="B2021" t="str">
            <v>Martin</v>
          </cell>
          <cell r="C2021" t="str">
            <v>ERA</v>
          </cell>
          <cell r="D2021" t="str">
            <v>Flightcase for 2 x ERA 400</v>
          </cell>
          <cell r="E2021" t="str">
            <v>MSL-QUANT</v>
          </cell>
          <cell r="G2021" t="str">
            <v>EOL stage – limited availability may apply</v>
          </cell>
          <cell r="H2021" t="str">
            <v>Flightcase for 2 x ERA 400</v>
          </cell>
          <cell r="I2021" t="str">
            <v>Flightcase for 2 x ERA 400</v>
          </cell>
          <cell r="J2021">
            <v>3405</v>
          </cell>
          <cell r="K2021">
            <v>3405</v>
          </cell>
          <cell r="L2021">
            <v>1872.75</v>
          </cell>
          <cell r="P2021">
            <v>688705006031</v>
          </cell>
          <cell r="Q2021">
            <v>5706681006038</v>
          </cell>
          <cell r="V2021" t="str">
            <v>DE</v>
          </cell>
          <cell r="Y2021">
            <v>224</v>
          </cell>
        </row>
        <row r="2022">
          <cell r="A2022" t="str">
            <v>ERA 600 Family</v>
          </cell>
          <cell r="B2022" t="str">
            <v>Martin</v>
          </cell>
          <cell r="Y2022">
            <v>226</v>
          </cell>
        </row>
        <row r="2023">
          <cell r="A2023" t="str">
            <v>ERA 600 Performance</v>
          </cell>
          <cell r="B2023" t="str">
            <v>Martin</v>
          </cell>
          <cell r="Y2023">
            <v>227</v>
          </cell>
        </row>
        <row r="2024">
          <cell r="A2024">
            <v>9025122049</v>
          </cell>
          <cell r="B2024" t="str">
            <v>Martin</v>
          </cell>
          <cell r="C2024" t="str">
            <v>ERA</v>
          </cell>
          <cell r="D2024" t="str">
            <v>Martin ERA 600 Performance</v>
          </cell>
          <cell r="E2024" t="str">
            <v>MAR--ERA</v>
          </cell>
          <cell r="H2024" t="str">
            <v>Martin ERA 600 Performance</v>
          </cell>
          <cell r="I2024" t="str">
            <v>Martin ERA 600 Performance</v>
          </cell>
          <cell r="J2024">
            <v>14930</v>
          </cell>
          <cell r="K2024">
            <v>14930</v>
          </cell>
          <cell r="L2024">
            <v>8211.5</v>
          </cell>
          <cell r="P2024">
            <v>688705006116</v>
          </cell>
          <cell r="Q2024">
            <v>5706681006113</v>
          </cell>
          <cell r="V2024" t="str">
            <v>CN</v>
          </cell>
          <cell r="W2024" t="str">
            <v>Non Compliant</v>
          </cell>
          <cell r="X2024" t="str">
            <v>https://www.martin.com/en/products/era-600-performance</v>
          </cell>
          <cell r="Y2024">
            <v>228</v>
          </cell>
        </row>
        <row r="2025">
          <cell r="A2025">
            <v>9025122050</v>
          </cell>
          <cell r="B2025" t="str">
            <v>Martin</v>
          </cell>
          <cell r="C2025" t="str">
            <v>ERA</v>
          </cell>
          <cell r="D2025" t="str">
            <v>Martin ERA 600 Performance WHITE</v>
          </cell>
          <cell r="E2025" t="str">
            <v>MAR--ERA</v>
          </cell>
          <cell r="H2025" t="str">
            <v>Martin ERA 600 Performance WHITE</v>
          </cell>
          <cell r="I2025" t="str">
            <v>Martin ERA 600 Performance WHITE</v>
          </cell>
          <cell r="J2025">
            <v>16315</v>
          </cell>
          <cell r="K2025">
            <v>16315</v>
          </cell>
          <cell r="L2025">
            <v>8973.25</v>
          </cell>
          <cell r="P2025">
            <v>688705006109</v>
          </cell>
          <cell r="Q2025">
            <v>5706681006106</v>
          </cell>
          <cell r="V2025" t="str">
            <v>CN</v>
          </cell>
          <cell r="W2025" t="str">
            <v>Non Compliant</v>
          </cell>
          <cell r="X2025" t="str">
            <v>https://www.martin.com/en/products/era-800-performance</v>
          </cell>
          <cell r="Y2025">
            <v>229</v>
          </cell>
        </row>
        <row r="2026">
          <cell r="A2026" t="str">
            <v>ERA 600 Profile</v>
          </cell>
          <cell r="B2026" t="str">
            <v>Martin</v>
          </cell>
          <cell r="Y2026">
            <v>230</v>
          </cell>
        </row>
        <row r="2027">
          <cell r="A2027">
            <v>9025123579</v>
          </cell>
          <cell r="B2027" t="str">
            <v>Martin</v>
          </cell>
          <cell r="C2027" t="str">
            <v>ERA</v>
          </cell>
          <cell r="D2027" t="str">
            <v>Martin ERA 600 Profile</v>
          </cell>
          <cell r="E2027" t="str">
            <v>MAR--ERA</v>
          </cell>
          <cell r="H2027" t="str">
            <v>Martin ERA 600 Profile</v>
          </cell>
          <cell r="I2027" t="str">
            <v>Martin ERA 600 Profile</v>
          </cell>
          <cell r="J2027">
            <v>12845</v>
          </cell>
          <cell r="K2027">
            <v>12845</v>
          </cell>
          <cell r="L2027">
            <v>7064.75</v>
          </cell>
          <cell r="P2027">
            <v>688705007298</v>
          </cell>
          <cell r="Q2027">
            <v>5706681007295</v>
          </cell>
          <cell r="V2027" t="str">
            <v>CN</v>
          </cell>
          <cell r="W2027" t="str">
            <v>Non Compliant</v>
          </cell>
          <cell r="X2027" t="str">
            <v>https://www.martin.com/en/products/era-600-profile</v>
          </cell>
          <cell r="Y2027">
            <v>231</v>
          </cell>
        </row>
        <row r="2028">
          <cell r="A2028">
            <v>9025123580</v>
          </cell>
          <cell r="B2028" t="str">
            <v>Martin</v>
          </cell>
          <cell r="C2028" t="str">
            <v>ERA</v>
          </cell>
          <cell r="D2028" t="str">
            <v>Martin ERA 600 Profile WHITE</v>
          </cell>
          <cell r="E2028" t="str">
            <v>MAR--ERA</v>
          </cell>
          <cell r="H2028" t="str">
            <v>Martin ERA 600 Profile WHITE</v>
          </cell>
          <cell r="I2028" t="str">
            <v>Martin ERA 600 Profile WHITE</v>
          </cell>
          <cell r="J2028">
            <v>14280</v>
          </cell>
          <cell r="K2028">
            <v>14280</v>
          </cell>
          <cell r="L2028">
            <v>7854</v>
          </cell>
          <cell r="P2028">
            <v>688705007281</v>
          </cell>
          <cell r="Q2028">
            <v>5706681007288</v>
          </cell>
          <cell r="V2028" t="str">
            <v>CN</v>
          </cell>
          <cell r="W2028" t="str">
            <v>Non Compliant</v>
          </cell>
          <cell r="X2028" t="str">
            <v>https://www.martin.com/en/products/era-600-profile</v>
          </cell>
          <cell r="Y2028">
            <v>232</v>
          </cell>
        </row>
        <row r="2029">
          <cell r="A2029" t="str">
            <v>ERA 600 Accessories</v>
          </cell>
          <cell r="B2029" t="str">
            <v>Martin</v>
          </cell>
          <cell r="Y2029">
            <v>233</v>
          </cell>
        </row>
        <row r="2030">
          <cell r="A2030">
            <v>91512205</v>
          </cell>
          <cell r="B2030" t="str">
            <v>Martin</v>
          </cell>
          <cell r="C2030" t="str">
            <v>ERA</v>
          </cell>
          <cell r="D2030" t="str">
            <v>Flightcase for 2 x ERA 600</v>
          </cell>
          <cell r="E2030" t="str">
            <v>MAR--ERA</v>
          </cell>
          <cell r="H2030" t="str">
            <v>Flightcase for 2 x ERA 600</v>
          </cell>
          <cell r="I2030" t="str">
            <v>Flightcase for 2 x ERA 600</v>
          </cell>
          <cell r="J2030">
            <v>3215</v>
          </cell>
          <cell r="K2030">
            <v>3215</v>
          </cell>
          <cell r="L2030">
            <v>1768.25</v>
          </cell>
          <cell r="P2030">
            <v>688705006093</v>
          </cell>
          <cell r="Q2030">
            <v>5706681006090</v>
          </cell>
          <cell r="V2030" t="str">
            <v>DE</v>
          </cell>
          <cell r="X2030" t="str">
            <v>https://www.martin.com/en/site_elements/martin-era-600-flightcase</v>
          </cell>
          <cell r="Y2030">
            <v>234</v>
          </cell>
        </row>
        <row r="2031">
          <cell r="A2031" t="str">
            <v>MAR-91614058</v>
          </cell>
          <cell r="B2031" t="str">
            <v>Martin</v>
          </cell>
          <cell r="C2031" t="str">
            <v>ERA</v>
          </cell>
          <cell r="D2031" t="str">
            <v>ERA 600 CRI Boost Filter</v>
          </cell>
          <cell r="E2031" t="str">
            <v>MAR--MAC</v>
          </cell>
          <cell r="H2031" t="str">
            <v>ERA 600 CRI Boost Filter</v>
          </cell>
          <cell r="I2031" t="str">
            <v>ERA 600 CRI Boost Filter</v>
          </cell>
          <cell r="J2031">
            <v>104</v>
          </cell>
          <cell r="K2031">
            <v>104</v>
          </cell>
          <cell r="L2031">
            <v>57.2</v>
          </cell>
          <cell r="P2031">
            <v>688705007250</v>
          </cell>
          <cell r="Q2031">
            <v>5706681007257</v>
          </cell>
          <cell r="V2031" t="str">
            <v>DE</v>
          </cell>
          <cell r="Y2031">
            <v>235</v>
          </cell>
        </row>
        <row r="2032">
          <cell r="A2032" t="str">
            <v>ERA 700 Family</v>
          </cell>
          <cell r="B2032" t="str">
            <v>Martin</v>
          </cell>
          <cell r="Y2032">
            <v>237</v>
          </cell>
        </row>
        <row r="2033">
          <cell r="A2033" t="str">
            <v>MAR-90290010</v>
          </cell>
          <cell r="B2033" t="str">
            <v>Martin</v>
          </cell>
          <cell r="C2033" t="str">
            <v>ERA 700</v>
          </cell>
          <cell r="D2033" t="str">
            <v>ERA 700 Peformance IP</v>
          </cell>
          <cell r="E2033" t="str">
            <v>MAR-ERA</v>
          </cell>
          <cell r="H2033" t="str">
            <v>ERA 700 Peformance IP</v>
          </cell>
          <cell r="I2033" t="str">
            <v>ERA 700 Peformance IP</v>
          </cell>
          <cell r="J2033">
            <v>16555</v>
          </cell>
          <cell r="K2033">
            <v>16555</v>
          </cell>
          <cell r="L2033">
            <v>9105.25</v>
          </cell>
          <cell r="P2033">
            <v>688705010076</v>
          </cell>
          <cell r="Q2033">
            <v>5706681010073</v>
          </cell>
          <cell r="R2033">
            <v>101.632982</v>
          </cell>
          <cell r="S2033">
            <v>35.826791</v>
          </cell>
          <cell r="T2033">
            <v>23.228358999999998</v>
          </cell>
          <cell r="U2033">
            <v>18.3070965</v>
          </cell>
          <cell r="V2033" t="str">
            <v>CN</v>
          </cell>
          <cell r="W2033" t="str">
            <v>Non Compliant</v>
          </cell>
          <cell r="Y2033">
            <v>239</v>
          </cell>
        </row>
        <row r="2034">
          <cell r="A2034" t="str">
            <v>MAR-90290015</v>
          </cell>
          <cell r="B2034" t="str">
            <v>Martin</v>
          </cell>
          <cell r="C2034" t="str">
            <v>ERA 700</v>
          </cell>
          <cell r="D2034" t="str">
            <v>ERA 700 Peformance IP - White</v>
          </cell>
          <cell r="E2034" t="str">
            <v>MAR-ERA</v>
          </cell>
          <cell r="H2034" t="str">
            <v>ERA 700 Peformance IP - White</v>
          </cell>
          <cell r="I2034" t="str">
            <v>ERA 700 Peformance IP - White</v>
          </cell>
          <cell r="J2034">
            <v>18915</v>
          </cell>
          <cell r="K2034">
            <v>18915</v>
          </cell>
          <cell r="L2034">
            <v>10403.25</v>
          </cell>
          <cell r="P2034">
            <v>688705010069</v>
          </cell>
          <cell r="Q2034">
            <v>5706681010066</v>
          </cell>
          <cell r="R2034">
            <v>101.632982</v>
          </cell>
          <cell r="S2034">
            <v>35.826791</v>
          </cell>
          <cell r="T2034">
            <v>23.228358999999998</v>
          </cell>
          <cell r="U2034">
            <v>18.3070965</v>
          </cell>
          <cell r="V2034" t="str">
            <v>CN</v>
          </cell>
          <cell r="W2034" t="str">
            <v>Non Compliant</v>
          </cell>
          <cell r="Y2034">
            <v>240</v>
          </cell>
        </row>
        <row r="2035">
          <cell r="A2035" t="str">
            <v>MAR-91515059</v>
          </cell>
          <cell r="B2035" t="str">
            <v>Martin</v>
          </cell>
          <cell r="C2035" t="str">
            <v xml:space="preserve">ERA 700 Accesssories </v>
          </cell>
          <cell r="D2035" t="str">
            <v>Flightcase for 2 x ERA 700</v>
          </cell>
          <cell r="E2035" t="str">
            <v>MAR-ERA</v>
          </cell>
          <cell r="H2035" t="str">
            <v>Flightcase for 2 x ERA 700</v>
          </cell>
          <cell r="I2035" t="str">
            <v>Flightcase for 2 x ERA 700</v>
          </cell>
          <cell r="J2035">
            <v>3510</v>
          </cell>
          <cell r="K2035">
            <v>3510</v>
          </cell>
          <cell r="L2035">
            <v>1930.5</v>
          </cell>
          <cell r="P2035">
            <v>688705010052</v>
          </cell>
          <cell r="Q2035">
            <v>5706681010059</v>
          </cell>
          <cell r="R2035">
            <v>171.96035999999998</v>
          </cell>
          <cell r="S2035">
            <v>40.1968721</v>
          </cell>
          <cell r="T2035">
            <v>37.401595</v>
          </cell>
          <cell r="U2035">
            <v>23.622059999999998</v>
          </cell>
          <cell r="V2035" t="str">
            <v>CN</v>
          </cell>
          <cell r="W2035" t="str">
            <v>Non Compliant</v>
          </cell>
          <cell r="Y2035">
            <v>242</v>
          </cell>
        </row>
        <row r="2036">
          <cell r="A2036" t="str">
            <v>MAR-91616136</v>
          </cell>
          <cell r="B2036" t="str">
            <v>Martin</v>
          </cell>
          <cell r="C2036" t="str">
            <v>ERA 700</v>
          </cell>
          <cell r="D2036" t="str">
            <v>ERA M12 INSTALLATION KIT</v>
          </cell>
          <cell r="E2036" t="str">
            <v>MAR-ERA</v>
          </cell>
          <cell r="G2036" t="str">
            <v>NEW SKU</v>
          </cell>
          <cell r="H2036" t="str">
            <v>ERA M12 INSTALLATION KIT</v>
          </cell>
          <cell r="I2036" t="str">
            <v>ERA M12 INSTALLATION KIT</v>
          </cell>
          <cell r="J2036">
            <v>38.1</v>
          </cell>
          <cell r="K2036">
            <v>38.1</v>
          </cell>
          <cell r="L2036">
            <v>20.96</v>
          </cell>
          <cell r="P2036">
            <v>688705011202</v>
          </cell>
          <cell r="Q2036">
            <v>5706681011209</v>
          </cell>
          <cell r="X2036" t="str">
            <v xml:space="preserve">https://www.martin.com/en/products/era-700-performance-ip </v>
          </cell>
          <cell r="Y2036">
            <v>243</v>
          </cell>
        </row>
        <row r="2037">
          <cell r="A2037" t="str">
            <v>ERA 800 Family</v>
          </cell>
          <cell r="B2037" t="str">
            <v>Martin</v>
          </cell>
          <cell r="Y2037">
            <v>245</v>
          </cell>
        </row>
        <row r="2038">
          <cell r="A2038" t="str">
            <v>ERA 800 Accessories</v>
          </cell>
          <cell r="B2038" t="str">
            <v>Martin</v>
          </cell>
          <cell r="Y2038">
            <v>246</v>
          </cell>
        </row>
        <row r="2039">
          <cell r="A2039">
            <v>91512255</v>
          </cell>
          <cell r="B2039" t="str">
            <v>Martin</v>
          </cell>
          <cell r="C2039" t="str">
            <v>ERA</v>
          </cell>
          <cell r="D2039" t="str">
            <v>Flightcase for 2 x ERA 800</v>
          </cell>
          <cell r="E2039" t="str">
            <v>MAR--ERA</v>
          </cell>
          <cell r="G2039" t="str">
            <v>EOL stage – limited availability may apply</v>
          </cell>
          <cell r="H2039" t="str">
            <v>Flightcase for 2 x ERA 800</v>
          </cell>
          <cell r="I2039" t="str">
            <v>Flightcase for 2 x ERA 800</v>
          </cell>
          <cell r="J2039">
            <v>3360</v>
          </cell>
          <cell r="K2039">
            <v>3360</v>
          </cell>
          <cell r="L2039">
            <v>1848</v>
          </cell>
          <cell r="P2039">
            <v>688705006147</v>
          </cell>
          <cell r="Q2039">
            <v>5706681006144</v>
          </cell>
          <cell r="V2039" t="str">
            <v>DE</v>
          </cell>
          <cell r="X2039" t="str">
            <v>https://www.martin.com/en/site_elements/martin-era-600-flightcase</v>
          </cell>
          <cell r="Y2039">
            <v>247</v>
          </cell>
        </row>
        <row r="2040">
          <cell r="A2040" t="str">
            <v>MAR-91614059</v>
          </cell>
          <cell r="B2040" t="str">
            <v>Martin</v>
          </cell>
          <cell r="C2040" t="str">
            <v>ERA</v>
          </cell>
          <cell r="D2040" t="str">
            <v>ERA 800 CRI Boost Filter</v>
          </cell>
          <cell r="E2040" t="str">
            <v>MAR--ERA</v>
          </cell>
          <cell r="H2040" t="str">
            <v>ERA 800 CRI Boost Filter</v>
          </cell>
          <cell r="I2040" t="str">
            <v>ERA 800 CRI Boost Filter</v>
          </cell>
          <cell r="J2040">
            <v>118.5</v>
          </cell>
          <cell r="K2040">
            <v>118.5</v>
          </cell>
          <cell r="L2040">
            <v>65.180000000000007</v>
          </cell>
          <cell r="P2040">
            <v>688705007212</v>
          </cell>
          <cell r="Q2040">
            <v>5706681007219</v>
          </cell>
          <cell r="V2040" t="str">
            <v>ZZ</v>
          </cell>
          <cell r="Y2040">
            <v>248</v>
          </cell>
        </row>
        <row r="2041">
          <cell r="A2041" t="str">
            <v>Exterior Range</v>
          </cell>
          <cell r="B2041" t="str">
            <v>Martin</v>
          </cell>
          <cell r="Y2041">
            <v>251</v>
          </cell>
        </row>
        <row r="2042">
          <cell r="A2042" t="str">
            <v>MAR-90581020</v>
          </cell>
          <cell r="B2042" t="str">
            <v>Martin</v>
          </cell>
          <cell r="C2042" t="str">
            <v>Exterior Dot Pro</v>
          </cell>
          <cell r="D2042" t="str">
            <v>Exterior Dot-HP Pro, Clear Front</v>
          </cell>
          <cell r="E2042" t="str">
            <v>EXT-CREAT</v>
          </cell>
          <cell r="G2042" t="str">
            <v>Will ship from June 2026</v>
          </cell>
          <cell r="H2042" t="str">
            <v>Exterior Dot-HP Pro, Clear Front</v>
          </cell>
          <cell r="I2042" t="str">
            <v>Exterior Dot-HP Pro, Clear Front</v>
          </cell>
          <cell r="J2042">
            <v>575</v>
          </cell>
          <cell r="K2042">
            <v>575</v>
          </cell>
          <cell r="L2042">
            <v>315</v>
          </cell>
          <cell r="P2042">
            <v>688705012209</v>
          </cell>
          <cell r="Q2042">
            <v>5706681012206</v>
          </cell>
          <cell r="R2042">
            <v>1.1464023999999999</v>
          </cell>
          <cell r="S2042">
            <v>10.118110236220472</v>
          </cell>
          <cell r="T2042">
            <v>6.4960629921259843</v>
          </cell>
          <cell r="U2042">
            <v>2.0472440944881889</v>
          </cell>
          <cell r="V2042" t="str">
            <v>CN</v>
          </cell>
          <cell r="W2042" t="str">
            <v>Non Compliant</v>
          </cell>
          <cell r="X2042">
            <v>0</v>
          </cell>
          <cell r="Y2042">
            <v>255</v>
          </cell>
        </row>
        <row r="2043">
          <cell r="A2043" t="str">
            <v>MAR-90581021</v>
          </cell>
          <cell r="B2043" t="str">
            <v>Martin</v>
          </cell>
          <cell r="C2043" t="str">
            <v>Exterior Projection</v>
          </cell>
          <cell r="D2043" t="str">
            <v>Exterior Dot-HP Pro, Diffused Dome</v>
          </cell>
          <cell r="E2043" t="str">
            <v>EXT-CREAT</v>
          </cell>
          <cell r="G2043" t="str">
            <v>Will Ship from June 2026</v>
          </cell>
          <cell r="H2043" t="str">
            <v>Exterior Dot-HP Pro, Diffused Dome</v>
          </cell>
          <cell r="I2043" t="str">
            <v>Exterior Dot-HP Pro, Diffused Dome</v>
          </cell>
          <cell r="J2043">
            <v>575</v>
          </cell>
          <cell r="K2043">
            <v>575</v>
          </cell>
          <cell r="L2043">
            <v>315</v>
          </cell>
          <cell r="P2043">
            <v>688705012193</v>
          </cell>
          <cell r="Q2043">
            <v>5706681012190</v>
          </cell>
          <cell r="R2043">
            <v>1.1574255</v>
          </cell>
          <cell r="S2043">
            <v>10.118110236220472</v>
          </cell>
          <cell r="T2043">
            <v>6.4960629921259843</v>
          </cell>
          <cell r="U2043">
            <v>2.5590551181102366</v>
          </cell>
          <cell r="V2043" t="str">
            <v>CN</v>
          </cell>
          <cell r="W2043" t="str">
            <v>Non Compliant</v>
          </cell>
          <cell r="X2043">
            <v>0</v>
          </cell>
          <cell r="Y2043">
            <v>256</v>
          </cell>
        </row>
        <row r="2044">
          <cell r="A2044" t="str">
            <v>MAR-90581012</v>
          </cell>
          <cell r="B2044" t="str">
            <v>Martin</v>
          </cell>
          <cell r="C2044" t="str">
            <v>Exterior Dot Pro</v>
          </cell>
          <cell r="D2044" t="str">
            <v>Exterior Dot-HP Pro Flange Bracket, set of 10</v>
          </cell>
          <cell r="E2044" t="str">
            <v>EXT-CREAT</v>
          </cell>
          <cell r="H2044" t="str">
            <v>Exterior Dot-HP Pro Flange Bracket, set of 10</v>
          </cell>
          <cell r="I2044" t="str">
            <v>Exterior Dot-HP Pro Flange Bracket, set of 10</v>
          </cell>
          <cell r="J2044">
            <v>165.8</v>
          </cell>
          <cell r="K2044">
            <v>165.8</v>
          </cell>
          <cell r="L2044">
            <v>91.19</v>
          </cell>
          <cell r="P2044">
            <v>688705010274</v>
          </cell>
          <cell r="Q2044">
            <v>5706681010271</v>
          </cell>
          <cell r="R2044">
            <v>0.60847512000000004</v>
          </cell>
          <cell r="S2044">
            <v>4.409448818897638</v>
          </cell>
          <cell r="T2044">
            <v>1.8897637795275593</v>
          </cell>
          <cell r="U2044">
            <v>2.3622047244094491</v>
          </cell>
          <cell r="V2044" t="str">
            <v>CN</v>
          </cell>
          <cell r="W2044" t="str">
            <v>Non Compliant</v>
          </cell>
          <cell r="X2044">
            <v>0</v>
          </cell>
          <cell r="Y2044">
            <v>258</v>
          </cell>
        </row>
        <row r="2045">
          <cell r="A2045">
            <v>91606021</v>
          </cell>
          <cell r="B2045" t="str">
            <v>Martin</v>
          </cell>
          <cell r="C2045" t="str">
            <v>Linear</v>
          </cell>
          <cell r="D2045" t="str">
            <v>BRACKET FOR MOUNTING PROFILE, EXT DOT-HP</v>
          </cell>
          <cell r="E2045" t="str">
            <v>EXT-CREAT</v>
          </cell>
          <cell r="H2045" t="str">
            <v>BRACKET FOR MOUNTING PROFILE, EXT DOT-HP</v>
          </cell>
          <cell r="I2045" t="str">
            <v>BRACKET FOR MOUNTING PROFILE, EXT DOT-HP</v>
          </cell>
          <cell r="J2045">
            <v>49.400000000000006</v>
          </cell>
          <cell r="K2045">
            <v>49.400000000000006</v>
          </cell>
          <cell r="L2045">
            <v>27.17</v>
          </cell>
          <cell r="P2045">
            <v>688705011509</v>
          </cell>
          <cell r="Q2045">
            <v>5706681010455</v>
          </cell>
          <cell r="V2045" t="str">
            <v>CN</v>
          </cell>
          <cell r="W2045" t="str">
            <v>Non Compliant</v>
          </cell>
          <cell r="X2045" t="str">
            <v>https://www.martin.com/en/products/vc-dot-1</v>
          </cell>
          <cell r="Y2045">
            <v>259</v>
          </cell>
        </row>
        <row r="2046">
          <cell r="A2046" t="str">
            <v>MAR-90580000</v>
          </cell>
          <cell r="B2046" t="str">
            <v>Martin</v>
          </cell>
          <cell r="C2046" t="str">
            <v xml:space="preserve">Exterior Dot Pro </v>
          </cell>
          <cell r="D2046" t="str">
            <v>Exterior Dot-1 Pro, 115mm,  100pcs, 2m ld</v>
          </cell>
          <cell r="E2046" t="str">
            <v>EXT-CREAT</v>
          </cell>
          <cell r="H2046" t="str">
            <v>Exterior Dot-1 Pro, 115mm,  100pcs, 2m ld</v>
          </cell>
          <cell r="I2046" t="str">
            <v>Exterior Dot-1 Pro, 115mm,  100pcs, 2m ld</v>
          </cell>
          <cell r="J2046">
            <v>2436</v>
          </cell>
          <cell r="K2046">
            <v>2436</v>
          </cell>
          <cell r="L2046">
            <v>1339.8</v>
          </cell>
          <cell r="P2046">
            <v>688705009087</v>
          </cell>
          <cell r="Q2046">
            <v>5706681009084</v>
          </cell>
          <cell r="R2046">
            <v>7.0547839999999997</v>
          </cell>
          <cell r="S2046">
            <v>25.984251968503937</v>
          </cell>
          <cell r="T2046">
            <v>16.535433070866144</v>
          </cell>
          <cell r="U2046">
            <v>3.4251968503937009</v>
          </cell>
          <cell r="V2046" t="str">
            <v>CN</v>
          </cell>
          <cell r="W2046" t="str">
            <v>Non Compliant</v>
          </cell>
          <cell r="X2046">
            <v>0</v>
          </cell>
          <cell r="Y2046">
            <v>261</v>
          </cell>
        </row>
        <row r="2047">
          <cell r="A2047" t="str">
            <v>MAR-90580005</v>
          </cell>
          <cell r="B2047" t="str">
            <v>Martin</v>
          </cell>
          <cell r="C2047" t="str">
            <v>Exterior Dot Pro</v>
          </cell>
          <cell r="D2047" t="str">
            <v>Glare kit Dot-1 Pro, grey, set of 10</v>
          </cell>
          <cell r="E2047" t="str">
            <v>EXT-CREAT</v>
          </cell>
          <cell r="H2047" t="str">
            <v>Glare kit Dot-1 Pro, grey, set of 10</v>
          </cell>
          <cell r="I2047" t="str">
            <v>Glare kit Dot-1 Pro, grey, set of 10</v>
          </cell>
          <cell r="J2047">
            <v>16.48</v>
          </cell>
          <cell r="K2047">
            <v>16.48</v>
          </cell>
          <cell r="L2047">
            <v>9.06</v>
          </cell>
          <cell r="P2047">
            <v>688705009216</v>
          </cell>
          <cell r="Q2047">
            <v>5706681009213</v>
          </cell>
          <cell r="R2047">
            <v>0.17196035999999998</v>
          </cell>
          <cell r="S2047">
            <v>4.7244094488188981</v>
          </cell>
          <cell r="T2047">
            <v>1.8897637795275593</v>
          </cell>
          <cell r="U2047">
            <v>4.7244094488188981</v>
          </cell>
          <cell r="V2047" t="str">
            <v>CN</v>
          </cell>
          <cell r="W2047" t="str">
            <v>Non Compliant</v>
          </cell>
          <cell r="X2047">
            <v>0</v>
          </cell>
          <cell r="Y2047">
            <v>263</v>
          </cell>
        </row>
        <row r="2048">
          <cell r="A2048" t="str">
            <v>MAR-90580029</v>
          </cell>
          <cell r="B2048" t="str">
            <v>Martin</v>
          </cell>
          <cell r="C2048" t="str">
            <v>Exterior Dot Pro</v>
          </cell>
          <cell r="D2048" t="str">
            <v>Glare kit Dot-1 Pro, black, set of 10</v>
          </cell>
          <cell r="E2048" t="str">
            <v>EXT-CREAT</v>
          </cell>
          <cell r="H2048" t="str">
            <v>Glare kit Dot-1 Pro, black, set of 10</v>
          </cell>
          <cell r="I2048" t="str">
            <v>Glare kit Dot-1 Pro, black, set of 10</v>
          </cell>
          <cell r="J2048">
            <v>16.48</v>
          </cell>
          <cell r="K2048">
            <v>16.48</v>
          </cell>
          <cell r="L2048">
            <v>9.06</v>
          </cell>
          <cell r="P2048">
            <v>688705011110</v>
          </cell>
          <cell r="Q2048">
            <v>5706681011117</v>
          </cell>
          <cell r="R2048">
            <v>0.17196035999999998</v>
          </cell>
          <cell r="S2048">
            <v>4.7244094488188981</v>
          </cell>
          <cell r="T2048">
            <v>1.8897637795275593</v>
          </cell>
          <cell r="U2048">
            <v>4.7244094488188981</v>
          </cell>
          <cell r="V2048" t="str">
            <v>CN</v>
          </cell>
          <cell r="W2048" t="str">
            <v>Non Compliant</v>
          </cell>
          <cell r="X2048">
            <v>0</v>
          </cell>
          <cell r="Y2048">
            <v>264</v>
          </cell>
        </row>
        <row r="2049">
          <cell r="A2049" t="str">
            <v>MAR-90580011</v>
          </cell>
          <cell r="B2049" t="str">
            <v>Martin</v>
          </cell>
          <cell r="C2049" t="str">
            <v>Exterior Dot Pro</v>
          </cell>
          <cell r="D2049" t="str">
            <v>Dome kit Dot-1 Pro, grey, set of 10</v>
          </cell>
          <cell r="E2049" t="str">
            <v>EXT-CREAT</v>
          </cell>
          <cell r="H2049" t="str">
            <v>Dome kit Dot-1 Pro, grey, set of 10</v>
          </cell>
          <cell r="I2049" t="str">
            <v>Dome kit Dot-1 Pro, grey, set of 10</v>
          </cell>
          <cell r="J2049">
            <v>16.48</v>
          </cell>
          <cell r="K2049">
            <v>16.48</v>
          </cell>
          <cell r="L2049">
            <v>9.06</v>
          </cell>
          <cell r="P2049">
            <v>688705009315</v>
          </cell>
          <cell r="Q2049">
            <v>5706681009312</v>
          </cell>
          <cell r="R2049">
            <v>0.18077884</v>
          </cell>
          <cell r="S2049">
            <v>4.7244094488188981</v>
          </cell>
          <cell r="T2049">
            <v>1.8897637795275593</v>
          </cell>
          <cell r="U2049">
            <v>4.7244094488188981</v>
          </cell>
          <cell r="V2049" t="str">
            <v>CN</v>
          </cell>
          <cell r="W2049" t="str">
            <v>Non Compliant</v>
          </cell>
          <cell r="X2049">
            <v>0</v>
          </cell>
          <cell r="Y2049">
            <v>265</v>
          </cell>
        </row>
        <row r="2050">
          <cell r="A2050" t="str">
            <v>MAR-90580014</v>
          </cell>
          <cell r="B2050" t="str">
            <v>Martin</v>
          </cell>
          <cell r="C2050" t="str">
            <v>Exterior Dot Pro</v>
          </cell>
          <cell r="D2050" t="str">
            <v>Dome kit Dot-1 Pro, black, set of 10</v>
          </cell>
          <cell r="E2050" t="str">
            <v>EXT-CREAT</v>
          </cell>
          <cell r="H2050" t="str">
            <v>Dome kit Dot-1 Pro, black, set of 10</v>
          </cell>
          <cell r="I2050" t="str">
            <v>Dome kit Dot-1 Pro, black, set of 10</v>
          </cell>
          <cell r="J2050">
            <v>17.510000000000002</v>
          </cell>
          <cell r="K2050">
            <v>17.510000000000002</v>
          </cell>
          <cell r="L2050">
            <v>9.6300000000000008</v>
          </cell>
          <cell r="P2050">
            <v>688705009346</v>
          </cell>
          <cell r="Q2050">
            <v>5706681009343</v>
          </cell>
          <cell r="R2050">
            <v>0.18077884</v>
          </cell>
          <cell r="S2050">
            <v>4.7244094488188981</v>
          </cell>
          <cell r="T2050">
            <v>1.8897637795275593</v>
          </cell>
          <cell r="U2050">
            <v>4.7244094488188981</v>
          </cell>
          <cell r="V2050" t="str">
            <v>CN</v>
          </cell>
          <cell r="W2050" t="str">
            <v>Non Compliant</v>
          </cell>
          <cell r="X2050">
            <v>0</v>
          </cell>
          <cell r="Y2050">
            <v>266</v>
          </cell>
        </row>
        <row r="2051">
          <cell r="A2051" t="str">
            <v>MAR-90580008</v>
          </cell>
          <cell r="B2051" t="str">
            <v>Martin</v>
          </cell>
          <cell r="C2051" t="str">
            <v>Exterior Dot Pro</v>
          </cell>
          <cell r="D2051" t="str">
            <v>Mnt bracket Dot-1 Pro, grey, set of 10</v>
          </cell>
          <cell r="E2051" t="str">
            <v>EXT-CREAT</v>
          </cell>
          <cell r="H2051" t="str">
            <v>Mnt bracket Dot-1 Pro, grey, set of 10</v>
          </cell>
          <cell r="I2051" t="str">
            <v>Mnt bracket Dot-1 Pro, grey, set of 10</v>
          </cell>
          <cell r="J2051">
            <v>25.8</v>
          </cell>
          <cell r="K2051">
            <v>25.8</v>
          </cell>
          <cell r="L2051">
            <v>14.19</v>
          </cell>
          <cell r="P2051">
            <v>688705009285</v>
          </cell>
          <cell r="Q2051">
            <v>5706681009282</v>
          </cell>
          <cell r="R2051">
            <v>0.20943889999999998</v>
          </cell>
          <cell r="S2051">
            <v>4.7244094488188981</v>
          </cell>
          <cell r="T2051">
            <v>1.8897637795275593</v>
          </cell>
          <cell r="U2051">
            <v>4.7244094488188981</v>
          </cell>
          <cell r="V2051" t="str">
            <v>CN</v>
          </cell>
          <cell r="W2051" t="str">
            <v>Non Compliant</v>
          </cell>
          <cell r="X2051">
            <v>0</v>
          </cell>
          <cell r="Y2051">
            <v>267</v>
          </cell>
        </row>
        <row r="2052">
          <cell r="A2052" t="str">
            <v>MAR-90580032</v>
          </cell>
          <cell r="B2052" t="str">
            <v>Martin</v>
          </cell>
          <cell r="C2052" t="str">
            <v>Exterior Dot Pro</v>
          </cell>
          <cell r="D2052" t="str">
            <v>Mnt bracket Dot-1 Pro, black, set of 10</v>
          </cell>
          <cell r="E2052" t="str">
            <v>EXT-CREAT</v>
          </cell>
          <cell r="H2052" t="str">
            <v>Mnt bracket Dot-1 Pro, black, set of 10</v>
          </cell>
          <cell r="I2052" t="str">
            <v>Mnt bracket Dot-1 Pro, black, set of 10</v>
          </cell>
          <cell r="J2052">
            <v>25.8</v>
          </cell>
          <cell r="K2052">
            <v>25.8</v>
          </cell>
          <cell r="L2052">
            <v>14.19</v>
          </cell>
          <cell r="P2052">
            <v>688705011141</v>
          </cell>
          <cell r="Q2052">
            <v>5706681011148</v>
          </cell>
          <cell r="R2052">
            <v>0.20943889999999998</v>
          </cell>
          <cell r="S2052">
            <v>4.7244094488188981</v>
          </cell>
          <cell r="T2052">
            <v>1.8897637795275593</v>
          </cell>
          <cell r="U2052">
            <v>4.7244094488188981</v>
          </cell>
          <cell r="V2052" t="str">
            <v>CN</v>
          </cell>
          <cell r="W2052" t="str">
            <v>Non Compliant</v>
          </cell>
          <cell r="X2052">
            <v>0</v>
          </cell>
          <cell r="Y2052">
            <v>268</v>
          </cell>
        </row>
        <row r="2053">
          <cell r="A2053" t="str">
            <v>MAR-90580017</v>
          </cell>
          <cell r="B2053" t="str">
            <v>Martin</v>
          </cell>
          <cell r="C2053" t="str">
            <v>Exterior Dot Pro</v>
          </cell>
          <cell r="D2053" t="str">
            <v>Mounting profile Dot-1 Pro, 2 meter</v>
          </cell>
          <cell r="E2053" t="str">
            <v>EXT-CREAT</v>
          </cell>
          <cell r="H2053" t="str">
            <v>Mounting profile Dot-1 Pro, 2 meter</v>
          </cell>
          <cell r="I2053" t="str">
            <v>Mounting profile Dot-1 Pro, 2 meter</v>
          </cell>
          <cell r="J2053">
            <v>160.70000000000002</v>
          </cell>
          <cell r="K2053">
            <v>160.70000000000002</v>
          </cell>
          <cell r="L2053">
            <v>88.39</v>
          </cell>
          <cell r="P2053">
            <v>688705009254</v>
          </cell>
          <cell r="Q2053">
            <v>5706681009251</v>
          </cell>
          <cell r="R2053">
            <v>3.1966989999999997</v>
          </cell>
          <cell r="S2053">
            <v>79.055118110236222</v>
          </cell>
          <cell r="T2053">
            <v>1.3779527559055118</v>
          </cell>
          <cell r="U2053">
            <v>1.4566929133858268</v>
          </cell>
          <cell r="V2053" t="str">
            <v>CN</v>
          </cell>
          <cell r="W2053" t="str">
            <v>Non Compliant</v>
          </cell>
          <cell r="X2053">
            <v>0</v>
          </cell>
          <cell r="Y2053">
            <v>269</v>
          </cell>
        </row>
        <row r="2054">
          <cell r="A2054" t="str">
            <v>MAR-90580026</v>
          </cell>
          <cell r="B2054" t="str">
            <v>Martin</v>
          </cell>
          <cell r="C2054" t="str">
            <v>Exterior Dot Pro</v>
          </cell>
          <cell r="D2054" t="str">
            <v>End cap mounting profile Dot-1, set of 2</v>
          </cell>
          <cell r="E2054" t="str">
            <v>EXT-CREAT</v>
          </cell>
          <cell r="H2054" t="str">
            <v>End cap mounting profile Dot-1, set of 2</v>
          </cell>
          <cell r="I2054" t="str">
            <v>End cap mounting profile Dot-1, set of 2</v>
          </cell>
          <cell r="J2054">
            <v>20.6</v>
          </cell>
          <cell r="K2054">
            <v>20.6</v>
          </cell>
          <cell r="L2054">
            <v>11.33</v>
          </cell>
          <cell r="P2054">
            <v>688705009872</v>
          </cell>
          <cell r="Q2054">
            <v>5706681009879</v>
          </cell>
          <cell r="R2054">
            <v>0.39683159999999995</v>
          </cell>
          <cell r="S2054">
            <v>4.7244094488188981</v>
          </cell>
          <cell r="T2054">
            <v>1.8897637795275593</v>
          </cell>
          <cell r="U2054">
            <v>4.7244094488188981</v>
          </cell>
          <cell r="V2054" t="str">
            <v>CN</v>
          </cell>
          <cell r="W2054" t="str">
            <v>Non Compliant</v>
          </cell>
          <cell r="X2054">
            <v>0</v>
          </cell>
          <cell r="Y2054">
            <v>270</v>
          </cell>
        </row>
        <row r="2055">
          <cell r="A2055" t="str">
            <v>MAR-90580001</v>
          </cell>
          <cell r="B2055" t="str">
            <v>Martin</v>
          </cell>
          <cell r="C2055" t="str">
            <v>Exterior Dot Pro</v>
          </cell>
          <cell r="D2055" t="str">
            <v>Exterior Dot-4 Pro, 200mm, 64 pcs, 2m ld</v>
          </cell>
          <cell r="E2055" t="str">
            <v>EXT-CREAT</v>
          </cell>
          <cell r="H2055" t="str">
            <v>Exterior Dot-4 Pro, 200mm, 64 pcs, 2m ld</v>
          </cell>
          <cell r="I2055" t="str">
            <v>Exterior Dot-4 Pro, 200mm, 64 pcs, 2m ld</v>
          </cell>
          <cell r="J2055">
            <v>2225</v>
          </cell>
          <cell r="K2055">
            <v>2225</v>
          </cell>
          <cell r="L2055">
            <v>1223.75</v>
          </cell>
          <cell r="P2055">
            <v>688705009094</v>
          </cell>
          <cell r="Q2055">
            <v>5706681009091</v>
          </cell>
          <cell r="R2055">
            <v>8.8184799999999992</v>
          </cell>
          <cell r="S2055">
            <v>29.921259842519685</v>
          </cell>
          <cell r="T2055">
            <v>16.456692913385826</v>
          </cell>
          <cell r="U2055">
            <v>4.6062992125984259</v>
          </cell>
          <cell r="V2055" t="str">
            <v>CN</v>
          </cell>
          <cell r="W2055" t="str">
            <v>Non Compliant</v>
          </cell>
          <cell r="X2055">
            <v>0</v>
          </cell>
          <cell r="Y2055">
            <v>272</v>
          </cell>
        </row>
        <row r="2056">
          <cell r="A2056" t="str">
            <v>MAR-90580006</v>
          </cell>
          <cell r="B2056" t="str">
            <v>Martin</v>
          </cell>
          <cell r="C2056" t="str">
            <v>Exterior Dot Pro</v>
          </cell>
          <cell r="D2056" t="str">
            <v>Glare kit Dot-4 Pro,grey,  set of 10</v>
          </cell>
          <cell r="E2056" t="str">
            <v>EXT-CREAT</v>
          </cell>
          <cell r="H2056" t="str">
            <v>Glare kit Dot-4 Pro,grey,  set of 10</v>
          </cell>
          <cell r="I2056" t="str">
            <v>Glare kit Dot-4 Pro,grey,  set of 10</v>
          </cell>
          <cell r="J2056">
            <v>18.54</v>
          </cell>
          <cell r="K2056">
            <v>18.54</v>
          </cell>
          <cell r="L2056">
            <v>10.199999999999999</v>
          </cell>
          <cell r="P2056">
            <v>688705009247</v>
          </cell>
          <cell r="Q2056">
            <v>5706681009244</v>
          </cell>
          <cell r="R2056">
            <v>0.24912205999999998</v>
          </cell>
          <cell r="S2056">
            <v>5.5118110236220472</v>
          </cell>
          <cell r="T2056">
            <v>1.8897637795275593</v>
          </cell>
          <cell r="U2056">
            <v>5.5118110236220472</v>
          </cell>
          <cell r="V2056" t="str">
            <v>CN</v>
          </cell>
          <cell r="W2056" t="str">
            <v>Non Compliant</v>
          </cell>
          <cell r="X2056">
            <v>0</v>
          </cell>
          <cell r="Y2056">
            <v>274</v>
          </cell>
        </row>
        <row r="2057">
          <cell r="A2057" t="str">
            <v>MAR-90580030</v>
          </cell>
          <cell r="B2057" t="str">
            <v>Martin</v>
          </cell>
          <cell r="C2057" t="str">
            <v>Exterior Dot Pro</v>
          </cell>
          <cell r="D2057" t="str">
            <v>Glare kit Dot-4 Pro,black,  set of 10</v>
          </cell>
          <cell r="E2057" t="str">
            <v>EXT-CREAT</v>
          </cell>
          <cell r="H2057" t="str">
            <v>Glare kit Dot-4 Pro,black,  set of 10</v>
          </cell>
          <cell r="I2057" t="str">
            <v>Glare kit Dot-4 Pro,black,  set of 10</v>
          </cell>
          <cell r="J2057">
            <v>18.54</v>
          </cell>
          <cell r="K2057">
            <v>18.54</v>
          </cell>
          <cell r="L2057">
            <v>10.199999999999999</v>
          </cell>
          <cell r="P2057">
            <v>688705011127</v>
          </cell>
          <cell r="Q2057">
            <v>5706681011124</v>
          </cell>
          <cell r="R2057">
            <v>0.24912205999999998</v>
          </cell>
          <cell r="S2057">
            <v>5.5118110236220472</v>
          </cell>
          <cell r="T2057">
            <v>1.8897637795275593</v>
          </cell>
          <cell r="U2057">
            <v>5.5118110236220472</v>
          </cell>
          <cell r="V2057" t="str">
            <v>CN</v>
          </cell>
          <cell r="W2057" t="str">
            <v>Non Compliant</v>
          </cell>
          <cell r="X2057">
            <v>0</v>
          </cell>
          <cell r="Y2057">
            <v>275</v>
          </cell>
        </row>
        <row r="2058">
          <cell r="A2058" t="str">
            <v>MAR-90580012</v>
          </cell>
          <cell r="B2058" t="str">
            <v>Martin</v>
          </cell>
          <cell r="C2058" t="str">
            <v>Exterior Dot Pro</v>
          </cell>
          <cell r="D2058" t="str">
            <v>Dome kit Dot-4 Pro, grey, set of 10</v>
          </cell>
          <cell r="E2058" t="str">
            <v>EXT-CREAT</v>
          </cell>
          <cell r="H2058" t="str">
            <v>Dome kit Dot-4 Pro, grey, set of 10</v>
          </cell>
          <cell r="I2058" t="str">
            <v>Dome kit Dot-4 Pro, grey, set of 10</v>
          </cell>
          <cell r="J2058">
            <v>22.66</v>
          </cell>
          <cell r="K2058">
            <v>22.66</v>
          </cell>
          <cell r="L2058">
            <v>12.46</v>
          </cell>
          <cell r="P2058">
            <v>688705009322</v>
          </cell>
          <cell r="Q2058">
            <v>5706681009329</v>
          </cell>
          <cell r="R2058">
            <v>0.27337287999999998</v>
          </cell>
          <cell r="S2058">
            <v>5.5118110236220472</v>
          </cell>
          <cell r="T2058">
            <v>1.8897637795275593</v>
          </cell>
          <cell r="U2058">
            <v>5.5118110236220472</v>
          </cell>
          <cell r="V2058" t="str">
            <v>CN</v>
          </cell>
          <cell r="W2058" t="str">
            <v>Non Compliant</v>
          </cell>
          <cell r="X2058">
            <v>0</v>
          </cell>
          <cell r="Y2058">
            <v>276</v>
          </cell>
        </row>
        <row r="2059">
          <cell r="A2059" t="str">
            <v>MAR-90580015</v>
          </cell>
          <cell r="B2059" t="str">
            <v>Martin</v>
          </cell>
          <cell r="C2059" t="str">
            <v>Exterior Dot Pro</v>
          </cell>
          <cell r="D2059" t="str">
            <v>Dome kit Dot-4 Pro, black, set of 10</v>
          </cell>
          <cell r="E2059" t="str">
            <v>EXT-CREAT</v>
          </cell>
          <cell r="H2059" t="str">
            <v>Dome kit Dot-4 Pro, black, set of 10</v>
          </cell>
          <cell r="I2059" t="str">
            <v>Dome kit Dot-4 Pro, black, set of 10</v>
          </cell>
          <cell r="J2059">
            <v>22.66</v>
          </cell>
          <cell r="K2059">
            <v>22.66</v>
          </cell>
          <cell r="L2059">
            <v>12.46</v>
          </cell>
          <cell r="P2059">
            <v>688705009353</v>
          </cell>
          <cell r="Q2059">
            <v>5706681009350</v>
          </cell>
          <cell r="R2059">
            <v>0.27337287999999998</v>
          </cell>
          <cell r="S2059">
            <v>5.5118110236220472</v>
          </cell>
          <cell r="T2059">
            <v>1.8897637795275593</v>
          </cell>
          <cell r="U2059">
            <v>5.5118110236220472</v>
          </cell>
          <cell r="V2059" t="str">
            <v>CN</v>
          </cell>
          <cell r="W2059" t="str">
            <v>Non Compliant</v>
          </cell>
          <cell r="X2059">
            <v>0</v>
          </cell>
          <cell r="Y2059">
            <v>277</v>
          </cell>
        </row>
        <row r="2060">
          <cell r="A2060" t="str">
            <v>MAR-90580009</v>
          </cell>
          <cell r="B2060" t="str">
            <v>Martin</v>
          </cell>
          <cell r="C2060" t="str">
            <v>Exterior Dot Pro</v>
          </cell>
          <cell r="D2060" t="str">
            <v>Mnt bracket Dot-4 Pro, grey, set of 10</v>
          </cell>
          <cell r="E2060" t="str">
            <v>EXT-CREAT</v>
          </cell>
          <cell r="H2060" t="str">
            <v>Mnt bracket Dot-4 Pro, grey, set of 10</v>
          </cell>
          <cell r="I2060" t="str">
            <v>Mnt bracket Dot-4 Pro, grey, set of 10</v>
          </cell>
          <cell r="J2060">
            <v>28.8</v>
          </cell>
          <cell r="K2060">
            <v>28.8</v>
          </cell>
          <cell r="L2060">
            <v>15.84</v>
          </cell>
          <cell r="P2060">
            <v>688705009292</v>
          </cell>
          <cell r="Q2060">
            <v>5706681009299</v>
          </cell>
          <cell r="R2060">
            <v>0.3086468</v>
          </cell>
          <cell r="S2060">
            <v>5.5118110236220472</v>
          </cell>
          <cell r="T2060">
            <v>1.8897637795275593</v>
          </cell>
          <cell r="U2060">
            <v>5.5118110236220472</v>
          </cell>
          <cell r="V2060" t="str">
            <v>CN</v>
          </cell>
          <cell r="W2060" t="str">
            <v>Non Compliant</v>
          </cell>
          <cell r="X2060">
            <v>0</v>
          </cell>
          <cell r="Y2060">
            <v>278</v>
          </cell>
        </row>
        <row r="2061">
          <cell r="A2061" t="str">
            <v>MAR-90580033</v>
          </cell>
          <cell r="B2061" t="str">
            <v>Martin</v>
          </cell>
          <cell r="C2061" t="str">
            <v>Exterior Dot Pro</v>
          </cell>
          <cell r="D2061" t="str">
            <v>Mnt bracket Dot-4 Pro, black, set of 10</v>
          </cell>
          <cell r="E2061" t="str">
            <v>EXT-CREAT</v>
          </cell>
          <cell r="H2061" t="str">
            <v>Mnt bracket Dot-4 Pro, black, set of 10</v>
          </cell>
          <cell r="I2061" t="str">
            <v>Mnt bracket Dot-4 Pro, black, set of 10</v>
          </cell>
          <cell r="J2061">
            <v>28.8</v>
          </cell>
          <cell r="K2061">
            <v>28.8</v>
          </cell>
          <cell r="L2061">
            <v>15.84</v>
          </cell>
          <cell r="P2061">
            <v>688705011158</v>
          </cell>
          <cell r="Q2061">
            <v>5706681011155</v>
          </cell>
          <cell r="R2061">
            <v>0.3086468</v>
          </cell>
          <cell r="S2061">
            <v>5.5118110236220472</v>
          </cell>
          <cell r="T2061">
            <v>1.8897637795275593</v>
          </cell>
          <cell r="U2061">
            <v>5.5118110236220472</v>
          </cell>
          <cell r="V2061" t="str">
            <v>CN</v>
          </cell>
          <cell r="W2061" t="str">
            <v>Non Compliant</v>
          </cell>
          <cell r="X2061">
            <v>0</v>
          </cell>
          <cell r="Y2061">
            <v>279</v>
          </cell>
        </row>
        <row r="2062">
          <cell r="A2062" t="str">
            <v>MAR-90580018</v>
          </cell>
          <cell r="B2062" t="str">
            <v>Martin</v>
          </cell>
          <cell r="C2062" t="str">
            <v>Exterior Dot Pro</v>
          </cell>
          <cell r="D2062" t="str">
            <v>Mounting profile Dot-4 Pro, 2 meter</v>
          </cell>
          <cell r="E2062" t="str">
            <v>EXT-CREAT</v>
          </cell>
          <cell r="H2062" t="str">
            <v>Mounting profile Dot-4 Pro, 2 meter</v>
          </cell>
          <cell r="I2062" t="str">
            <v>Mounting profile Dot-4 Pro, 2 meter</v>
          </cell>
          <cell r="J2062">
            <v>172</v>
          </cell>
          <cell r="K2062">
            <v>172</v>
          </cell>
          <cell r="L2062">
            <v>94.6</v>
          </cell>
          <cell r="P2062">
            <v>688705009230</v>
          </cell>
          <cell r="Q2062">
            <v>5706681009237</v>
          </cell>
          <cell r="R2062">
            <v>3.6376229999999996</v>
          </cell>
          <cell r="S2062">
            <v>79.055118110236222</v>
          </cell>
          <cell r="T2062">
            <v>1.6141732283464567</v>
          </cell>
          <cell r="U2062">
            <v>1.4566929133858268</v>
          </cell>
          <cell r="V2062" t="str">
            <v>CN</v>
          </cell>
          <cell r="W2062" t="str">
            <v>Non Compliant</v>
          </cell>
          <cell r="X2062">
            <v>0</v>
          </cell>
          <cell r="Y2062">
            <v>280</v>
          </cell>
        </row>
        <row r="2063">
          <cell r="A2063" t="str">
            <v>MAR-90580027</v>
          </cell>
          <cell r="B2063" t="str">
            <v>Martin</v>
          </cell>
          <cell r="C2063" t="str">
            <v>Exterior Dot Pro</v>
          </cell>
          <cell r="D2063" t="str">
            <v>End cap mounting profile Dot-4, set of 2</v>
          </cell>
          <cell r="E2063" t="str">
            <v>EXT-CREAT</v>
          </cell>
          <cell r="H2063" t="str">
            <v>End cap mounting profile Dot-4, set of 2</v>
          </cell>
          <cell r="I2063" t="str">
            <v>End cap mounting profile Dot-4, set of 2</v>
          </cell>
          <cell r="J2063">
            <v>20.6</v>
          </cell>
          <cell r="K2063">
            <v>20.6</v>
          </cell>
          <cell r="L2063">
            <v>11.33</v>
          </cell>
          <cell r="P2063">
            <v>688705009889</v>
          </cell>
          <cell r="Q2063">
            <v>5706681009886</v>
          </cell>
          <cell r="R2063">
            <v>0.44092399999999998</v>
          </cell>
          <cell r="S2063">
            <v>4.7244094488188981</v>
          </cell>
          <cell r="T2063">
            <v>1.8897637795275593</v>
          </cell>
          <cell r="U2063">
            <v>4.7244094488188981</v>
          </cell>
          <cell r="V2063" t="str">
            <v>CN</v>
          </cell>
          <cell r="W2063" t="str">
            <v>Non Compliant</v>
          </cell>
          <cell r="X2063">
            <v>0</v>
          </cell>
          <cell r="Y2063">
            <v>281</v>
          </cell>
        </row>
        <row r="2064">
          <cell r="A2064" t="str">
            <v>MAR-90580002</v>
          </cell>
          <cell r="B2064" t="str">
            <v>Martin</v>
          </cell>
          <cell r="C2064" t="str">
            <v>Exterior Dot Pro</v>
          </cell>
          <cell r="D2064" t="str">
            <v>Exterior Dot-9 Pro, 400mm, 36pcs 2m ld</v>
          </cell>
          <cell r="E2064" t="str">
            <v>EXT-CREAT</v>
          </cell>
          <cell r="H2064" t="str">
            <v>Exterior Dot-9 Pro, 400mm, 36pcs 2m ld</v>
          </cell>
          <cell r="I2064" t="str">
            <v>Exterior Dot-9 Pro, 400mm, 36pcs 2m ld</v>
          </cell>
          <cell r="J2064">
            <v>2215</v>
          </cell>
          <cell r="K2064">
            <v>2215</v>
          </cell>
          <cell r="L2064">
            <v>1218.25</v>
          </cell>
          <cell r="P2064">
            <v>688705009100</v>
          </cell>
          <cell r="Q2064">
            <v>5706681009107</v>
          </cell>
          <cell r="R2064">
            <v>7.9366319999999995</v>
          </cell>
          <cell r="S2064">
            <v>25.590551181102363</v>
          </cell>
          <cell r="T2064">
            <v>14.370078740157481</v>
          </cell>
          <cell r="U2064">
            <v>5.393700787401575</v>
          </cell>
          <cell r="V2064" t="str">
            <v>CN</v>
          </cell>
          <cell r="W2064" t="str">
            <v>Non Compliant</v>
          </cell>
          <cell r="X2064">
            <v>0</v>
          </cell>
          <cell r="Y2064">
            <v>283</v>
          </cell>
        </row>
        <row r="2065">
          <cell r="A2065" t="str">
            <v>MAR-90580007</v>
          </cell>
          <cell r="B2065" t="str">
            <v>Martin</v>
          </cell>
          <cell r="C2065" t="str">
            <v>Exterior Dot Pro</v>
          </cell>
          <cell r="D2065" t="str">
            <v>Glare kit Dot-9 Pro, grey, set of 10</v>
          </cell>
          <cell r="E2065" t="str">
            <v>EXT-CREAT</v>
          </cell>
          <cell r="H2065" t="str">
            <v>Glare kit Dot-9 Pro, grey, set of 10</v>
          </cell>
          <cell r="I2065" t="str">
            <v>Glare kit Dot-9 Pro, grey, set of 10</v>
          </cell>
          <cell r="J2065">
            <v>20.6</v>
          </cell>
          <cell r="K2065">
            <v>20.6</v>
          </cell>
          <cell r="L2065">
            <v>11.33</v>
          </cell>
          <cell r="P2065">
            <v>688705009278</v>
          </cell>
          <cell r="Q2065">
            <v>5706681009275</v>
          </cell>
          <cell r="R2065">
            <v>0.30644218000000001</v>
          </cell>
          <cell r="S2065">
            <v>5.5118110236220472</v>
          </cell>
          <cell r="T2065">
            <v>1.8897637795275593</v>
          </cell>
          <cell r="U2065">
            <v>6.6929133858267722</v>
          </cell>
          <cell r="V2065" t="str">
            <v>CN</v>
          </cell>
          <cell r="W2065" t="str">
            <v>Non Compliant</v>
          </cell>
          <cell r="X2065">
            <v>0</v>
          </cell>
          <cell r="Y2065">
            <v>285</v>
          </cell>
        </row>
        <row r="2066">
          <cell r="A2066" t="str">
            <v>MAR-90580031</v>
          </cell>
          <cell r="B2066" t="str">
            <v>Martin</v>
          </cell>
          <cell r="C2066" t="str">
            <v>Exterior Dot Pro</v>
          </cell>
          <cell r="D2066" t="str">
            <v>Glare kit Dot-9 Pro, black, set of 10</v>
          </cell>
          <cell r="E2066" t="str">
            <v>EXT-CREAT</v>
          </cell>
          <cell r="H2066" t="str">
            <v>Glare kit Dot-9 Pro, black, set of 10</v>
          </cell>
          <cell r="I2066" t="str">
            <v>Glare kit Dot-9 Pro, black, set of 10</v>
          </cell>
          <cell r="J2066">
            <v>20.6</v>
          </cell>
          <cell r="K2066">
            <v>20.6</v>
          </cell>
          <cell r="L2066">
            <v>11.33</v>
          </cell>
          <cell r="P2066">
            <v>688705011134</v>
          </cell>
          <cell r="Q2066">
            <v>5706681011131</v>
          </cell>
          <cell r="R2066">
            <v>0.30644218000000001</v>
          </cell>
          <cell r="S2066">
            <v>5.5118110236220472</v>
          </cell>
          <cell r="T2066">
            <v>1.8897637795275593</v>
          </cell>
          <cell r="U2066">
            <v>6.6929133858267722</v>
          </cell>
          <cell r="V2066" t="str">
            <v>CN</v>
          </cell>
          <cell r="W2066" t="str">
            <v>Non Compliant</v>
          </cell>
          <cell r="X2066">
            <v>0</v>
          </cell>
          <cell r="Y2066">
            <v>286</v>
          </cell>
        </row>
        <row r="2067">
          <cell r="A2067" t="str">
            <v>MAR-90580013</v>
          </cell>
          <cell r="B2067" t="str">
            <v>Martin</v>
          </cell>
          <cell r="C2067" t="str">
            <v>Exterior Dot Pro</v>
          </cell>
          <cell r="D2067" t="str">
            <v>Dome kit Dot-9 Pro, grey, set of 10</v>
          </cell>
          <cell r="E2067" t="str">
            <v>EXT-CREAT</v>
          </cell>
          <cell r="H2067" t="str">
            <v>Dome kit Dot-9 Pro, grey, set of 10</v>
          </cell>
          <cell r="I2067" t="str">
            <v>Dome kit Dot-9 Pro, grey, set of 10</v>
          </cell>
          <cell r="J2067">
            <v>27.8</v>
          </cell>
          <cell r="K2067">
            <v>27.8</v>
          </cell>
          <cell r="L2067">
            <v>15.29</v>
          </cell>
          <cell r="P2067">
            <v>688705009339</v>
          </cell>
          <cell r="Q2067">
            <v>5706681009336</v>
          </cell>
          <cell r="R2067">
            <v>0.39242235999999997</v>
          </cell>
          <cell r="S2067">
            <v>5.5118110236220472</v>
          </cell>
          <cell r="T2067">
            <v>1.8897637795275593</v>
          </cell>
          <cell r="U2067">
            <v>6.6929133858267722</v>
          </cell>
          <cell r="V2067" t="str">
            <v>CN</v>
          </cell>
          <cell r="W2067" t="str">
            <v>Non Compliant</v>
          </cell>
          <cell r="X2067">
            <v>0</v>
          </cell>
          <cell r="Y2067">
            <v>287</v>
          </cell>
        </row>
        <row r="2068">
          <cell r="A2068" t="str">
            <v>MAR-90580016</v>
          </cell>
          <cell r="B2068" t="str">
            <v>Martin</v>
          </cell>
          <cell r="C2068" t="str">
            <v>Exterior Dot Pro</v>
          </cell>
          <cell r="D2068" t="str">
            <v>Dome kit Dot-9 Pro, black, set of 10</v>
          </cell>
          <cell r="E2068" t="str">
            <v>EXT-CREAT</v>
          </cell>
          <cell r="H2068" t="str">
            <v>Dome kit Dot-9 Pro, black, set of 10</v>
          </cell>
          <cell r="I2068" t="str">
            <v>Dome kit Dot-9 Pro, black, set of 10</v>
          </cell>
          <cell r="J2068">
            <v>27.8</v>
          </cell>
          <cell r="K2068">
            <v>27.8</v>
          </cell>
          <cell r="L2068">
            <v>15.29</v>
          </cell>
          <cell r="P2068">
            <v>688705009261</v>
          </cell>
          <cell r="Q2068">
            <v>5706681009268</v>
          </cell>
          <cell r="R2068">
            <v>0.39242235999999997</v>
          </cell>
          <cell r="S2068">
            <v>5.5118110236220472</v>
          </cell>
          <cell r="T2068">
            <v>1.8897637795275593</v>
          </cell>
          <cell r="U2068">
            <v>6.6929133858267722</v>
          </cell>
          <cell r="V2068" t="str">
            <v>CN</v>
          </cell>
          <cell r="W2068" t="str">
            <v>Non Compliant</v>
          </cell>
          <cell r="X2068">
            <v>0</v>
          </cell>
          <cell r="Y2068">
            <v>288</v>
          </cell>
        </row>
        <row r="2069">
          <cell r="A2069" t="str">
            <v>MAR-90580010</v>
          </cell>
          <cell r="B2069" t="str">
            <v>Martin</v>
          </cell>
          <cell r="C2069" t="str">
            <v>Exterior Dot Pro</v>
          </cell>
          <cell r="D2069" t="str">
            <v>Mnt bracket Dot-9 Pro, grey, set of 10</v>
          </cell>
          <cell r="E2069" t="str">
            <v>EXT-CREAT</v>
          </cell>
          <cell r="H2069" t="str">
            <v>Mnt bracket Dot-9 Pro, grey, set of 10</v>
          </cell>
          <cell r="I2069" t="str">
            <v>Mnt bracket Dot-9 Pro, grey, set of 10</v>
          </cell>
          <cell r="J2069">
            <v>31.900000000000002</v>
          </cell>
          <cell r="K2069">
            <v>31.900000000000002</v>
          </cell>
          <cell r="L2069">
            <v>17.55</v>
          </cell>
          <cell r="P2069">
            <v>688705009308</v>
          </cell>
          <cell r="Q2069">
            <v>5706681009305</v>
          </cell>
          <cell r="R2069">
            <v>0.41226393999999994</v>
          </cell>
          <cell r="S2069">
            <v>5.5118110236220472</v>
          </cell>
          <cell r="T2069">
            <v>1.8897637795275593</v>
          </cell>
          <cell r="U2069">
            <v>6.6929133858267722</v>
          </cell>
          <cell r="V2069" t="str">
            <v>CN</v>
          </cell>
          <cell r="W2069" t="str">
            <v>Non Compliant</v>
          </cell>
          <cell r="X2069">
            <v>0</v>
          </cell>
          <cell r="Y2069">
            <v>289</v>
          </cell>
        </row>
        <row r="2070">
          <cell r="A2070" t="str">
            <v>MAR-90580034</v>
          </cell>
          <cell r="B2070" t="str">
            <v>Martin</v>
          </cell>
          <cell r="C2070" t="str">
            <v>Exterior Dot Pro</v>
          </cell>
          <cell r="D2070" t="str">
            <v>Mnt bracket Dot-9 Pro, black, set of 10</v>
          </cell>
          <cell r="E2070" t="str">
            <v>EXT-CREAT</v>
          </cell>
          <cell r="H2070" t="str">
            <v>Mnt bracket Dot-9 Pro, black, set of 10</v>
          </cell>
          <cell r="I2070" t="str">
            <v>Mnt bracket Dot-9 Pro, black, set of 10</v>
          </cell>
          <cell r="J2070">
            <v>31.900000000000002</v>
          </cell>
          <cell r="K2070">
            <v>31.900000000000002</v>
          </cell>
          <cell r="L2070">
            <v>17.55</v>
          </cell>
          <cell r="P2070">
            <v>688705011165</v>
          </cell>
          <cell r="Q2070">
            <v>5706681011162</v>
          </cell>
          <cell r="R2070">
            <v>0.41226393999999994</v>
          </cell>
          <cell r="S2070">
            <v>5.5118110236220472</v>
          </cell>
          <cell r="T2070">
            <v>1.8897637795275593</v>
          </cell>
          <cell r="U2070">
            <v>6.6929133858267722</v>
          </cell>
          <cell r="V2070" t="str">
            <v>CN</v>
          </cell>
          <cell r="W2070" t="str">
            <v>Non Compliant</v>
          </cell>
          <cell r="X2070">
            <v>0</v>
          </cell>
          <cell r="Y2070">
            <v>290</v>
          </cell>
        </row>
        <row r="2071">
          <cell r="A2071" t="str">
            <v>MAR-90580019</v>
          </cell>
          <cell r="B2071" t="str">
            <v>Martin</v>
          </cell>
          <cell r="C2071" t="str">
            <v>Exterior Dot Pro</v>
          </cell>
          <cell r="D2071" t="str">
            <v>Mounting profile Dot-9 Pro, 2 meter</v>
          </cell>
          <cell r="E2071" t="str">
            <v>EXT-CREAT</v>
          </cell>
          <cell r="H2071" t="str">
            <v>Mounting profile Dot-9 Pro, 2 meter</v>
          </cell>
          <cell r="I2071" t="str">
            <v>Mounting profile Dot-9 Pro, 2 meter</v>
          </cell>
          <cell r="J2071">
            <v>184.4</v>
          </cell>
          <cell r="K2071">
            <v>184.4</v>
          </cell>
          <cell r="L2071">
            <v>101.42</v>
          </cell>
          <cell r="P2071">
            <v>688705009223</v>
          </cell>
          <cell r="Q2071">
            <v>5706681009220</v>
          </cell>
          <cell r="R2071">
            <v>4.0785469999999995</v>
          </cell>
          <cell r="S2071">
            <v>79.055118110236222</v>
          </cell>
          <cell r="T2071">
            <v>2.0078740157480315</v>
          </cell>
          <cell r="U2071">
            <v>1.4566929133858268</v>
          </cell>
          <cell r="V2071" t="str">
            <v>CN</v>
          </cell>
          <cell r="W2071" t="str">
            <v>Non Compliant</v>
          </cell>
          <cell r="X2071">
            <v>0</v>
          </cell>
          <cell r="Y2071">
            <v>291</v>
          </cell>
        </row>
        <row r="2072">
          <cell r="A2072" t="str">
            <v>MAR-90580028</v>
          </cell>
          <cell r="B2072" t="str">
            <v>Martin</v>
          </cell>
          <cell r="C2072" t="str">
            <v>Exterior Dot Pro</v>
          </cell>
          <cell r="D2072" t="str">
            <v>End cap mounting profile Dot-9. set of 2</v>
          </cell>
          <cell r="E2072" t="str">
            <v>EXT-CREAT</v>
          </cell>
          <cell r="H2072" t="str">
            <v>End cap mounting profile Dot-9. set of 2</v>
          </cell>
          <cell r="I2072" t="str">
            <v>End cap mounting profile Dot-9. set of 2</v>
          </cell>
          <cell r="J2072">
            <v>20.6</v>
          </cell>
          <cell r="K2072">
            <v>20.6</v>
          </cell>
          <cell r="L2072">
            <v>11.33</v>
          </cell>
          <cell r="P2072">
            <v>688705009865</v>
          </cell>
          <cell r="Q2072">
            <v>5706681009862</v>
          </cell>
          <cell r="R2072">
            <v>0.48501639999999996</v>
          </cell>
          <cell r="S2072">
            <v>4.7244094488188981</v>
          </cell>
          <cell r="T2072">
            <v>1.8897637795275593</v>
          </cell>
          <cell r="U2072">
            <v>4.7244094488188981</v>
          </cell>
          <cell r="V2072" t="str">
            <v>CN</v>
          </cell>
          <cell r="W2072" t="str">
            <v>Non Compliant</v>
          </cell>
          <cell r="X2072">
            <v>0</v>
          </cell>
          <cell r="Y2072">
            <v>292</v>
          </cell>
        </row>
        <row r="2073">
          <cell r="A2073" t="str">
            <v>MAR-90580020</v>
          </cell>
          <cell r="B2073" t="str">
            <v>Martin</v>
          </cell>
          <cell r="C2073" t="str">
            <v>Exterior Dot Pro</v>
          </cell>
          <cell r="D2073" t="str">
            <v>Splice connector Dot Pro, set of 3</v>
          </cell>
          <cell r="E2073" t="str">
            <v>EXT-CREAT</v>
          </cell>
          <cell r="H2073" t="str">
            <v>Splice connector Dot Pro, set of 3</v>
          </cell>
          <cell r="I2073" t="str">
            <v>Splice connector Dot Pro, set of 3</v>
          </cell>
          <cell r="J2073">
            <v>62.800000000000004</v>
          </cell>
          <cell r="K2073">
            <v>62.800000000000004</v>
          </cell>
          <cell r="L2073">
            <v>34.54</v>
          </cell>
          <cell r="P2073">
            <v>688705009209</v>
          </cell>
          <cell r="Q2073">
            <v>5706681009206</v>
          </cell>
          <cell r="R2073">
            <v>0.27557749999999998</v>
          </cell>
          <cell r="S2073">
            <v>4.7244094488188981</v>
          </cell>
          <cell r="T2073">
            <v>1.8897637795275593</v>
          </cell>
          <cell r="U2073">
            <v>4.7244094488188981</v>
          </cell>
          <cell r="V2073" t="str">
            <v>CN</v>
          </cell>
          <cell r="W2073" t="str">
            <v>Non Compliant</v>
          </cell>
          <cell r="X2073">
            <v>0</v>
          </cell>
          <cell r="Y2073">
            <v>294</v>
          </cell>
        </row>
        <row r="2074">
          <cell r="A2074" t="str">
            <v>MAR-90580021</v>
          </cell>
          <cell r="B2074" t="str">
            <v>Martin</v>
          </cell>
          <cell r="C2074" t="str">
            <v>Exterior Dot Pro</v>
          </cell>
          <cell r="D2074" t="str">
            <v>ma</v>
          </cell>
          <cell r="E2074" t="str">
            <v>EXT-CREAT</v>
          </cell>
          <cell r="H2074" t="str">
            <v>String termination cap, Dot Pro, set of 2</v>
          </cell>
          <cell r="I2074" t="str">
            <v>String termination cap, Dot Pro, set of 2</v>
          </cell>
          <cell r="J2074">
            <v>33</v>
          </cell>
          <cell r="K2074">
            <v>33</v>
          </cell>
          <cell r="L2074">
            <v>18.149999999999999</v>
          </cell>
          <cell r="P2074">
            <v>688705009193</v>
          </cell>
          <cell r="Q2074">
            <v>5706681009190</v>
          </cell>
          <cell r="R2074">
            <v>0.28660059999999998</v>
          </cell>
          <cell r="S2074">
            <v>4.7244094488188981</v>
          </cell>
          <cell r="T2074">
            <v>1.8897637795275593</v>
          </cell>
          <cell r="U2074">
            <v>4.7244094488188981</v>
          </cell>
          <cell r="V2074" t="str">
            <v>CN</v>
          </cell>
          <cell r="W2074" t="str">
            <v>Non Compliant</v>
          </cell>
          <cell r="X2074">
            <v>0</v>
          </cell>
          <cell r="Y2074">
            <v>295</v>
          </cell>
        </row>
        <row r="2075">
          <cell r="A2075" t="str">
            <v>MAR-90580022</v>
          </cell>
          <cell r="B2075" t="str">
            <v>Martin</v>
          </cell>
          <cell r="C2075" t="str">
            <v>Exterior Dot Pro</v>
          </cell>
          <cell r="D2075" t="str">
            <v>Ribbon cable, 10 meter, Dot Pro</v>
          </cell>
          <cell r="E2075" t="str">
            <v>EXT-CREAT</v>
          </cell>
          <cell r="H2075" t="str">
            <v>Ribbon cable, 10 meter, Dot Pro</v>
          </cell>
          <cell r="I2075" t="str">
            <v>Ribbon cable, 10 meter, Dot Pro</v>
          </cell>
          <cell r="J2075">
            <v>110.2</v>
          </cell>
          <cell r="K2075">
            <v>110.2</v>
          </cell>
          <cell r="L2075">
            <v>60.61</v>
          </cell>
          <cell r="P2075">
            <v>688705009186</v>
          </cell>
          <cell r="Q2075">
            <v>5706681009183</v>
          </cell>
          <cell r="R2075">
            <v>2.4250820000000002</v>
          </cell>
          <cell r="S2075">
            <v>9.8425196850393704</v>
          </cell>
          <cell r="T2075">
            <v>9.8425196850393704</v>
          </cell>
          <cell r="U2075">
            <v>0.78740157480314965</v>
          </cell>
          <cell r="V2075" t="str">
            <v>CN</v>
          </cell>
          <cell r="W2075" t="str">
            <v>Non Compliant</v>
          </cell>
          <cell r="X2075">
            <v>0</v>
          </cell>
          <cell r="Y2075">
            <v>296</v>
          </cell>
        </row>
        <row r="2076">
          <cell r="A2076" t="str">
            <v>MAR-90580023</v>
          </cell>
          <cell r="B2076" t="str">
            <v>Martin</v>
          </cell>
          <cell r="C2076" t="str">
            <v>Exterior Dot Pro</v>
          </cell>
          <cell r="D2076" t="str">
            <v>Active Lead-In Cable Extender, 5 m, Dot Pro</v>
          </cell>
          <cell r="E2076" t="str">
            <v>EXT-CREAT</v>
          </cell>
          <cell r="H2076" t="str">
            <v>Active Lead-In Cable Extender, 5 m, Dot Pro</v>
          </cell>
          <cell r="I2076" t="str">
            <v>Active Lead-In Cable Extender, 5 m, Dot Pro</v>
          </cell>
          <cell r="J2076">
            <v>349</v>
          </cell>
          <cell r="K2076">
            <v>349</v>
          </cell>
          <cell r="L2076">
            <v>191.95</v>
          </cell>
          <cell r="P2076">
            <v>688705009162</v>
          </cell>
          <cell r="Q2076">
            <v>5706681009169</v>
          </cell>
          <cell r="R2076">
            <v>2.8660060000000001</v>
          </cell>
          <cell r="S2076">
            <v>11.811023622047244</v>
          </cell>
          <cell r="T2076">
            <v>2.7559055118110236</v>
          </cell>
          <cell r="U2076">
            <v>9.8425196850393704</v>
          </cell>
          <cell r="V2076" t="str">
            <v>CN</v>
          </cell>
          <cell r="W2076" t="str">
            <v>Non Compliant</v>
          </cell>
          <cell r="X2076">
            <v>0</v>
          </cell>
          <cell r="Y2076">
            <v>297</v>
          </cell>
        </row>
        <row r="2077">
          <cell r="A2077" t="str">
            <v>MAR-90580003</v>
          </cell>
          <cell r="B2077" t="str">
            <v>Martin</v>
          </cell>
          <cell r="C2077" t="str">
            <v>Exterior Dot Pro</v>
          </cell>
          <cell r="D2077" t="str">
            <v>Exterior AC-Feeder</v>
          </cell>
          <cell r="E2077" t="str">
            <v>EXT-CREAT</v>
          </cell>
          <cell r="H2077" t="str">
            <v>Exterior AC-Feeder</v>
          </cell>
          <cell r="I2077" t="str">
            <v>Exterior AC-Feeder</v>
          </cell>
          <cell r="J2077">
            <v>894</v>
          </cell>
          <cell r="K2077">
            <v>894</v>
          </cell>
          <cell r="L2077">
            <v>491.7</v>
          </cell>
          <cell r="P2077">
            <v>688705009124</v>
          </cell>
          <cell r="Q2077">
            <v>5706681009121</v>
          </cell>
          <cell r="R2077">
            <v>7.0547839999999997</v>
          </cell>
          <cell r="S2077">
            <v>14.566929133858268</v>
          </cell>
          <cell r="T2077">
            <v>8.6614173228346463</v>
          </cell>
          <cell r="U2077">
            <v>3.1496062992125986</v>
          </cell>
          <cell r="V2077" t="str">
            <v>CN</v>
          </cell>
          <cell r="W2077" t="str">
            <v>Non Compliant</v>
          </cell>
          <cell r="X2077">
            <v>0</v>
          </cell>
          <cell r="Y2077">
            <v>299</v>
          </cell>
        </row>
        <row r="2078">
          <cell r="A2078" t="str">
            <v>MAR-90580004</v>
          </cell>
          <cell r="B2078" t="str">
            <v>Martin</v>
          </cell>
          <cell r="C2078" t="str">
            <v>Exterior Dot Pro</v>
          </cell>
          <cell r="D2078" t="str">
            <v>Exterior DC-Feeder</v>
          </cell>
          <cell r="E2078" t="str">
            <v>EXT-CREAT</v>
          </cell>
          <cell r="H2078" t="str">
            <v>Exterior DC-Feeder</v>
          </cell>
          <cell r="I2078" t="str">
            <v>Exterior DC-Feeder</v>
          </cell>
          <cell r="J2078">
            <v>784</v>
          </cell>
          <cell r="K2078">
            <v>784</v>
          </cell>
          <cell r="L2078">
            <v>431.2</v>
          </cell>
          <cell r="P2078">
            <v>688705009179</v>
          </cell>
          <cell r="Q2078">
            <v>5706681009176</v>
          </cell>
          <cell r="R2078">
            <v>3.7478539999999994</v>
          </cell>
          <cell r="S2078">
            <v>23.385826771653544</v>
          </cell>
          <cell r="T2078">
            <v>4.0551181102362204</v>
          </cell>
          <cell r="U2078">
            <v>2.1259842519685042</v>
          </cell>
          <cell r="V2078" t="str">
            <v>CN</v>
          </cell>
          <cell r="W2078" t="str">
            <v>Non Compliant</v>
          </cell>
          <cell r="X2078">
            <v>0</v>
          </cell>
          <cell r="Y2078">
            <v>300</v>
          </cell>
        </row>
        <row r="2079">
          <cell r="A2079" t="str">
            <v>MAR-90580025</v>
          </cell>
          <cell r="B2079" t="str">
            <v>Martin</v>
          </cell>
          <cell r="C2079" t="str">
            <v>Exterior Dot Pro</v>
          </cell>
          <cell r="D2079" t="str">
            <v>PDE connector In/Out cable tail set</v>
          </cell>
          <cell r="E2079" t="str">
            <v>EXT-CREAT</v>
          </cell>
          <cell r="H2079" t="str">
            <v>PDE connector In/Out cable tail set</v>
          </cell>
          <cell r="I2079" t="str">
            <v>PDE connector In/Out cable tail set</v>
          </cell>
          <cell r="J2079">
            <v>57.7</v>
          </cell>
          <cell r="K2079">
            <v>57.7</v>
          </cell>
          <cell r="L2079">
            <v>31.74</v>
          </cell>
          <cell r="P2079">
            <v>688705009148</v>
          </cell>
          <cell r="Q2079">
            <v>5706681009145</v>
          </cell>
          <cell r="R2079">
            <v>0.99207899999999993</v>
          </cell>
          <cell r="S2079">
            <v>20.669291338582678</v>
          </cell>
          <cell r="T2079">
            <v>2.5590551181102366</v>
          </cell>
          <cell r="U2079">
            <v>1.4173228346456694</v>
          </cell>
          <cell r="V2079" t="str">
            <v>CN</v>
          </cell>
          <cell r="W2079" t="str">
            <v>Non Compliant</v>
          </cell>
          <cell r="X2079">
            <v>0</v>
          </cell>
          <cell r="Y2079">
            <v>302</v>
          </cell>
        </row>
        <row r="2080">
          <cell r="A2080" t="str">
            <v>MAR-90580024</v>
          </cell>
          <cell r="B2080" t="str">
            <v>Martin</v>
          </cell>
          <cell r="C2080" t="str">
            <v>Exterior Dot Pro</v>
          </cell>
          <cell r="D2080" t="str">
            <v>Double string cable adapter, Dot Pro</v>
          </cell>
          <cell r="E2080" t="str">
            <v>EXT-CREAT</v>
          </cell>
          <cell r="H2080" t="str">
            <v>Double string cable adapter, Dot Pro</v>
          </cell>
          <cell r="I2080" t="str">
            <v>Double string cable adapter, Dot Pro</v>
          </cell>
          <cell r="J2080">
            <v>179.20000000000002</v>
          </cell>
          <cell r="K2080">
            <v>179.20000000000002</v>
          </cell>
          <cell r="L2080">
            <v>98.56</v>
          </cell>
          <cell r="P2080">
            <v>688705009155</v>
          </cell>
          <cell r="Q2080">
            <v>5706681009152</v>
          </cell>
          <cell r="R2080">
            <v>0.82673249999999987</v>
          </cell>
          <cell r="S2080">
            <v>20.826771653543307</v>
          </cell>
          <cell r="T2080">
            <v>2.7952755905511815</v>
          </cell>
          <cell r="U2080">
            <v>1.2598425196850394</v>
          </cell>
          <cell r="V2080" t="str">
            <v>CN</v>
          </cell>
          <cell r="W2080" t="str">
            <v>Non Compliant</v>
          </cell>
          <cell r="X2080">
            <v>0</v>
          </cell>
          <cell r="Y2080">
            <v>303</v>
          </cell>
        </row>
        <row r="2081">
          <cell r="A2081" t="str">
            <v>Exterior Dot-HP</v>
          </cell>
          <cell r="B2081" t="str">
            <v>Martin</v>
          </cell>
          <cell r="Y2081">
            <v>306</v>
          </cell>
        </row>
        <row r="2082">
          <cell r="A2082" t="str">
            <v>90357683HU</v>
          </cell>
          <cell r="B2082" t="str">
            <v>Martin</v>
          </cell>
          <cell r="C2082" t="str">
            <v>Linear</v>
          </cell>
          <cell r="D2082" t="str">
            <v>EXT DOT-HP, CL FRONT, RGB, ALU</v>
          </cell>
          <cell r="E2082" t="str">
            <v>MAR--VDO</v>
          </cell>
          <cell r="G2082" t="str">
            <v>EOL stage – very limited availability</v>
          </cell>
          <cell r="H2082" t="str">
            <v>EXT DOT-HP, CL FRONT, RGB, ALU</v>
          </cell>
          <cell r="I2082" t="str">
            <v>EXT DOT-HP, CL FRONT, RGB, ALU</v>
          </cell>
          <cell r="J2082">
            <v>490</v>
          </cell>
          <cell r="K2082">
            <v>490</v>
          </cell>
          <cell r="L2082">
            <v>269.5</v>
          </cell>
          <cell r="Q2082">
            <v>5706681236145</v>
          </cell>
          <cell r="V2082" t="str">
            <v>HU</v>
          </cell>
          <cell r="W2082" t="str">
            <v>Compliant</v>
          </cell>
          <cell r="X2082" t="str">
            <v>https://www.martin.com/en/products/exterior-dot-hp</v>
          </cell>
          <cell r="Y2082">
            <v>307</v>
          </cell>
        </row>
        <row r="2083">
          <cell r="A2083" t="str">
            <v>90357685HU</v>
          </cell>
          <cell r="B2083" t="str">
            <v>Martin</v>
          </cell>
          <cell r="C2083" t="str">
            <v>Linear</v>
          </cell>
          <cell r="D2083" t="str">
            <v>EXTERIOR DOT-HP,DIFFUSED DOME,RGB,ALU</v>
          </cell>
          <cell r="E2083" t="str">
            <v>EXT-CREAT</v>
          </cell>
          <cell r="G2083" t="str">
            <v>EOL stage – very limited availability</v>
          </cell>
          <cell r="H2083" t="str">
            <v>EXTERIOR DOT-HP,DIFFUSED DOME,RGB,ALU</v>
          </cell>
          <cell r="I2083" t="str">
            <v>EXTERIOR DOT-HP,DIFFUSED DOME,RGB,ALU</v>
          </cell>
          <cell r="J2083">
            <v>489</v>
          </cell>
          <cell r="K2083">
            <v>489</v>
          </cell>
          <cell r="L2083">
            <v>268.95</v>
          </cell>
          <cell r="Q2083">
            <v>5706681236169</v>
          </cell>
          <cell r="V2083" t="str">
            <v>HU</v>
          </cell>
          <cell r="W2083" t="str">
            <v>Compliant</v>
          </cell>
          <cell r="X2083" t="str">
            <v>http://www.martin.com/en-us/product-details/exterior-dot-hp</v>
          </cell>
          <cell r="Y2083">
            <v>308</v>
          </cell>
        </row>
        <row r="2084">
          <cell r="A2084" t="str">
            <v>90357686HU</v>
          </cell>
          <cell r="B2084" t="str">
            <v>Martin</v>
          </cell>
          <cell r="C2084" t="str">
            <v>Linear</v>
          </cell>
          <cell r="D2084" t="str">
            <v>Exterior Dot-HP, Directional, RGB, alu</v>
          </cell>
          <cell r="E2084" t="str">
            <v>EXT-CREAT</v>
          </cell>
          <cell r="G2084" t="str">
            <v>EOL stage – very limited availability</v>
          </cell>
          <cell r="H2084" t="str">
            <v>Exterior Dot-HP, Directional, RGB, alu</v>
          </cell>
          <cell r="I2084" t="str">
            <v>Exterior Dot-HP, Directional, RGB, alu</v>
          </cell>
          <cell r="J2084">
            <v>539</v>
          </cell>
          <cell r="K2084">
            <v>539</v>
          </cell>
          <cell r="L2084">
            <v>296.45</v>
          </cell>
          <cell r="Q2084">
            <v>5706681236176</v>
          </cell>
          <cell r="V2084" t="str">
            <v>HU</v>
          </cell>
          <cell r="W2084" t="str">
            <v>Compliant</v>
          </cell>
          <cell r="Y2084">
            <v>309</v>
          </cell>
        </row>
        <row r="2085">
          <cell r="A2085" t="str">
            <v>90357688HU</v>
          </cell>
          <cell r="B2085" t="str">
            <v>Martin</v>
          </cell>
          <cell r="C2085" t="str">
            <v>Linear</v>
          </cell>
          <cell r="D2085" t="str">
            <v>EXT DOT-HP, CL FRONT, CW, ALU</v>
          </cell>
          <cell r="E2085" t="str">
            <v>EXT-CREAT</v>
          </cell>
          <cell r="G2085" t="str">
            <v>EOL stage – limited availability may apply</v>
          </cell>
          <cell r="H2085" t="str">
            <v>EXT DOT-HP, CL FRONT, CW, ALU</v>
          </cell>
          <cell r="I2085" t="str">
            <v>EXT DOT-HP, CL FRONT, CW, ALU</v>
          </cell>
          <cell r="J2085">
            <v>492</v>
          </cell>
          <cell r="K2085">
            <v>492</v>
          </cell>
          <cell r="L2085">
            <v>270.60000000000002</v>
          </cell>
          <cell r="Q2085">
            <v>5706681236381</v>
          </cell>
          <cell r="V2085" t="str">
            <v>HU</v>
          </cell>
          <cell r="W2085" t="str">
            <v>Compliant</v>
          </cell>
          <cell r="X2085" t="str">
            <v>https://www.martin.com/en/products/exterior-dot-hp</v>
          </cell>
          <cell r="Y2085">
            <v>310</v>
          </cell>
        </row>
        <row r="2086">
          <cell r="A2086" t="str">
            <v>90357687HU</v>
          </cell>
          <cell r="B2086" t="str">
            <v>Martin</v>
          </cell>
          <cell r="C2086" t="str">
            <v>Linear</v>
          </cell>
          <cell r="D2086" t="str">
            <v>EXT DOT-HP, DOME, CW, ALU</v>
          </cell>
          <cell r="E2086" t="str">
            <v>EXT-CREAT</v>
          </cell>
          <cell r="G2086" t="str">
            <v>EOL stage – limited availability may apply</v>
          </cell>
          <cell r="H2086" t="str">
            <v>EXT DOT-HP, DOME, CW, ALU</v>
          </cell>
          <cell r="I2086" t="str">
            <v>EXT DOT-HP, DOME, CW, ALU</v>
          </cell>
          <cell r="J2086">
            <v>492</v>
          </cell>
          <cell r="K2086">
            <v>492</v>
          </cell>
          <cell r="L2086">
            <v>270.60000000000002</v>
          </cell>
          <cell r="Q2086">
            <v>5706681236374</v>
          </cell>
          <cell r="V2086" t="str">
            <v>HU</v>
          </cell>
          <cell r="W2086" t="str">
            <v>Compliant</v>
          </cell>
          <cell r="X2086" t="str">
            <v>https://www.martin.com/en/products/exterior-dot-hp</v>
          </cell>
          <cell r="Y2086">
            <v>311</v>
          </cell>
        </row>
        <row r="2087">
          <cell r="A2087" t="str">
            <v>90357689HU</v>
          </cell>
          <cell r="B2087" t="str">
            <v>Martin</v>
          </cell>
          <cell r="C2087" t="str">
            <v>Linear</v>
          </cell>
          <cell r="D2087" t="str">
            <v>EXT DOT-HP, DIR, CW, ALU</v>
          </cell>
          <cell r="E2087" t="str">
            <v>EXT-CREAT</v>
          </cell>
          <cell r="G2087" t="str">
            <v>EOL stage – limited availability may apply</v>
          </cell>
          <cell r="H2087" t="str">
            <v>EXT DOT-HP, DIR, CW, ALU</v>
          </cell>
          <cell r="I2087" t="str">
            <v>EXT DOT-HP, DIR, CW, ALU</v>
          </cell>
          <cell r="J2087">
            <v>541</v>
          </cell>
          <cell r="K2087">
            <v>541</v>
          </cell>
          <cell r="L2087">
            <v>297.55</v>
          </cell>
          <cell r="Q2087">
            <v>5706681236398</v>
          </cell>
          <cell r="V2087" t="str">
            <v>HU</v>
          </cell>
          <cell r="W2087" t="str">
            <v>Compliant</v>
          </cell>
          <cell r="X2087" t="str">
            <v>https://www.martin.com/en/products/exterior-dot-hp</v>
          </cell>
          <cell r="Y2087">
            <v>312</v>
          </cell>
        </row>
        <row r="2088">
          <cell r="A2088" t="str">
            <v>Exterior Dot-HP Accessories</v>
          </cell>
          <cell r="B2088" t="str">
            <v>Martin</v>
          </cell>
          <cell r="Y2088">
            <v>313</v>
          </cell>
        </row>
        <row r="2089">
          <cell r="A2089">
            <v>91606020</v>
          </cell>
          <cell r="B2089" t="str">
            <v>Martin</v>
          </cell>
          <cell r="C2089" t="str">
            <v>Linear</v>
          </cell>
          <cell r="D2089" t="str">
            <v>Bracket with Flanges dot-hp</v>
          </cell>
          <cell r="E2089" t="str">
            <v>MAR--ACC</v>
          </cell>
          <cell r="G2089" t="str">
            <v>EOL stage – limited availability may apply</v>
          </cell>
          <cell r="H2089" t="str">
            <v>Bracket with Flanges dot-hp</v>
          </cell>
          <cell r="I2089" t="str">
            <v>Bracket with Flanges dot-hp</v>
          </cell>
          <cell r="J2089">
            <v>147.30000000000001</v>
          </cell>
          <cell r="K2089">
            <v>147.30000000000001</v>
          </cell>
          <cell r="L2089">
            <v>81.02</v>
          </cell>
          <cell r="V2089" t="str">
            <v>HU</v>
          </cell>
          <cell r="W2089" t="str">
            <v>Compliant</v>
          </cell>
          <cell r="X2089" t="str">
            <v>https://www.martin.com/en/products/vc-dot-1</v>
          </cell>
          <cell r="Y2089">
            <v>314</v>
          </cell>
        </row>
        <row r="2090">
          <cell r="A2090" t="str">
            <v>Exterior Linear Pro Family</v>
          </cell>
          <cell r="B2090" t="str">
            <v>Martin</v>
          </cell>
          <cell r="Y2090">
            <v>316</v>
          </cell>
        </row>
        <row r="2091">
          <cell r="A2091" t="str">
            <v>MAR-90570000</v>
          </cell>
          <cell r="B2091" t="str">
            <v>Martin</v>
          </cell>
          <cell r="C2091" t="str">
            <v>Exterior Linear Pro-Graze, QUAD, 1ft</v>
          </cell>
          <cell r="E2091" t="str">
            <v>MAR--VDO</v>
          </cell>
          <cell r="H2091" t="str">
            <v>Exterior Linear Pro-Graze, QUAD, 1ft</v>
          </cell>
          <cell r="I2091" t="str">
            <v>Exterior Linear Pro-Graze, QUAD, 1ft</v>
          </cell>
          <cell r="J2091">
            <v>670</v>
          </cell>
          <cell r="K2091">
            <v>670</v>
          </cell>
          <cell r="L2091">
            <v>368.5</v>
          </cell>
          <cell r="P2091">
            <v>688705008448</v>
          </cell>
          <cell r="Q2091">
            <v>5706681008445</v>
          </cell>
          <cell r="V2091" t="str">
            <v>CN</v>
          </cell>
          <cell r="W2091" t="str">
            <v>Non Compliant</v>
          </cell>
          <cell r="Y2091">
            <v>318</v>
          </cell>
        </row>
        <row r="2092">
          <cell r="A2092" t="str">
            <v>MAR-90570003</v>
          </cell>
          <cell r="B2092" t="str">
            <v>Martin</v>
          </cell>
          <cell r="C2092" t="str">
            <v>Exterior Linear Pro-Graze, QUAD, 4ft</v>
          </cell>
          <cell r="E2092" t="str">
            <v>EXT-LIN</v>
          </cell>
          <cell r="H2092" t="str">
            <v>Exterior Linear Pro-Graze, QUAD, 4ft</v>
          </cell>
          <cell r="I2092" t="str">
            <v>Exterior Linear Pro-Graze, QUAD, 4ft</v>
          </cell>
          <cell r="J2092">
            <v>1617</v>
          </cell>
          <cell r="K2092">
            <v>1617</v>
          </cell>
          <cell r="L2092">
            <v>889.35</v>
          </cell>
          <cell r="P2092">
            <v>688705008479</v>
          </cell>
          <cell r="Q2092">
            <v>5706681008476</v>
          </cell>
          <cell r="V2092" t="str">
            <v>CN</v>
          </cell>
          <cell r="W2092" t="str">
            <v>Non Compliant</v>
          </cell>
          <cell r="Y2092">
            <v>319</v>
          </cell>
        </row>
        <row r="2093">
          <cell r="A2093" t="str">
            <v>Exterior Linear Pro Cove QUAD</v>
          </cell>
          <cell r="B2093" t="str">
            <v>Martin</v>
          </cell>
          <cell r="Y2093">
            <v>320</v>
          </cell>
        </row>
        <row r="2094">
          <cell r="A2094" t="str">
            <v>MAR-90570001</v>
          </cell>
          <cell r="B2094" t="str">
            <v>Martin</v>
          </cell>
          <cell r="C2094" t="str">
            <v>Exterior Linear Pro-Cove, QUAD, 1ft</v>
          </cell>
          <cell r="E2094" t="str">
            <v>EXT-LIN</v>
          </cell>
          <cell r="H2094" t="str">
            <v>Exterior Linear Pro-Cove, QUAD, 1ft</v>
          </cell>
          <cell r="I2094" t="str">
            <v>Exterior Linear Pro-Cove, QUAD, 1ft</v>
          </cell>
          <cell r="J2094">
            <v>629</v>
          </cell>
          <cell r="K2094">
            <v>629</v>
          </cell>
          <cell r="L2094">
            <v>345.95</v>
          </cell>
          <cell r="P2094">
            <v>688705008455</v>
          </cell>
          <cell r="Q2094">
            <v>5706681008452</v>
          </cell>
          <cell r="V2094" t="str">
            <v>CN</v>
          </cell>
          <cell r="W2094" t="str">
            <v>Non Compliant</v>
          </cell>
          <cell r="Y2094">
            <v>321</v>
          </cell>
        </row>
        <row r="2095">
          <cell r="A2095" t="str">
            <v>MAR-90570004</v>
          </cell>
          <cell r="B2095" t="str">
            <v>Martin</v>
          </cell>
          <cell r="C2095" t="str">
            <v>Exterior Linear Pro-Cove, QUAD, 4ft</v>
          </cell>
          <cell r="E2095" t="str">
            <v>EXT-LIN</v>
          </cell>
          <cell r="H2095" t="str">
            <v>Exterior Linear Pro-Cove, QUAD, 4ft</v>
          </cell>
          <cell r="I2095" t="str">
            <v>Exterior Linear Pro-Cove, QUAD, 4ft</v>
          </cell>
          <cell r="J2095">
            <v>1536</v>
          </cell>
          <cell r="K2095">
            <v>1536</v>
          </cell>
          <cell r="L2095">
            <v>844.8</v>
          </cell>
          <cell r="P2095">
            <v>688705008486</v>
          </cell>
          <cell r="Q2095">
            <v>5706681008483</v>
          </cell>
          <cell r="V2095" t="str">
            <v>CN</v>
          </cell>
          <cell r="W2095" t="str">
            <v>Non Compliant</v>
          </cell>
          <cell r="Y2095">
            <v>322</v>
          </cell>
        </row>
        <row r="2096">
          <cell r="A2096" t="str">
            <v>Exterior Linear Pro DV QUAD</v>
          </cell>
          <cell r="B2096" t="str">
            <v>Martin</v>
          </cell>
          <cell r="Y2096">
            <v>323</v>
          </cell>
        </row>
        <row r="2097">
          <cell r="A2097" t="str">
            <v>MAR-90570002</v>
          </cell>
          <cell r="B2097" t="str">
            <v>Martin</v>
          </cell>
          <cell r="C2097" t="str">
            <v>Exterior Linear Pro-DV, QUAD, 1ft</v>
          </cell>
          <cell r="E2097" t="str">
            <v>EXT-LIN</v>
          </cell>
          <cell r="H2097" t="str">
            <v>Exterior Linear Pro-DV, QUAD, 1ft</v>
          </cell>
          <cell r="I2097" t="str">
            <v>Exterior Linear Pro-DV, QUAD, 1ft</v>
          </cell>
          <cell r="J2097">
            <v>636</v>
          </cell>
          <cell r="K2097">
            <v>636</v>
          </cell>
          <cell r="L2097">
            <v>349.8</v>
          </cell>
          <cell r="P2097">
            <v>688705008462</v>
          </cell>
          <cell r="Q2097">
            <v>5706681008469</v>
          </cell>
          <cell r="V2097" t="str">
            <v>CN</v>
          </cell>
          <cell r="W2097" t="str">
            <v>Non Compliant</v>
          </cell>
          <cell r="Y2097">
            <v>324</v>
          </cell>
        </row>
        <row r="2098">
          <cell r="A2098" t="str">
            <v>MAR-90570005</v>
          </cell>
          <cell r="B2098" t="str">
            <v>Martin</v>
          </cell>
          <cell r="C2098" t="str">
            <v>Exterior Linear Pro-DV, QUAD, 4ft</v>
          </cell>
          <cell r="E2098" t="str">
            <v>EXT-LIN</v>
          </cell>
          <cell r="H2098" t="str">
            <v>Exterior Linear Pro-DV, QUAD, 4ft</v>
          </cell>
          <cell r="I2098" t="str">
            <v>Exterior Linear Pro-DV, QUAD, 4ft</v>
          </cell>
          <cell r="J2098">
            <v>1543</v>
          </cell>
          <cell r="K2098">
            <v>1543</v>
          </cell>
          <cell r="L2098">
            <v>848.65</v>
          </cell>
          <cell r="P2098">
            <v>688705008493</v>
          </cell>
          <cell r="Q2098">
            <v>5706681008490</v>
          </cell>
          <cell r="V2098" t="str">
            <v>CN</v>
          </cell>
          <cell r="W2098" t="str">
            <v>Non Compliant</v>
          </cell>
          <cell r="Y2098">
            <v>325</v>
          </cell>
        </row>
        <row r="2099">
          <cell r="A2099" t="str">
            <v>Exterior Linear Pro Graze CTC</v>
          </cell>
          <cell r="B2099" t="str">
            <v>Martin</v>
          </cell>
          <cell r="Y2099">
            <v>326</v>
          </cell>
        </row>
        <row r="2100">
          <cell r="A2100" t="str">
            <v>MAR-90570006</v>
          </cell>
          <cell r="B2100" t="str">
            <v>Martin</v>
          </cell>
          <cell r="C2100" t="str">
            <v>Exterior Linear Pro-Graze, CTC, 1ft</v>
          </cell>
          <cell r="E2100" t="str">
            <v>EXT-LIN</v>
          </cell>
          <cell r="H2100" t="str">
            <v>Exterior Linear Pro-Graze, CTC, 1ft</v>
          </cell>
          <cell r="I2100" t="str">
            <v>Exterior Linear Pro-Graze, CTC, 1ft</v>
          </cell>
          <cell r="J2100">
            <v>621</v>
          </cell>
          <cell r="K2100">
            <v>621</v>
          </cell>
          <cell r="L2100">
            <v>341.55</v>
          </cell>
          <cell r="P2100">
            <v>688705008509</v>
          </cell>
          <cell r="Q2100">
            <v>5706681008506</v>
          </cell>
          <cell r="V2100" t="str">
            <v>CN</v>
          </cell>
          <cell r="W2100" t="str">
            <v>Non Compliant</v>
          </cell>
          <cell r="Y2100">
            <v>327</v>
          </cell>
        </row>
        <row r="2101">
          <cell r="A2101" t="str">
            <v>MAR-90570008</v>
          </cell>
          <cell r="B2101" t="str">
            <v>Martin</v>
          </cell>
          <cell r="C2101" t="str">
            <v>Exterior Linear Pro-Graze, CTC, 4ft</v>
          </cell>
          <cell r="E2101" t="str">
            <v>EXT-LIN</v>
          </cell>
          <cell r="H2101" t="str">
            <v>Exterior Linear Pro-Graze, CTC, 4ft</v>
          </cell>
          <cell r="I2101" t="str">
            <v>Exterior Linear Pro-Graze, CTC, 4ft</v>
          </cell>
          <cell r="J2101">
            <v>1534</v>
          </cell>
          <cell r="K2101">
            <v>1534</v>
          </cell>
          <cell r="L2101">
            <v>843.7</v>
          </cell>
          <cell r="P2101">
            <v>688705008523</v>
          </cell>
          <cell r="Q2101">
            <v>5706681008520</v>
          </cell>
          <cell r="V2101" t="str">
            <v>CN</v>
          </cell>
          <cell r="W2101" t="str">
            <v>Non Compliant</v>
          </cell>
          <cell r="Y2101">
            <v>328</v>
          </cell>
        </row>
        <row r="2102">
          <cell r="A2102" t="str">
            <v>Exterior Linear Pro Cove CTC</v>
          </cell>
          <cell r="B2102" t="str">
            <v>Martin</v>
          </cell>
          <cell r="Y2102">
            <v>329</v>
          </cell>
        </row>
        <row r="2103">
          <cell r="A2103" t="str">
            <v>MAR-90570007</v>
          </cell>
          <cell r="B2103" t="str">
            <v>Martin</v>
          </cell>
          <cell r="C2103" t="str">
            <v>Exterior Linear Pro-Cove, CTC, 1ft</v>
          </cell>
          <cell r="E2103" t="str">
            <v>EXT-LIN</v>
          </cell>
          <cell r="H2103" t="str">
            <v>Exterior Linear Pro-Cove, CTC, 1ft</v>
          </cell>
          <cell r="I2103" t="str">
            <v>Exterior Linear Pro-Cove, CTC, 1ft</v>
          </cell>
          <cell r="J2103">
            <v>627</v>
          </cell>
          <cell r="K2103">
            <v>627</v>
          </cell>
          <cell r="L2103">
            <v>344.85</v>
          </cell>
          <cell r="P2103">
            <v>688705008516</v>
          </cell>
          <cell r="Q2103">
            <v>5706681008513</v>
          </cell>
          <cell r="V2103" t="str">
            <v>CN</v>
          </cell>
          <cell r="W2103" t="str">
            <v>Non Compliant</v>
          </cell>
          <cell r="Y2103">
            <v>330</v>
          </cell>
        </row>
        <row r="2104">
          <cell r="A2104" t="str">
            <v>MAR-90570009</v>
          </cell>
          <cell r="B2104" t="str">
            <v>Martin</v>
          </cell>
          <cell r="C2104" t="str">
            <v>Exterior Linear Pro-Cove, CTC, 4ft</v>
          </cell>
          <cell r="E2104" t="str">
            <v>EXT-LIN</v>
          </cell>
          <cell r="H2104" t="str">
            <v>Exterior Linear Pro-Cove, CTC, 4ft</v>
          </cell>
          <cell r="I2104" t="str">
            <v>Exterior Linear Pro-Cove, CTC, 4ft</v>
          </cell>
          <cell r="J2104">
            <v>1708</v>
          </cell>
          <cell r="K2104">
            <v>1708</v>
          </cell>
          <cell r="L2104">
            <v>939.4</v>
          </cell>
          <cell r="P2104">
            <v>688705008530</v>
          </cell>
          <cell r="Q2104">
            <v>5706681008537</v>
          </cell>
          <cell r="V2104" t="str">
            <v>CN</v>
          </cell>
          <cell r="W2104" t="str">
            <v>Non Compliant</v>
          </cell>
          <cell r="Y2104">
            <v>331</v>
          </cell>
        </row>
        <row r="2105">
          <cell r="A2105" t="str">
            <v>Exterior Linear Pro Brackets</v>
          </cell>
          <cell r="B2105" t="str">
            <v>Martin</v>
          </cell>
          <cell r="Y2105">
            <v>332</v>
          </cell>
        </row>
        <row r="2106">
          <cell r="A2106" t="str">
            <v>MAR-90570025</v>
          </cell>
          <cell r="B2106" t="str">
            <v>Martin</v>
          </cell>
          <cell r="C2106" t="str">
            <v>Adjustable bracket , EL Pro, 10 pcs</v>
          </cell>
          <cell r="E2106" t="str">
            <v>EXT-LIN</v>
          </cell>
          <cell r="H2106" t="str">
            <v>Adjustable bracket , EL Pro, 10 pcs</v>
          </cell>
          <cell r="I2106" t="str">
            <v>Adjustable bracket , EL Pro, 10 pcs</v>
          </cell>
          <cell r="J2106">
            <v>327</v>
          </cell>
          <cell r="K2106">
            <v>327</v>
          </cell>
          <cell r="L2106">
            <v>179.85</v>
          </cell>
          <cell r="P2106">
            <v>688705008592</v>
          </cell>
          <cell r="Q2106">
            <v>5706681008599</v>
          </cell>
          <cell r="V2106" t="str">
            <v>CN</v>
          </cell>
          <cell r="W2106" t="str">
            <v>Non Compliant</v>
          </cell>
          <cell r="Y2106">
            <v>333</v>
          </cell>
        </row>
        <row r="2107">
          <cell r="A2107" t="str">
            <v>MAR-90570026</v>
          </cell>
          <cell r="B2107" t="str">
            <v>Martin</v>
          </cell>
          <cell r="C2107" t="str">
            <v>Flange bracket, EL Pro, 10 pcs</v>
          </cell>
          <cell r="E2107" t="str">
            <v>EXT-LIN</v>
          </cell>
          <cell r="H2107" t="str">
            <v>Flange bracket, EL Pro, 10 pcs</v>
          </cell>
          <cell r="I2107" t="str">
            <v>Flange bracket, EL Pro, 10 pcs</v>
          </cell>
          <cell r="J2107">
            <v>148.30000000000001</v>
          </cell>
          <cell r="K2107">
            <v>148.30000000000001</v>
          </cell>
          <cell r="L2107">
            <v>81.569999999999993</v>
          </cell>
          <cell r="P2107">
            <v>688705008608</v>
          </cell>
          <cell r="Q2107">
            <v>5706681008605</v>
          </cell>
          <cell r="V2107" t="str">
            <v>CN</v>
          </cell>
          <cell r="W2107" t="str">
            <v>Non Compliant</v>
          </cell>
          <cell r="Y2107">
            <v>334</v>
          </cell>
        </row>
        <row r="2108">
          <cell r="A2108" t="str">
            <v>MAR-90570027</v>
          </cell>
          <cell r="B2108" t="str">
            <v>Martin</v>
          </cell>
          <cell r="C2108" t="str">
            <v>Quick mount bracket, EL Pro, 10 pcs</v>
          </cell>
          <cell r="E2108" t="str">
            <v>EXT-LIN</v>
          </cell>
          <cell r="H2108" t="str">
            <v>Quick mount bracket, EL Pro, 10 pcs</v>
          </cell>
          <cell r="I2108" t="str">
            <v>Quick mount bracket, EL Pro, 10 pcs</v>
          </cell>
          <cell r="J2108">
            <v>313</v>
          </cell>
          <cell r="K2108">
            <v>313</v>
          </cell>
          <cell r="L2108">
            <v>172.15</v>
          </cell>
          <cell r="P2108">
            <v>688705008615</v>
          </cell>
          <cell r="Q2108">
            <v>5706681008612</v>
          </cell>
          <cell r="V2108" t="str">
            <v>CN</v>
          </cell>
          <cell r="W2108" t="str">
            <v>Non Compliant</v>
          </cell>
          <cell r="Y2108">
            <v>335</v>
          </cell>
        </row>
        <row r="2109">
          <cell r="A2109" t="str">
            <v>Exterior Linear Pro Diffuser Films</v>
          </cell>
          <cell r="B2109" t="str">
            <v>Martin</v>
          </cell>
          <cell r="Y2109">
            <v>336</v>
          </cell>
        </row>
        <row r="2110">
          <cell r="A2110" t="str">
            <v>MAR-90570020</v>
          </cell>
          <cell r="B2110" t="str">
            <v>Martin</v>
          </cell>
          <cell r="C2110" t="str">
            <v>Asymm diffuser Wide, EL Pro, 4ft , set of 6</v>
          </cell>
          <cell r="E2110" t="str">
            <v>EXT-LIN</v>
          </cell>
          <cell r="G2110" t="str">
            <v>Price adjusted, as previous price did not reflect the "set of 6"</v>
          </cell>
          <cell r="H2110" t="str">
            <v>Asymm diffuser Wide, EL Pro, 4ft , set of 6</v>
          </cell>
          <cell r="I2110" t="str">
            <v>Asymm diffuser Wide, EL Pro, 4ft , set of 6</v>
          </cell>
          <cell r="J2110">
            <v>395</v>
          </cell>
          <cell r="K2110">
            <v>395</v>
          </cell>
          <cell r="L2110">
            <v>217.25</v>
          </cell>
          <cell r="P2110">
            <v>688705008547</v>
          </cell>
          <cell r="Q2110">
            <v>5706681008544</v>
          </cell>
          <cell r="V2110" t="str">
            <v>CN</v>
          </cell>
          <cell r="W2110" t="str">
            <v>Non Compliant</v>
          </cell>
          <cell r="Y2110">
            <v>337</v>
          </cell>
        </row>
        <row r="2111">
          <cell r="A2111" t="str">
            <v>MAR-90570021</v>
          </cell>
          <cell r="B2111" t="str">
            <v>Martin</v>
          </cell>
          <cell r="C2111" t="str">
            <v>Asymm diffuser Narrow, EL Pro, 4ft, set of 6</v>
          </cell>
          <cell r="E2111" t="str">
            <v>EXT-LIN</v>
          </cell>
          <cell r="G2111" t="str">
            <v>Price adjusted, as previous price did not reflect the "set of 6"</v>
          </cell>
          <cell r="H2111" t="str">
            <v>Asymm diffuser Narrow, EL Pro, 4ft, set of 6</v>
          </cell>
          <cell r="I2111" t="str">
            <v>Asymm diffuser Narrow, EL Pro, 4ft, set of 6</v>
          </cell>
          <cell r="J2111">
            <v>395</v>
          </cell>
          <cell r="K2111">
            <v>395</v>
          </cell>
          <cell r="L2111">
            <v>217.25</v>
          </cell>
          <cell r="P2111">
            <v>688705008554</v>
          </cell>
          <cell r="Q2111">
            <v>5706681008551</v>
          </cell>
          <cell r="V2111" t="str">
            <v>CN</v>
          </cell>
          <cell r="W2111" t="str">
            <v>Non Compliant</v>
          </cell>
          <cell r="Y2111">
            <v>338</v>
          </cell>
        </row>
        <row r="2112">
          <cell r="A2112" t="str">
            <v>Exterior Linear Pro Glare Shields</v>
          </cell>
          <cell r="B2112" t="str">
            <v>Martin</v>
          </cell>
          <cell r="Y2112">
            <v>339</v>
          </cell>
        </row>
        <row r="2113">
          <cell r="A2113" t="str">
            <v>MAR-90570022</v>
          </cell>
          <cell r="B2113" t="str">
            <v>Martin</v>
          </cell>
          <cell r="C2113" t="str">
            <v>Glare shield, EL Pro, 1ft, set of 4</v>
          </cell>
          <cell r="E2113" t="str">
            <v>EXT-LIN</v>
          </cell>
          <cell r="H2113" t="str">
            <v>Glare shield, EL Pro, 1ft, set of 4</v>
          </cell>
          <cell r="I2113" t="str">
            <v>Glare shield, EL Pro, 1ft, set of 4</v>
          </cell>
          <cell r="J2113">
            <v>94.800000000000011</v>
          </cell>
          <cell r="K2113">
            <v>94.800000000000011</v>
          </cell>
          <cell r="L2113">
            <v>52.14</v>
          </cell>
          <cell r="P2113">
            <v>688705008561</v>
          </cell>
          <cell r="Q2113">
            <v>5706681008568</v>
          </cell>
          <cell r="V2113" t="str">
            <v>CN</v>
          </cell>
          <cell r="W2113" t="str">
            <v>Non Compliant</v>
          </cell>
          <cell r="Y2113">
            <v>340</v>
          </cell>
        </row>
        <row r="2114">
          <cell r="A2114" t="str">
            <v>MAR-90570023</v>
          </cell>
          <cell r="B2114" t="str">
            <v>Martin</v>
          </cell>
          <cell r="C2114" t="str">
            <v>Glare shield, EL Pro, 4ft, set of 4</v>
          </cell>
          <cell r="E2114" t="str">
            <v>EXT-LIN</v>
          </cell>
          <cell r="H2114" t="str">
            <v>Glare shield, EL Pro, 4ft, set of 4</v>
          </cell>
          <cell r="I2114" t="str">
            <v>Glare shield, EL Pro, 4ft, set of 4</v>
          </cell>
          <cell r="J2114">
            <v>207</v>
          </cell>
          <cell r="K2114">
            <v>207</v>
          </cell>
          <cell r="L2114">
            <v>113.85</v>
          </cell>
          <cell r="P2114">
            <v>688705008578</v>
          </cell>
          <cell r="Q2114">
            <v>5706681008575</v>
          </cell>
          <cell r="V2114" t="str">
            <v>CN</v>
          </cell>
          <cell r="W2114" t="str">
            <v>Non Compliant</v>
          </cell>
          <cell r="Y2114">
            <v>341</v>
          </cell>
        </row>
        <row r="2115">
          <cell r="A2115" t="str">
            <v>Exterior Linear Pro Louvres</v>
          </cell>
          <cell r="B2115" t="str">
            <v>Martin</v>
          </cell>
          <cell r="Y2115">
            <v>342</v>
          </cell>
        </row>
        <row r="2116">
          <cell r="A2116" t="str">
            <v>MAR-90570028</v>
          </cell>
          <cell r="B2116" t="str">
            <v>Martin</v>
          </cell>
          <cell r="C2116" t="str">
            <v>Louvre, EL Pro, CTC, 1ft, set of 4</v>
          </cell>
          <cell r="E2116" t="str">
            <v>EXT-LIN</v>
          </cell>
          <cell r="H2116" t="str">
            <v>Louvre, EL Pro, CTC, 1ft, set of 4</v>
          </cell>
          <cell r="I2116" t="str">
            <v>Louvre, EL Pro, CTC, 1ft, set of 4</v>
          </cell>
          <cell r="J2116">
            <v>251</v>
          </cell>
          <cell r="K2116">
            <v>251</v>
          </cell>
          <cell r="L2116">
            <v>138.05000000000001</v>
          </cell>
          <cell r="P2116">
            <v>688705009858</v>
          </cell>
          <cell r="Q2116">
            <v>5706681009855</v>
          </cell>
          <cell r="V2116" t="str">
            <v>CN</v>
          </cell>
          <cell r="W2116" t="str">
            <v>Non Compliant</v>
          </cell>
          <cell r="Y2116">
            <v>343</v>
          </cell>
        </row>
        <row r="2117">
          <cell r="A2117" t="str">
            <v>MAR-90570024</v>
          </cell>
          <cell r="B2117" t="str">
            <v>Martin</v>
          </cell>
          <cell r="C2117" t="str">
            <v>Louvre, EL Pro, QUAD, 1ft set of 4</v>
          </cell>
          <cell r="E2117" t="str">
            <v>EXT-LIN</v>
          </cell>
          <cell r="H2117" t="str">
            <v>Louvre, EL Pro, QUAD, 1ft set of 4</v>
          </cell>
          <cell r="I2117" t="str">
            <v>Louvre, EL Pro, QUAD, 1ft set of 4</v>
          </cell>
          <cell r="J2117">
            <v>283</v>
          </cell>
          <cell r="K2117">
            <v>283</v>
          </cell>
          <cell r="L2117">
            <v>155.65</v>
          </cell>
          <cell r="P2117">
            <v>688705008585</v>
          </cell>
          <cell r="Q2117">
            <v>5706681008582</v>
          </cell>
          <cell r="V2117" t="str">
            <v>CN</v>
          </cell>
          <cell r="W2117" t="str">
            <v>Non Compliant</v>
          </cell>
          <cell r="Y2117">
            <v>344</v>
          </cell>
        </row>
        <row r="2118">
          <cell r="A2118" t="str">
            <v>Exterior Linear Family</v>
          </cell>
          <cell r="B2118" t="str">
            <v>Martin</v>
          </cell>
          <cell r="Y2118">
            <v>346</v>
          </cell>
        </row>
        <row r="2119">
          <cell r="A2119" t="str">
            <v>Exterior Linear RGBW Cove</v>
          </cell>
          <cell r="B2119" t="str">
            <v>Martin</v>
          </cell>
          <cell r="Y2119">
            <v>347</v>
          </cell>
        </row>
        <row r="2120">
          <cell r="A2120">
            <v>90356979</v>
          </cell>
          <cell r="B2120" t="str">
            <v>Martin</v>
          </cell>
          <cell r="C2120" t="str">
            <v>Linear</v>
          </cell>
          <cell r="D2120" t="str">
            <v>Exterior Linear 1200 cove, RGBW</v>
          </cell>
          <cell r="E2120" t="str">
            <v>EXT-LIN</v>
          </cell>
          <cell r="G2120" t="str">
            <v>EOL stage – limited availability may apply</v>
          </cell>
          <cell r="H2120" t="str">
            <v>Exterior Linear 1200 cove, RGBW</v>
          </cell>
          <cell r="I2120" t="str">
            <v>Exterior Linear 1200 cove, RGBW</v>
          </cell>
          <cell r="J2120">
            <v>2347</v>
          </cell>
          <cell r="K2120">
            <v>2347</v>
          </cell>
          <cell r="L2120">
            <v>1290.8499999999999</v>
          </cell>
          <cell r="P2120">
            <v>5706681231690</v>
          </cell>
          <cell r="Y2120">
            <v>348</v>
          </cell>
        </row>
        <row r="2121">
          <cell r="A2121" t="str">
            <v>Exterior Linear RGBW Graze</v>
          </cell>
          <cell r="B2121" t="str">
            <v>Martin</v>
          </cell>
          <cell r="Y2121">
            <v>349</v>
          </cell>
        </row>
        <row r="2122">
          <cell r="A2122">
            <v>90356987</v>
          </cell>
          <cell r="B2122" t="str">
            <v>Martin</v>
          </cell>
          <cell r="C2122" t="str">
            <v>Linear</v>
          </cell>
          <cell r="E2122" t="str">
            <v>EXT-LIN</v>
          </cell>
          <cell r="G2122" t="str">
            <v>EOL stage – limited availability may apply</v>
          </cell>
          <cell r="H2122" t="str">
            <v>Exterior Linear 300 Graze, Narrow, RGBW</v>
          </cell>
          <cell r="I2122" t="str">
            <v>Exterior Linear 300 Graze, Narrow, RGBW</v>
          </cell>
          <cell r="J2122">
            <v>736</v>
          </cell>
          <cell r="K2122">
            <v>736</v>
          </cell>
          <cell r="L2122">
            <v>404.8</v>
          </cell>
          <cell r="P2122">
            <v>5706681236190</v>
          </cell>
          <cell r="Y2122">
            <v>350</v>
          </cell>
        </row>
        <row r="2123">
          <cell r="A2123">
            <v>90356971</v>
          </cell>
          <cell r="B2123" t="str">
            <v>Martin</v>
          </cell>
          <cell r="C2123" t="str">
            <v>Linear</v>
          </cell>
          <cell r="E2123" t="str">
            <v>EXT-LIN</v>
          </cell>
          <cell r="G2123" t="str">
            <v>EOL stage – limited availability may apply</v>
          </cell>
          <cell r="H2123" t="str">
            <v>Exterior Linear 300 Graze, Wide, RGBW</v>
          </cell>
          <cell r="I2123" t="str">
            <v>Exterior Linear 300 Graze, Wide, RGBW</v>
          </cell>
          <cell r="J2123">
            <v>822</v>
          </cell>
          <cell r="K2123">
            <v>822</v>
          </cell>
          <cell r="L2123">
            <v>452.1</v>
          </cell>
          <cell r="P2123">
            <v>5706681231614</v>
          </cell>
          <cell r="Y2123">
            <v>351</v>
          </cell>
        </row>
        <row r="2124">
          <cell r="A2124">
            <v>90356986</v>
          </cell>
          <cell r="B2124" t="str">
            <v>Martin</v>
          </cell>
          <cell r="C2124" t="str">
            <v>Linear</v>
          </cell>
          <cell r="E2124" t="str">
            <v>EXT-LIN</v>
          </cell>
          <cell r="G2124" t="str">
            <v>EOL stage – limited availability may apply</v>
          </cell>
          <cell r="H2124" t="str">
            <v>Exterior Linear 1200 Graze, Narrow, RGBW</v>
          </cell>
          <cell r="I2124" t="str">
            <v>Exterior Linear 1200 Graze, Narrow, RGBW</v>
          </cell>
          <cell r="J2124">
            <v>2297</v>
          </cell>
          <cell r="K2124">
            <v>2297</v>
          </cell>
          <cell r="L2124">
            <v>1263.3499999999999</v>
          </cell>
          <cell r="P2124">
            <v>5706681236183</v>
          </cell>
          <cell r="Y2124">
            <v>352</v>
          </cell>
        </row>
        <row r="2125">
          <cell r="A2125">
            <v>90356982</v>
          </cell>
          <cell r="B2125" t="str">
            <v>Martin</v>
          </cell>
          <cell r="C2125" t="str">
            <v>Linear</v>
          </cell>
          <cell r="E2125" t="str">
            <v>EXT-LIN</v>
          </cell>
          <cell r="G2125" t="str">
            <v>EOL stage – limited availability may apply</v>
          </cell>
          <cell r="H2125" t="str">
            <v>Exterior Linear 1200 Graze, Asymmetric, RGBW</v>
          </cell>
          <cell r="I2125" t="str">
            <v>Exterior Linear 1200 Graze, Asymmetric, RGBW</v>
          </cell>
          <cell r="J2125">
            <v>2297</v>
          </cell>
          <cell r="K2125">
            <v>2297</v>
          </cell>
          <cell r="L2125">
            <v>1263.3499999999999</v>
          </cell>
          <cell r="P2125">
            <v>5706681231720</v>
          </cell>
          <cell r="Y2125">
            <v>353</v>
          </cell>
        </row>
        <row r="2126">
          <cell r="A2126" t="str">
            <v>Exterior Linear QUAD Cove</v>
          </cell>
          <cell r="B2126" t="str">
            <v>Martin</v>
          </cell>
          <cell r="Y2126">
            <v>354</v>
          </cell>
        </row>
        <row r="2127">
          <cell r="A2127" t="str">
            <v>MAR-90356996</v>
          </cell>
          <cell r="B2127" t="str">
            <v>Martin</v>
          </cell>
          <cell r="C2127" t="str">
            <v>Linear</v>
          </cell>
          <cell r="E2127" t="str">
            <v>EXT-LIN</v>
          </cell>
          <cell r="G2127" t="str">
            <v>EOL stage – limited availability may apply</v>
          </cell>
          <cell r="J2127">
            <v>2066</v>
          </cell>
          <cell r="K2127">
            <v>2066</v>
          </cell>
          <cell r="L2127">
            <v>1136.3</v>
          </cell>
          <cell r="P2127">
            <v>688705008271</v>
          </cell>
          <cell r="Q2127">
            <v>5706681008278</v>
          </cell>
          <cell r="Y2127">
            <v>355</v>
          </cell>
        </row>
        <row r="2128">
          <cell r="A2128" t="str">
            <v>Exterior Linear QUAD Graze</v>
          </cell>
          <cell r="B2128" t="str">
            <v>Martin</v>
          </cell>
          <cell r="Y2128">
            <v>356</v>
          </cell>
        </row>
        <row r="2129">
          <cell r="A2129" t="str">
            <v>MAR-90356993</v>
          </cell>
          <cell r="B2129" t="str">
            <v>Martin</v>
          </cell>
          <cell r="C2129" t="str">
            <v>Linear</v>
          </cell>
          <cell r="D2129" t="str">
            <v>EXTERIOR LINEAR 1210 GRAZE, NAR, QUAD</v>
          </cell>
          <cell r="E2129" t="str">
            <v>EXT-LIN</v>
          </cell>
          <cell r="G2129" t="str">
            <v>EOL stage – limited availability may apply</v>
          </cell>
          <cell r="H2129" t="str">
            <v>EXTERIOR LINEAR 1210 GRAZE, NAR, QUAD</v>
          </cell>
          <cell r="I2129" t="str">
            <v>EXTERIOR LINEAR 1210 GRAZE, NAR, QUAD</v>
          </cell>
          <cell r="J2129">
            <v>2407</v>
          </cell>
          <cell r="K2129">
            <v>2407</v>
          </cell>
          <cell r="L2129">
            <v>1323.85</v>
          </cell>
          <cell r="P2129">
            <v>688705008257</v>
          </cell>
          <cell r="Q2129">
            <v>5706681008254</v>
          </cell>
          <cell r="V2129" t="str">
            <v>CN</v>
          </cell>
          <cell r="W2129" t="str">
            <v>Non Compliant</v>
          </cell>
          <cell r="Y2129">
            <v>357</v>
          </cell>
        </row>
        <row r="2130">
          <cell r="A2130" t="str">
            <v>MAR-90356995</v>
          </cell>
          <cell r="B2130" t="str">
            <v>Martin</v>
          </cell>
          <cell r="C2130" t="str">
            <v>Linear</v>
          </cell>
          <cell r="D2130" t="str">
            <v>EXTERIOR LINEAR 1210 GRAZE, ASSYM, QUAD</v>
          </cell>
          <cell r="E2130" t="str">
            <v>EXT-LIN</v>
          </cell>
          <cell r="G2130" t="str">
            <v>EOL stage – very limited availability</v>
          </cell>
          <cell r="H2130" t="str">
            <v>EXTERIOR LINEAR 1210 GRAZE, ASSYM, QUAD</v>
          </cell>
          <cell r="I2130" t="str">
            <v>EXTERIOR LINEAR 1210 GRAZE, ASSYM, QUAD</v>
          </cell>
          <cell r="J2130">
            <v>2505</v>
          </cell>
          <cell r="K2130">
            <v>2505</v>
          </cell>
          <cell r="L2130">
            <v>1377.75</v>
          </cell>
          <cell r="P2130">
            <v>688705008226</v>
          </cell>
          <cell r="Q2130">
            <v>5706681008223</v>
          </cell>
          <cell r="V2130" t="str">
            <v>CN</v>
          </cell>
          <cell r="W2130" t="str">
            <v>Non Compliant</v>
          </cell>
          <cell r="Y2130">
            <v>358</v>
          </cell>
        </row>
        <row r="2131">
          <cell r="A2131" t="str">
            <v>Exterior Linear CTC Graze</v>
          </cell>
          <cell r="B2131" t="str">
            <v>Martin</v>
          </cell>
          <cell r="Y2131">
            <v>359</v>
          </cell>
        </row>
        <row r="2132">
          <cell r="A2132">
            <v>90356973</v>
          </cell>
          <cell r="B2132" t="str">
            <v>Martin</v>
          </cell>
          <cell r="C2132" t="str">
            <v>Linear</v>
          </cell>
          <cell r="D2132" t="str">
            <v>Exterior Linear 320 CTC Graze, Asymmetric</v>
          </cell>
          <cell r="E2132" t="str">
            <v>EXT-LIN</v>
          </cell>
          <cell r="G2132" t="str">
            <v>EOL stage – limited availability may apply</v>
          </cell>
          <cell r="H2132" t="str">
            <v>Exterior Linear 320 CTC Graze, Asymmetric</v>
          </cell>
          <cell r="I2132" t="str">
            <v>Exterior Linear 320 CTC Graze, Asymmetric</v>
          </cell>
          <cell r="J2132">
            <v>846</v>
          </cell>
          <cell r="K2132">
            <v>846</v>
          </cell>
          <cell r="L2132">
            <v>465.3</v>
          </cell>
          <cell r="P2132">
            <v>5706681231638</v>
          </cell>
          <cell r="V2132" t="str">
            <v>CN</v>
          </cell>
          <cell r="W2132" t="str">
            <v>Non Compliant</v>
          </cell>
          <cell r="X2132" t="str">
            <v>http://www.martin.com/en-us/product-details/exterior-linear-graze-series</v>
          </cell>
          <cell r="Y2132">
            <v>360</v>
          </cell>
        </row>
        <row r="2133">
          <cell r="A2133">
            <v>90356989</v>
          </cell>
          <cell r="B2133" t="str">
            <v>Martin</v>
          </cell>
          <cell r="C2133" t="str">
            <v>Linear</v>
          </cell>
          <cell r="E2133" t="str">
            <v>EXT-LIN</v>
          </cell>
          <cell r="G2133" t="str">
            <v>EOL stage – limited availability may apply</v>
          </cell>
          <cell r="H2133" t="str">
            <v>Exterior Linear 1220 CTC Graze, Narrow</v>
          </cell>
          <cell r="I2133" t="str">
            <v>Exterior Linear 1220 CTC Graze, Narrow</v>
          </cell>
          <cell r="J2133">
            <v>2066</v>
          </cell>
          <cell r="K2133">
            <v>2066</v>
          </cell>
          <cell r="L2133">
            <v>1136.3</v>
          </cell>
          <cell r="Q2133">
            <v>5706681236213</v>
          </cell>
          <cell r="Y2133">
            <v>361</v>
          </cell>
        </row>
        <row r="2134">
          <cell r="A2134">
            <v>90356985</v>
          </cell>
          <cell r="B2134" t="str">
            <v>Martin</v>
          </cell>
          <cell r="C2134" t="str">
            <v>Linear</v>
          </cell>
          <cell r="E2134" t="str">
            <v>EXT-LIN</v>
          </cell>
          <cell r="G2134" t="str">
            <v>EOL stage – very limited availability</v>
          </cell>
          <cell r="H2134" t="str">
            <v>Exterior Linear 1220 CTC Graze, Medium</v>
          </cell>
          <cell r="I2134" t="str">
            <v>Exterior Linear 1220 CTC Graze, Medium</v>
          </cell>
          <cell r="J2134">
            <v>2304</v>
          </cell>
          <cell r="K2134">
            <v>2304</v>
          </cell>
          <cell r="L2134">
            <v>1267.2</v>
          </cell>
          <cell r="Q2134">
            <v>5706681231751</v>
          </cell>
          <cell r="Y2134">
            <v>362</v>
          </cell>
        </row>
        <row r="2135">
          <cell r="A2135">
            <v>90356983</v>
          </cell>
          <cell r="B2135" t="str">
            <v>Martin</v>
          </cell>
          <cell r="C2135" t="str">
            <v>Linear</v>
          </cell>
          <cell r="E2135" t="str">
            <v>EXT-LIN</v>
          </cell>
          <cell r="G2135" t="str">
            <v>EOL stage – very limited availability</v>
          </cell>
          <cell r="H2135" t="str">
            <v>Exterior Linear 1220 CTC Graze, Asymmetric</v>
          </cell>
          <cell r="I2135" t="str">
            <v>Exterior Linear 1220 CTC Graze, Asymmetric</v>
          </cell>
          <cell r="J2135">
            <v>2222</v>
          </cell>
          <cell r="K2135">
            <v>2222</v>
          </cell>
          <cell r="L2135">
            <v>1222.0999999999999</v>
          </cell>
          <cell r="Q2135">
            <v>5706681231737</v>
          </cell>
          <cell r="Y2135">
            <v>363</v>
          </cell>
        </row>
        <row r="2136">
          <cell r="A2136" t="str">
            <v>Exterior Linear Glare Shields</v>
          </cell>
          <cell r="B2136" t="str">
            <v>Martin</v>
          </cell>
          <cell r="Y2136">
            <v>364</v>
          </cell>
        </row>
        <row r="2137">
          <cell r="A2137">
            <v>91611752</v>
          </cell>
          <cell r="B2137" t="str">
            <v>Martin</v>
          </cell>
          <cell r="C2137" t="str">
            <v>Linear</v>
          </cell>
          <cell r="D2137" t="str">
            <v xml:space="preserve">Glareshield EL300, SET OF 4 </v>
          </cell>
          <cell r="E2137" t="str">
            <v>MAR--ACC</v>
          </cell>
          <cell r="G2137" t="str">
            <v>EOL stage – limited availability may apply</v>
          </cell>
          <cell r="H2137" t="str">
            <v xml:space="preserve">Glareshield EL300, SET OF 4 </v>
          </cell>
          <cell r="I2137" t="str">
            <v xml:space="preserve">Glareshield EL300, SET OF 4 </v>
          </cell>
          <cell r="J2137">
            <v>122.60000000000001</v>
          </cell>
          <cell r="K2137">
            <v>122.60000000000001</v>
          </cell>
          <cell r="L2137">
            <v>67.430000000000007</v>
          </cell>
          <cell r="V2137" t="str">
            <v>CN</v>
          </cell>
          <cell r="W2137" t="str">
            <v>Non Compliant</v>
          </cell>
          <cell r="Y2137">
            <v>365</v>
          </cell>
        </row>
        <row r="2138">
          <cell r="A2138">
            <v>91611753</v>
          </cell>
          <cell r="B2138" t="str">
            <v>Martin</v>
          </cell>
          <cell r="C2138" t="str">
            <v>Linear</v>
          </cell>
          <cell r="D2138" t="str">
            <v xml:space="preserve">Glareshield EL1200, SET OF 4 </v>
          </cell>
          <cell r="E2138" t="str">
            <v>EXT-LIN</v>
          </cell>
          <cell r="G2138" t="str">
            <v>EOL stage – limited availability may apply</v>
          </cell>
          <cell r="H2138" t="str">
            <v xml:space="preserve">Glareshield EL1200, SET OF 4 </v>
          </cell>
          <cell r="I2138" t="str">
            <v xml:space="preserve">Glareshield EL1200, SET OF 4 </v>
          </cell>
          <cell r="J2138">
            <v>208.10000000000002</v>
          </cell>
          <cell r="K2138">
            <v>208.10000000000002</v>
          </cell>
          <cell r="L2138">
            <v>114.46</v>
          </cell>
          <cell r="V2138" t="str">
            <v>CN</v>
          </cell>
          <cell r="W2138" t="str">
            <v>Non Compliant</v>
          </cell>
          <cell r="Y2138">
            <v>366</v>
          </cell>
        </row>
        <row r="2139">
          <cell r="A2139" t="str">
            <v>Exterior Linear Louvres</v>
          </cell>
          <cell r="B2139" t="str">
            <v>Martin</v>
          </cell>
          <cell r="Y2139">
            <v>367</v>
          </cell>
        </row>
        <row r="2140">
          <cell r="A2140">
            <v>91611850</v>
          </cell>
          <cell r="B2140" t="str">
            <v>Martin</v>
          </cell>
          <cell r="C2140" t="str">
            <v>Linear</v>
          </cell>
          <cell r="D2140" t="str">
            <v>Exterior Linear 310/1210 QUAD Graze Louvre, set of 4</v>
          </cell>
          <cell r="E2140" t="str">
            <v>MRU-SL</v>
          </cell>
          <cell r="G2140" t="str">
            <v>EOL stage – very limited availability</v>
          </cell>
          <cell r="H2140" t="str">
            <v>Exterior Linear 310/1210 QUAD Graze Louvre, set of 4</v>
          </cell>
          <cell r="I2140" t="str">
            <v>Exterior Linear 310/1210 QUAD Graze Louvre, set of 4</v>
          </cell>
          <cell r="J2140">
            <v>320</v>
          </cell>
          <cell r="K2140">
            <v>320</v>
          </cell>
          <cell r="L2140">
            <v>176</v>
          </cell>
          <cell r="P2140">
            <v>688705001937</v>
          </cell>
          <cell r="Q2140">
            <v>5706681001934</v>
          </cell>
          <cell r="V2140" t="str">
            <v>CN</v>
          </cell>
          <cell r="W2140" t="str">
            <v>Non Compliant</v>
          </cell>
          <cell r="X2140" t="str">
            <v>https://www.martin.com/en/products/exterior-linear-rgbw-graze</v>
          </cell>
          <cell r="Y2140">
            <v>368</v>
          </cell>
        </row>
        <row r="2141">
          <cell r="A2141" t="str">
            <v>Exterior Linear Cables</v>
          </cell>
          <cell r="B2141" t="str">
            <v>Martin</v>
          </cell>
          <cell r="Y2141">
            <v>369</v>
          </cell>
        </row>
        <row r="2142">
          <cell r="A2142">
            <v>91611754</v>
          </cell>
          <cell r="B2142" t="str">
            <v>Martin</v>
          </cell>
          <cell r="C2142" t="str">
            <v>Linear</v>
          </cell>
          <cell r="D2142" t="str">
            <v xml:space="preserve">Leader cable, 2m, EU </v>
          </cell>
          <cell r="E2142" t="str">
            <v>EXT-LIN</v>
          </cell>
          <cell r="G2142" t="str">
            <v>EOL pre-notice - not recommend to specify for new projects - please specify Exterior Linear Pro</v>
          </cell>
          <cell r="H2142" t="str">
            <v xml:space="preserve">Leader cable, 2m, EU </v>
          </cell>
          <cell r="I2142" t="str">
            <v xml:space="preserve">Leader cable, 2m, EU </v>
          </cell>
          <cell r="J2142">
            <v>75.2</v>
          </cell>
          <cell r="K2142">
            <v>75.2</v>
          </cell>
          <cell r="L2142">
            <v>41.36</v>
          </cell>
          <cell r="V2142" t="str">
            <v>CN</v>
          </cell>
          <cell r="W2142" t="str">
            <v>Non Compliant</v>
          </cell>
          <cell r="X2142" t="str">
            <v>http://www.martin.com/en-us/product-details/exterior-linear-cove-series</v>
          </cell>
          <cell r="Y2142">
            <v>370</v>
          </cell>
        </row>
        <row r="2143">
          <cell r="A2143">
            <v>91611755</v>
          </cell>
          <cell r="B2143" t="str">
            <v>Martin</v>
          </cell>
          <cell r="C2143" t="str">
            <v>Linear</v>
          </cell>
          <cell r="D2143" t="str">
            <v xml:space="preserve">Leader cable, 2m, US </v>
          </cell>
          <cell r="E2143" t="str">
            <v>EXT-LIN</v>
          </cell>
          <cell r="G2143" t="str">
            <v>EOL pre-notice - not recommend to specify for new projects - please specify Exterior Linear Pro</v>
          </cell>
          <cell r="H2143" t="str">
            <v xml:space="preserve">Leader cable, 2m, US </v>
          </cell>
          <cell r="I2143" t="str">
            <v xml:space="preserve">Leader cable, 2m, US </v>
          </cell>
          <cell r="J2143">
            <v>68</v>
          </cell>
          <cell r="K2143">
            <v>68</v>
          </cell>
          <cell r="L2143">
            <v>37.4</v>
          </cell>
          <cell r="V2143" t="str">
            <v>CN</v>
          </cell>
          <cell r="W2143" t="str">
            <v>Non Compliant</v>
          </cell>
          <cell r="X2143" t="str">
            <v>http://www.martin.com/en-us/product-details/exterior-linear-cove-series</v>
          </cell>
          <cell r="Y2143">
            <v>371</v>
          </cell>
        </row>
        <row r="2144">
          <cell r="A2144">
            <v>91611156</v>
          </cell>
          <cell r="B2144" t="str">
            <v>Martin</v>
          </cell>
          <cell r="C2144" t="str">
            <v>Linear</v>
          </cell>
          <cell r="D2144" t="str">
            <v xml:space="preserve">Leader cable, 10m, EU </v>
          </cell>
          <cell r="E2144" t="str">
            <v>MEF-ATOMI</v>
          </cell>
          <cell r="G2144" t="str">
            <v>EOL pre-notice - not recommend to specify for new projects - please specify Exterior Linear Pro</v>
          </cell>
          <cell r="H2144" t="str">
            <v xml:space="preserve">Leader cable, 10m, EU </v>
          </cell>
          <cell r="I2144" t="str">
            <v xml:space="preserve">Leader cable, 10m, EU </v>
          </cell>
          <cell r="J2144">
            <v>245.10000000000002</v>
          </cell>
          <cell r="K2144">
            <v>245.10000000000002</v>
          </cell>
          <cell r="L2144">
            <v>134.81</v>
          </cell>
          <cell r="V2144" t="str">
            <v>CN</v>
          </cell>
          <cell r="W2144" t="str">
            <v>Non Compliant</v>
          </cell>
          <cell r="X2144" t="str">
            <v>http://www.martin.com/en-us/product-details/exterior-linear-cove-series</v>
          </cell>
          <cell r="Y2144">
            <v>372</v>
          </cell>
        </row>
        <row r="2145">
          <cell r="A2145">
            <v>91611157</v>
          </cell>
          <cell r="B2145" t="str">
            <v>Martin</v>
          </cell>
          <cell r="C2145" t="str">
            <v>Linear</v>
          </cell>
          <cell r="D2145" t="str">
            <v xml:space="preserve">Leader cable, 10m, US </v>
          </cell>
          <cell r="E2145" t="str">
            <v>EXT-LIN</v>
          </cell>
          <cell r="G2145" t="str">
            <v>EOL pre-notice - not recommend to specify for new projects - please specify Exterior Linear Pro</v>
          </cell>
          <cell r="H2145" t="str">
            <v xml:space="preserve">Leader cable, 10m, US </v>
          </cell>
          <cell r="I2145" t="str">
            <v xml:space="preserve">Leader cable, 10m, US </v>
          </cell>
          <cell r="J2145">
            <v>256</v>
          </cell>
          <cell r="K2145">
            <v>256</v>
          </cell>
          <cell r="L2145">
            <v>140.80000000000001</v>
          </cell>
          <cell r="V2145" t="str">
            <v>CN</v>
          </cell>
          <cell r="W2145" t="str">
            <v>Non Compliant</v>
          </cell>
          <cell r="X2145" t="str">
            <v>http://www.martin.com/en-us/product-details/exterior-linear-cove-series</v>
          </cell>
          <cell r="Y2145">
            <v>373</v>
          </cell>
        </row>
        <row r="2146">
          <cell r="A2146">
            <v>91611758</v>
          </cell>
          <cell r="B2146" t="str">
            <v>Martin</v>
          </cell>
          <cell r="C2146" t="str">
            <v>Linear</v>
          </cell>
          <cell r="D2146" t="str">
            <v xml:space="preserve">CONNECTOR CABLE, 0,2M, EU </v>
          </cell>
          <cell r="E2146" t="str">
            <v>EXT-LIN</v>
          </cell>
          <cell r="G2146" t="str">
            <v>EOL pre-notice - not recommend to specify for new projects - please specify Exterior Linear Pro</v>
          </cell>
          <cell r="H2146" t="str">
            <v xml:space="preserve">CONNECTOR CABLE, 0,2M, EU </v>
          </cell>
          <cell r="I2146" t="str">
            <v xml:space="preserve">CONNECTOR CABLE, 0,2M, EU </v>
          </cell>
          <cell r="J2146">
            <v>73.100000000000009</v>
          </cell>
          <cell r="K2146">
            <v>73.100000000000009</v>
          </cell>
          <cell r="L2146">
            <v>40.21</v>
          </cell>
          <cell r="V2146" t="str">
            <v>CN</v>
          </cell>
          <cell r="W2146" t="str">
            <v>Non Compliant</v>
          </cell>
          <cell r="X2146" t="str">
            <v>http://www.martin.com/en-us/product-details/exterior-linear-cove-series</v>
          </cell>
          <cell r="Y2146">
            <v>374</v>
          </cell>
        </row>
        <row r="2147">
          <cell r="A2147">
            <v>91611759</v>
          </cell>
          <cell r="B2147" t="str">
            <v>Martin</v>
          </cell>
          <cell r="C2147" t="str">
            <v>Linear</v>
          </cell>
          <cell r="D2147" t="str">
            <v>CONNECTOR CABLE, 0,2M, US</v>
          </cell>
          <cell r="E2147" t="str">
            <v>EXT-LIN</v>
          </cell>
          <cell r="G2147" t="str">
            <v>EOL pre-notice - not recommend to specify for new projects - please specify Exterior Linear Pro</v>
          </cell>
          <cell r="H2147" t="str">
            <v>CONNECTOR CABLE, 0,2M, US</v>
          </cell>
          <cell r="I2147" t="str">
            <v>CONNECTOR CABLE, 0,2M, US</v>
          </cell>
          <cell r="J2147">
            <v>64.900000000000006</v>
          </cell>
          <cell r="K2147">
            <v>64.900000000000006</v>
          </cell>
          <cell r="L2147">
            <v>35.700000000000003</v>
          </cell>
          <cell r="V2147" t="str">
            <v>CN</v>
          </cell>
          <cell r="W2147" t="str">
            <v>Non Compliant</v>
          </cell>
          <cell r="X2147" t="str">
            <v>http://www.martin.com/en-us/product-details/exterior-linear-cove-series</v>
          </cell>
          <cell r="Y2147">
            <v>375</v>
          </cell>
        </row>
        <row r="2148">
          <cell r="A2148">
            <v>91611760</v>
          </cell>
          <cell r="B2148" t="str">
            <v>Martin</v>
          </cell>
          <cell r="C2148" t="str">
            <v>Linear</v>
          </cell>
          <cell r="D2148" t="str">
            <v xml:space="preserve">CONNECTOR CABLE, 1M, EU </v>
          </cell>
          <cell r="E2148" t="str">
            <v>EXT-LIN</v>
          </cell>
          <cell r="G2148" t="str">
            <v>EOL pre-notice - not recommend to specify for new projects - please specify Exterior Linear Pro</v>
          </cell>
          <cell r="H2148" t="str">
            <v xml:space="preserve">CONNECTOR CABLE, 1M, EU </v>
          </cell>
          <cell r="I2148" t="str">
            <v xml:space="preserve">CONNECTOR CABLE, 1M, EU </v>
          </cell>
          <cell r="J2148">
            <v>90.600000000000009</v>
          </cell>
          <cell r="K2148">
            <v>90.600000000000009</v>
          </cell>
          <cell r="L2148">
            <v>49.83</v>
          </cell>
          <cell r="V2148" t="str">
            <v>CN</v>
          </cell>
          <cell r="W2148" t="str">
            <v>Non Compliant</v>
          </cell>
          <cell r="X2148" t="str">
            <v>http://www.martin.com/en-us/product-details/exterior-linear-cove-series</v>
          </cell>
          <cell r="Y2148">
            <v>376</v>
          </cell>
        </row>
        <row r="2149">
          <cell r="A2149">
            <v>91611761</v>
          </cell>
          <cell r="B2149" t="str">
            <v>Martin</v>
          </cell>
          <cell r="C2149" t="str">
            <v>Linear</v>
          </cell>
          <cell r="D2149" t="str">
            <v xml:space="preserve">CONNECTOR CABLE, 1M, US </v>
          </cell>
          <cell r="E2149" t="str">
            <v>EXT-LIN</v>
          </cell>
          <cell r="G2149" t="str">
            <v>EOL pre-notice - not recommend to specify for new projects - please specify Exterior Linear Pro</v>
          </cell>
          <cell r="H2149" t="str">
            <v xml:space="preserve">CONNECTOR CABLE, 1M, US </v>
          </cell>
          <cell r="I2149" t="str">
            <v xml:space="preserve">CONNECTOR CABLE, 1M, US </v>
          </cell>
          <cell r="J2149">
            <v>90.600000000000009</v>
          </cell>
          <cell r="K2149">
            <v>90.600000000000009</v>
          </cell>
          <cell r="L2149">
            <v>49.83</v>
          </cell>
          <cell r="V2149" t="str">
            <v>CN</v>
          </cell>
          <cell r="W2149" t="str">
            <v>Non Compliant</v>
          </cell>
          <cell r="X2149" t="str">
            <v>http://www.martin.com/en-us/product-details/exterior-linear-cove-series</v>
          </cell>
          <cell r="Y2149">
            <v>377</v>
          </cell>
        </row>
        <row r="2150">
          <cell r="A2150">
            <v>91611762</v>
          </cell>
          <cell r="B2150" t="str">
            <v>Martin</v>
          </cell>
          <cell r="C2150" t="str">
            <v>Linear</v>
          </cell>
          <cell r="D2150" t="str">
            <v xml:space="preserve">CONNECTOR CABLE, 5M, EU </v>
          </cell>
          <cell r="E2150" t="str">
            <v>EXT-LIN</v>
          </cell>
          <cell r="G2150" t="str">
            <v>EOL pre-notice - not recommend to specify for new projects - please specify Exterior Linear Pro</v>
          </cell>
          <cell r="H2150" t="str">
            <v xml:space="preserve">CONNECTOR CABLE, 5M, EU </v>
          </cell>
          <cell r="I2150" t="str">
            <v xml:space="preserve">CONNECTOR CABLE, 5M, EU </v>
          </cell>
          <cell r="J2150">
            <v>163.80000000000001</v>
          </cell>
          <cell r="K2150">
            <v>163.80000000000001</v>
          </cell>
          <cell r="L2150">
            <v>90.09</v>
          </cell>
          <cell r="P2150">
            <v>688705011059</v>
          </cell>
          <cell r="Q2150">
            <v>5706681011056</v>
          </cell>
          <cell r="V2150" t="str">
            <v>CN</v>
          </cell>
          <cell r="W2150" t="str">
            <v>Non Compliant</v>
          </cell>
          <cell r="X2150" t="str">
            <v>http://www.martin.com/en-us/product-details/exterior-linear-cove-series</v>
          </cell>
          <cell r="Y2150">
            <v>378</v>
          </cell>
        </row>
        <row r="2151">
          <cell r="A2151">
            <v>91611763</v>
          </cell>
          <cell r="B2151" t="str">
            <v>Martin</v>
          </cell>
          <cell r="C2151" t="str">
            <v>Linear</v>
          </cell>
          <cell r="D2151" t="str">
            <v xml:space="preserve">CONNECTOR CABLE, 5M, US </v>
          </cell>
          <cell r="E2151" t="str">
            <v>EXT-LIN</v>
          </cell>
          <cell r="G2151" t="str">
            <v>EOL pre-notice - not recommend to specify for new projects - please specify Exterior Linear Pro</v>
          </cell>
          <cell r="H2151" t="str">
            <v xml:space="preserve">CONNECTOR CABLE, 5M, US </v>
          </cell>
          <cell r="I2151" t="str">
            <v xml:space="preserve">CONNECTOR CABLE, 5M, US </v>
          </cell>
          <cell r="J2151">
            <v>175.10000000000002</v>
          </cell>
          <cell r="K2151">
            <v>175.10000000000002</v>
          </cell>
          <cell r="L2151">
            <v>96.31</v>
          </cell>
          <cell r="V2151" t="str">
            <v>CN</v>
          </cell>
          <cell r="W2151" t="str">
            <v>Non Compliant</v>
          </cell>
          <cell r="X2151" t="str">
            <v>http://www.martin.com/en-us/product-details/exterior-linear-cove-series</v>
          </cell>
          <cell r="Y2151">
            <v>379</v>
          </cell>
        </row>
        <row r="2152">
          <cell r="A2152">
            <v>91611764</v>
          </cell>
          <cell r="B2152" t="str">
            <v>Martin</v>
          </cell>
          <cell r="C2152" t="str">
            <v>Linear</v>
          </cell>
          <cell r="D2152" t="str">
            <v xml:space="preserve">CONNECTOR CABLE, 10M, EU </v>
          </cell>
          <cell r="E2152" t="str">
            <v>EXT-LIN</v>
          </cell>
          <cell r="G2152" t="str">
            <v>EOL pre-notice - not recommend to specify for new projects - please specify Exterior Linear Pro</v>
          </cell>
          <cell r="H2152" t="str">
            <v xml:space="preserve">CONNECTOR CABLE, 10M, EU </v>
          </cell>
          <cell r="I2152" t="str">
            <v xml:space="preserve">CONNECTOR CABLE, 10M, EU </v>
          </cell>
          <cell r="J2152">
            <v>269</v>
          </cell>
          <cell r="K2152">
            <v>269</v>
          </cell>
          <cell r="L2152">
            <v>147.94999999999999</v>
          </cell>
          <cell r="V2152" t="str">
            <v>CN</v>
          </cell>
          <cell r="W2152" t="str">
            <v>Non Compliant</v>
          </cell>
          <cell r="X2152" t="str">
            <v>http://www.martin.com/en-us/product-details/exterior-linear-cove-series</v>
          </cell>
          <cell r="Y2152">
            <v>380</v>
          </cell>
        </row>
        <row r="2153">
          <cell r="A2153">
            <v>91611765</v>
          </cell>
          <cell r="B2153" t="str">
            <v>Martin</v>
          </cell>
          <cell r="C2153" t="str">
            <v>Linear</v>
          </cell>
          <cell r="D2153" t="str">
            <v xml:space="preserve">CONNECTOR CABLE, 10M, US </v>
          </cell>
          <cell r="E2153" t="str">
            <v>EXT-LIN</v>
          </cell>
          <cell r="G2153" t="str">
            <v>EOL pre-notice - not recommend to specify for new projects - please specify Exterior Linear Pro</v>
          </cell>
          <cell r="H2153" t="str">
            <v xml:space="preserve">CONNECTOR CABLE, 10M, US </v>
          </cell>
          <cell r="I2153" t="str">
            <v xml:space="preserve">CONNECTOR CABLE, 10M, US </v>
          </cell>
          <cell r="J2153">
            <v>237.9</v>
          </cell>
          <cell r="K2153">
            <v>237.9</v>
          </cell>
          <cell r="L2153">
            <v>130.85</v>
          </cell>
          <cell r="V2153" t="str">
            <v>CN</v>
          </cell>
          <cell r="W2153" t="str">
            <v>Non Compliant</v>
          </cell>
          <cell r="X2153" t="str">
            <v>http://www.martin.com/en-us/product-details/exterior-linear-cove-series</v>
          </cell>
          <cell r="Y2153">
            <v>381</v>
          </cell>
        </row>
        <row r="2154">
          <cell r="A2154">
            <v>91611766</v>
          </cell>
          <cell r="B2154" t="str">
            <v>Martin</v>
          </cell>
          <cell r="C2154" t="str">
            <v>Linear</v>
          </cell>
          <cell r="D2154" t="str">
            <v xml:space="preserve">END TERMINATION CAP </v>
          </cell>
          <cell r="E2154" t="str">
            <v>EXT-LIN</v>
          </cell>
          <cell r="G2154" t="str">
            <v>EOL pre-notice - not recommend to specify for new projects - please specify Exterior Linear Pro</v>
          </cell>
          <cell r="H2154" t="str">
            <v xml:space="preserve">END TERMINATION CAP </v>
          </cell>
          <cell r="I2154" t="str">
            <v xml:space="preserve">END TERMINATION CAP </v>
          </cell>
          <cell r="J2154">
            <v>45.300000000000004</v>
          </cell>
          <cell r="K2154">
            <v>45.300000000000004</v>
          </cell>
          <cell r="L2154">
            <v>24.92</v>
          </cell>
          <cell r="V2154" t="str">
            <v>CN</v>
          </cell>
          <cell r="W2154" t="str">
            <v>Non Compliant</v>
          </cell>
          <cell r="X2154" t="str">
            <v>http://www.martin.com/en-us/product-details/exterior-linear-cove-series</v>
          </cell>
          <cell r="Y2154">
            <v>382</v>
          </cell>
        </row>
        <row r="2155">
          <cell r="A2155" t="str">
            <v>Exterior PixLine Family</v>
          </cell>
          <cell r="B2155" t="str">
            <v>Martin</v>
          </cell>
          <cell r="Y2155">
            <v>384</v>
          </cell>
        </row>
        <row r="2156">
          <cell r="A2156" t="str">
            <v>Exterior PixLine Mounting Profiles</v>
          </cell>
          <cell r="B2156" t="str">
            <v>Martin</v>
          </cell>
          <cell r="Y2156">
            <v>385</v>
          </cell>
        </row>
        <row r="2157">
          <cell r="A2157">
            <v>91611700</v>
          </cell>
          <cell r="B2157" t="str">
            <v>Martin</v>
          </cell>
          <cell r="C2157" t="str">
            <v>Linear</v>
          </cell>
          <cell r="D2157" t="str">
            <v>Ext PixLine Mounting Profile 310mm Alu</v>
          </cell>
          <cell r="E2157" t="str">
            <v>MAR--VDO</v>
          </cell>
          <cell r="G2157" t="str">
            <v>EOL stage – limited availability may apply</v>
          </cell>
          <cell r="H2157" t="str">
            <v>Ext PixLine Mounting Profile 310mm Alu</v>
          </cell>
          <cell r="I2157" t="str">
            <v>Ext PixLine Mounting Profile 310mm Alu</v>
          </cell>
          <cell r="J2157">
            <v>36.1</v>
          </cell>
          <cell r="K2157">
            <v>36.1</v>
          </cell>
          <cell r="L2157">
            <v>19.86</v>
          </cell>
          <cell r="V2157" t="str">
            <v>CN</v>
          </cell>
          <cell r="W2157" t="str">
            <v>Non Compliant</v>
          </cell>
          <cell r="Y2157">
            <v>386</v>
          </cell>
        </row>
        <row r="2158">
          <cell r="A2158">
            <v>91611620</v>
          </cell>
          <cell r="B2158" t="str">
            <v>Martin</v>
          </cell>
          <cell r="C2158" t="str">
            <v>Linear</v>
          </cell>
          <cell r="D2158" t="str">
            <v>Ext PixLine Mounting Profile 320mm Alu</v>
          </cell>
          <cell r="E2158" t="str">
            <v>EXT-CREAT</v>
          </cell>
          <cell r="G2158" t="str">
            <v>EOL stage – limited availability may apply</v>
          </cell>
          <cell r="H2158" t="str">
            <v>Ext PixLine Mounting Profile 320mm Alu</v>
          </cell>
          <cell r="I2158" t="str">
            <v>Ext PixLine Mounting Profile 320mm Alu</v>
          </cell>
          <cell r="J2158">
            <v>36.1</v>
          </cell>
          <cell r="K2158">
            <v>36.1</v>
          </cell>
          <cell r="L2158">
            <v>19.86</v>
          </cell>
          <cell r="V2158" t="str">
            <v>CN</v>
          </cell>
          <cell r="W2158" t="str">
            <v>Non Compliant</v>
          </cell>
          <cell r="X2158" t="str">
            <v>http://www.martin.com/en-us/product-details/exterior-pixline-10</v>
          </cell>
          <cell r="Y2158">
            <v>387</v>
          </cell>
        </row>
        <row r="2159">
          <cell r="A2159">
            <v>91611710</v>
          </cell>
          <cell r="B2159" t="str">
            <v>Martin</v>
          </cell>
          <cell r="C2159" t="str">
            <v>Linear</v>
          </cell>
          <cell r="D2159" t="str">
            <v>Ext PixLine Mounting Profile 1270mm Alu</v>
          </cell>
          <cell r="E2159" t="str">
            <v>MAR--ACC</v>
          </cell>
          <cell r="G2159" t="str">
            <v>EOL stage – limited availability may apply</v>
          </cell>
          <cell r="H2159" t="str">
            <v>Ext PixLine Mounting Profile 1270mm Alu</v>
          </cell>
          <cell r="I2159" t="str">
            <v>Ext PixLine Mounting Profile 1270mm Alu</v>
          </cell>
          <cell r="J2159">
            <v>119.5</v>
          </cell>
          <cell r="K2159">
            <v>119.5</v>
          </cell>
          <cell r="L2159">
            <v>65.73</v>
          </cell>
          <cell r="V2159" t="str">
            <v>CN</v>
          </cell>
          <cell r="W2159" t="str">
            <v>Non Compliant</v>
          </cell>
          <cell r="X2159" t="str">
            <v>http://www.martin.com/en-us/product-details/exterior-pixline-40</v>
          </cell>
          <cell r="Y2159">
            <v>388</v>
          </cell>
        </row>
        <row r="2160">
          <cell r="A2160">
            <v>91611610</v>
          </cell>
          <cell r="B2160" t="str">
            <v>Martin</v>
          </cell>
          <cell r="C2160" t="str">
            <v>Linear</v>
          </cell>
          <cell r="D2160" t="str">
            <v>Ext PixLine Mounting Profile 1280mm Alu</v>
          </cell>
          <cell r="E2160" t="str">
            <v>MAR--ACC</v>
          </cell>
          <cell r="G2160" t="str">
            <v>EOL stage – limited availability may apply</v>
          </cell>
          <cell r="H2160" t="str">
            <v>Ext PixLine Mounting Profile 1280mm Alu</v>
          </cell>
          <cell r="I2160" t="str">
            <v>Ext PixLine Mounting Profile 1280mm Alu</v>
          </cell>
          <cell r="J2160">
            <v>115.4</v>
          </cell>
          <cell r="K2160">
            <v>115.4</v>
          </cell>
          <cell r="L2160">
            <v>63.47</v>
          </cell>
          <cell r="V2160" t="str">
            <v>CN</v>
          </cell>
          <cell r="W2160" t="str">
            <v>Non Compliant</v>
          </cell>
          <cell r="X2160" t="str">
            <v>http://www.martin.com/en-us/product-details/exterior-pixline-10</v>
          </cell>
          <cell r="Y2160">
            <v>389</v>
          </cell>
        </row>
        <row r="2161">
          <cell r="A2161">
            <v>91611725</v>
          </cell>
          <cell r="B2161" t="str">
            <v>Martin</v>
          </cell>
          <cell r="C2161" t="str">
            <v>Linear</v>
          </cell>
          <cell r="D2161" t="str">
            <v>Set of 10 Ext PixLine Mnt Prof Fixations</v>
          </cell>
          <cell r="E2161" t="str">
            <v>EXT-CREAT</v>
          </cell>
          <cell r="G2161" t="str">
            <v>EOL stage – limited availability may apply</v>
          </cell>
          <cell r="H2161" t="str">
            <v>Set of 10 Ext PixLine Mnt Prof Fixations</v>
          </cell>
          <cell r="I2161" t="str">
            <v>Set of 10 Ext PixLine Mnt Prof Fixations</v>
          </cell>
          <cell r="J2161">
            <v>104</v>
          </cell>
          <cell r="K2161">
            <v>104</v>
          </cell>
          <cell r="L2161">
            <v>57.2</v>
          </cell>
          <cell r="V2161" t="str">
            <v>CN</v>
          </cell>
          <cell r="W2161" t="str">
            <v>Non Compliant</v>
          </cell>
          <cell r="X2161" t="str">
            <v>http://www.martin.com/en-us/product-details/exterior-pixline-10</v>
          </cell>
          <cell r="Y2161">
            <v>390</v>
          </cell>
        </row>
        <row r="2162">
          <cell r="A2162" t="str">
            <v>Exterior Projection Family</v>
          </cell>
          <cell r="B2162" t="str">
            <v>Martin</v>
          </cell>
          <cell r="Y2162">
            <v>392</v>
          </cell>
        </row>
        <row r="2163">
          <cell r="A2163" t="str">
            <v>Exterior Projection Pro Compact</v>
          </cell>
          <cell r="B2163" t="str">
            <v>Martin</v>
          </cell>
          <cell r="Y2163">
            <v>393</v>
          </cell>
        </row>
        <row r="2164">
          <cell r="A2164" t="str">
            <v>MAR-90560250</v>
          </cell>
          <cell r="B2164" t="str">
            <v>Martin</v>
          </cell>
          <cell r="C2164" t="str">
            <v>Exterior Projection</v>
          </cell>
          <cell r="D2164" t="str">
            <v>Exterior Projection Pro Compact Grey</v>
          </cell>
          <cell r="E2164" t="str">
            <v>EXT-PROJ</v>
          </cell>
          <cell r="G2164" t="str">
            <v>NEW SKU</v>
          </cell>
          <cell r="H2164" t="str">
            <v>Exterior Projection Pro Compact Grey</v>
          </cell>
          <cell r="I2164" t="str">
            <v>Exterior Projection Pro Compact Grey</v>
          </cell>
          <cell r="J2164">
            <v>3400</v>
          </cell>
          <cell r="K2164">
            <v>3400</v>
          </cell>
          <cell r="L2164">
            <v>1870</v>
          </cell>
          <cell r="P2164">
            <v>688705011028</v>
          </cell>
          <cell r="Q2164">
            <v>5706681011025</v>
          </cell>
          <cell r="R2164">
            <v>26.896363999999995</v>
          </cell>
          <cell r="S2164">
            <v>21.45669291338583</v>
          </cell>
          <cell r="T2164">
            <v>14.370078740157481</v>
          </cell>
          <cell r="U2164">
            <v>14.173228346456694</v>
          </cell>
          <cell r="V2164" t="str">
            <v>CN</v>
          </cell>
          <cell r="W2164" t="str">
            <v>Non Compliant</v>
          </cell>
          <cell r="Y2164">
            <v>394</v>
          </cell>
        </row>
        <row r="2165">
          <cell r="A2165" t="str">
            <v>MAR-90560251</v>
          </cell>
          <cell r="B2165" t="str">
            <v>Martin</v>
          </cell>
          <cell r="C2165" t="str">
            <v>Exterior Projection</v>
          </cell>
          <cell r="D2165" t="str">
            <v>Exterior Projection Pro Compact White</v>
          </cell>
          <cell r="E2165" t="str">
            <v>EXT-PROJ</v>
          </cell>
          <cell r="G2165" t="str">
            <v>NEW SKU</v>
          </cell>
          <cell r="H2165" t="str">
            <v>Exterior Projection Pro Compact White</v>
          </cell>
          <cell r="I2165" t="str">
            <v>Exterior Projection Pro Compact White</v>
          </cell>
          <cell r="J2165">
            <v>3615</v>
          </cell>
          <cell r="K2165">
            <v>3615</v>
          </cell>
          <cell r="L2165">
            <v>1988.25</v>
          </cell>
          <cell r="P2165">
            <v>688705011011</v>
          </cell>
          <cell r="Q2165">
            <v>5706681011018</v>
          </cell>
          <cell r="R2165">
            <v>26.896363999999995</v>
          </cell>
          <cell r="S2165">
            <v>21.45669291338583</v>
          </cell>
          <cell r="T2165">
            <v>14.370078740157481</v>
          </cell>
          <cell r="U2165">
            <v>14.173228346456694</v>
          </cell>
          <cell r="V2165" t="str">
            <v>CN</v>
          </cell>
          <cell r="W2165" t="str">
            <v>Non Compliant</v>
          </cell>
          <cell r="Y2165">
            <v>395</v>
          </cell>
        </row>
        <row r="2166">
          <cell r="A2166" t="str">
            <v>MAR-90560252</v>
          </cell>
          <cell r="B2166" t="str">
            <v>Martin</v>
          </cell>
          <cell r="C2166" t="str">
            <v>Exterior Projection</v>
          </cell>
          <cell r="D2166" t="str">
            <v>Exterior Projection Pro Compact Black</v>
          </cell>
          <cell r="E2166" t="str">
            <v>EXT-PROJ</v>
          </cell>
          <cell r="G2166" t="str">
            <v>NEW SKU</v>
          </cell>
          <cell r="H2166" t="str">
            <v>Exterior Projection Pro Compact Black</v>
          </cell>
          <cell r="I2166" t="str">
            <v>Exterior Projection Pro Compact Black</v>
          </cell>
          <cell r="J2166">
            <v>3400</v>
          </cell>
          <cell r="K2166">
            <v>3400</v>
          </cell>
          <cell r="L2166">
            <v>1870</v>
          </cell>
          <cell r="P2166">
            <v>688705011448</v>
          </cell>
          <cell r="Q2166">
            <v>5706681011445</v>
          </cell>
          <cell r="R2166">
            <v>26.896363999999995</v>
          </cell>
          <cell r="S2166">
            <v>21.45669291338583</v>
          </cell>
          <cell r="T2166">
            <v>14.370078740157481</v>
          </cell>
          <cell r="U2166">
            <v>14.173228346456694</v>
          </cell>
          <cell r="V2166" t="str">
            <v>CN</v>
          </cell>
          <cell r="W2166" t="str">
            <v>Non Compliant</v>
          </cell>
          <cell r="Y2166">
            <v>396</v>
          </cell>
        </row>
        <row r="2167">
          <cell r="A2167" t="str">
            <v>Exterior Projection Pro Compact Accessories</v>
          </cell>
          <cell r="B2167" t="str">
            <v>Martin</v>
          </cell>
          <cell r="Y2167">
            <v>397</v>
          </cell>
        </row>
        <row r="2168">
          <cell r="A2168" t="str">
            <v>MAR-90560260</v>
          </cell>
          <cell r="B2168" t="str">
            <v>Martin</v>
          </cell>
          <cell r="C2168" t="str">
            <v>Exterior Projection</v>
          </cell>
          <cell r="D2168" t="str">
            <v>Manual Framing Module EP Pro Compact</v>
          </cell>
          <cell r="E2168" t="str">
            <v>EXT-PROJ</v>
          </cell>
          <cell r="G2168" t="str">
            <v>NEW SKU</v>
          </cell>
          <cell r="H2168" t="str">
            <v>Manual Framing Module EP Pro Compact</v>
          </cell>
          <cell r="I2168" t="str">
            <v>Manual Framing Module EP Pro Compact</v>
          </cell>
          <cell r="J2168">
            <v>430</v>
          </cell>
          <cell r="K2168">
            <v>430</v>
          </cell>
          <cell r="L2168">
            <v>236.5</v>
          </cell>
          <cell r="P2168">
            <v>688705011004</v>
          </cell>
          <cell r="Q2168">
            <v>5706681011001</v>
          </cell>
          <cell r="R2168">
            <v>2.2046199999999998</v>
          </cell>
          <cell r="S2168">
            <v>10.039370078740157</v>
          </cell>
          <cell r="T2168">
            <v>1.9685039370078741</v>
          </cell>
          <cell r="U2168">
            <v>8.0708661417322833</v>
          </cell>
          <cell r="V2168" t="str">
            <v>CN</v>
          </cell>
          <cell r="W2168" t="str">
            <v>Non Compliant</v>
          </cell>
          <cell r="Y2168">
            <v>398</v>
          </cell>
        </row>
        <row r="2169">
          <cell r="A2169" t="str">
            <v>MAR-90560261</v>
          </cell>
          <cell r="B2169" t="str">
            <v>Martin</v>
          </cell>
          <cell r="C2169" t="str">
            <v>Exterior Projection</v>
          </cell>
          <cell r="D2169" t="str">
            <v>Animation Module EP Pro Compact</v>
          </cell>
          <cell r="E2169" t="str">
            <v>EXT-PROJ</v>
          </cell>
          <cell r="G2169" t="str">
            <v>NEW SKU</v>
          </cell>
          <cell r="H2169" t="str">
            <v>Animation Module EP Pro Compact</v>
          </cell>
          <cell r="I2169" t="str">
            <v>Animation Module EP Pro Compact</v>
          </cell>
          <cell r="J2169">
            <v>185.4</v>
          </cell>
          <cell r="K2169">
            <v>185.4</v>
          </cell>
          <cell r="L2169">
            <v>101.97</v>
          </cell>
          <cell r="P2169">
            <v>688705010991</v>
          </cell>
          <cell r="Q2169">
            <v>5706681010998</v>
          </cell>
          <cell r="R2169">
            <v>1.5432339999999998</v>
          </cell>
          <cell r="S2169">
            <v>10.039370078740157</v>
          </cell>
          <cell r="T2169">
            <v>2.3622047244094491</v>
          </cell>
          <cell r="U2169">
            <v>6.8897637795275593</v>
          </cell>
          <cell r="V2169" t="str">
            <v>CN</v>
          </cell>
          <cell r="W2169" t="str">
            <v>Non Compliant</v>
          </cell>
          <cell r="Y2169">
            <v>399</v>
          </cell>
        </row>
        <row r="2170">
          <cell r="A2170" t="str">
            <v>MAR-90560263</v>
          </cell>
          <cell r="B2170" t="str">
            <v>Martin</v>
          </cell>
          <cell r="C2170" t="str">
            <v>Exterior Projection</v>
          </cell>
          <cell r="D2170" t="str">
            <v>Four GOBO Wheel Module EP Pro Compact</v>
          </cell>
          <cell r="E2170" t="str">
            <v>EXT-PROJ</v>
          </cell>
          <cell r="G2170" t="str">
            <v>NEW SKU</v>
          </cell>
          <cell r="H2170" t="str">
            <v>Four GOBO Wheel Module EP Pro Compact</v>
          </cell>
          <cell r="I2170" t="str">
            <v>Four GOBO Wheel Module EP Pro Compact</v>
          </cell>
          <cell r="J2170">
            <v>684</v>
          </cell>
          <cell r="K2170">
            <v>684</v>
          </cell>
          <cell r="L2170">
            <v>376.2</v>
          </cell>
          <cell r="P2170">
            <v>688705010977</v>
          </cell>
          <cell r="Q2170">
            <v>5706681010974</v>
          </cell>
          <cell r="R2170">
            <v>2.2046199999999998</v>
          </cell>
          <cell r="S2170">
            <v>10.039370078740157</v>
          </cell>
          <cell r="T2170">
            <v>2.7559055118110236</v>
          </cell>
          <cell r="U2170">
            <v>8.4645669291338592</v>
          </cell>
          <cell r="V2170" t="str">
            <v>CN</v>
          </cell>
          <cell r="W2170" t="str">
            <v>Non Compliant</v>
          </cell>
          <cell r="Y2170">
            <v>400</v>
          </cell>
        </row>
        <row r="2171">
          <cell r="A2171" t="str">
            <v>MAR-90560262</v>
          </cell>
          <cell r="B2171" t="str">
            <v>Martin</v>
          </cell>
          <cell r="C2171" t="str">
            <v>Exterior Projection</v>
          </cell>
          <cell r="D2171" t="str">
            <v>One GOBO Holder Module EP Pro Compact</v>
          </cell>
          <cell r="E2171" t="str">
            <v>EXT-PROJ</v>
          </cell>
          <cell r="G2171" t="str">
            <v>NEW SKU</v>
          </cell>
          <cell r="H2171" t="str">
            <v>One GOBO Holder Module EP Pro Compact</v>
          </cell>
          <cell r="I2171" t="str">
            <v>One GOBO Holder Module EP Pro Compact</v>
          </cell>
          <cell r="J2171">
            <v>182.3</v>
          </cell>
          <cell r="K2171">
            <v>182.3</v>
          </cell>
          <cell r="L2171">
            <v>100.27</v>
          </cell>
          <cell r="P2171">
            <v>688705010984</v>
          </cell>
          <cell r="Q2171">
            <v>5706681010981</v>
          </cell>
          <cell r="R2171">
            <v>1.7636959999999999</v>
          </cell>
          <cell r="S2171">
            <v>10.039370078740157</v>
          </cell>
          <cell r="T2171">
            <v>2.7559055118110236</v>
          </cell>
          <cell r="U2171">
            <v>8.4645669291338592</v>
          </cell>
          <cell r="V2171" t="str">
            <v>CN</v>
          </cell>
          <cell r="W2171" t="str">
            <v>Non Compliant</v>
          </cell>
          <cell r="Y2171">
            <v>401</v>
          </cell>
        </row>
        <row r="2172">
          <cell r="A2172" t="str">
            <v>MAR-90560264</v>
          </cell>
          <cell r="B2172" t="str">
            <v>Martin</v>
          </cell>
          <cell r="C2172" t="str">
            <v>Exterior Projection</v>
          </cell>
          <cell r="D2172" t="str">
            <v>Glare Shield EP Pro Compact</v>
          </cell>
          <cell r="E2172" t="str">
            <v>EXT-PROJ</v>
          </cell>
          <cell r="G2172" t="str">
            <v>NEW SKU</v>
          </cell>
          <cell r="H2172" t="str">
            <v>Glare Shield EP Pro Compact</v>
          </cell>
          <cell r="I2172" t="str">
            <v>Glare Shield EP Pro Compact</v>
          </cell>
          <cell r="J2172">
            <v>61.800000000000004</v>
          </cell>
          <cell r="K2172">
            <v>61.800000000000004</v>
          </cell>
          <cell r="L2172">
            <v>33.99</v>
          </cell>
          <cell r="P2172">
            <v>688705011462</v>
          </cell>
          <cell r="Q2172">
            <v>5706681011469</v>
          </cell>
          <cell r="R2172">
            <v>0.44092399999999998</v>
          </cell>
          <cell r="S2172">
            <v>6.2992125984251972</v>
          </cell>
          <cell r="T2172">
            <v>6.2992125984251972</v>
          </cell>
          <cell r="U2172">
            <v>3.1496062992125986</v>
          </cell>
          <cell r="V2172" t="str">
            <v>CN</v>
          </cell>
          <cell r="W2172" t="str">
            <v>Non Compliant</v>
          </cell>
          <cell r="Y2172">
            <v>402</v>
          </cell>
        </row>
        <row r="2173">
          <cell r="A2173" t="str">
            <v>MAR-90560270</v>
          </cell>
          <cell r="B2173" t="str">
            <v>Martin</v>
          </cell>
          <cell r="C2173" t="str">
            <v>Exterior Projection</v>
          </cell>
          <cell r="D2173" t="str">
            <v>Gobo ring D19 EP Compact - set of 10</v>
          </cell>
          <cell r="E2173" t="str">
            <v>EXT-PROJ</v>
          </cell>
          <cell r="G2173" t="str">
            <v>NEW SKU</v>
          </cell>
          <cell r="H2173" t="str">
            <v>Gobo ring D19 EP Compact - set of 10</v>
          </cell>
          <cell r="I2173" t="str">
            <v>Gobo ring D19 EP Compact - set of 10</v>
          </cell>
          <cell r="J2173">
            <v>36.1</v>
          </cell>
          <cell r="K2173">
            <v>36.1</v>
          </cell>
          <cell r="L2173">
            <v>19.86</v>
          </cell>
          <cell r="P2173">
            <v>688705011752</v>
          </cell>
          <cell r="Q2173">
            <v>5706681011759</v>
          </cell>
          <cell r="R2173">
            <v>0.22</v>
          </cell>
          <cell r="S2173">
            <v>3.66</v>
          </cell>
          <cell r="T2173">
            <v>3.35</v>
          </cell>
          <cell r="U2173">
            <v>0.79</v>
          </cell>
          <cell r="V2173" t="str">
            <v>CN</v>
          </cell>
          <cell r="W2173" t="str">
            <v>Non Compliant</v>
          </cell>
          <cell r="Y2173">
            <v>403</v>
          </cell>
        </row>
        <row r="2174">
          <cell r="A2174" t="str">
            <v>MAR-90560271</v>
          </cell>
          <cell r="B2174" t="str">
            <v>Martin</v>
          </cell>
          <cell r="C2174" t="str">
            <v>Exterior Projection</v>
          </cell>
          <cell r="D2174" t="str">
            <v>Animation wheel w open hole - set of 5</v>
          </cell>
          <cell r="E2174" t="str">
            <v>EXT-PROJ</v>
          </cell>
          <cell r="G2174" t="str">
            <v>NEW SKU</v>
          </cell>
          <cell r="H2174" t="str">
            <v>Animation wheel w open hole - set of 5</v>
          </cell>
          <cell r="I2174" t="str">
            <v>Animation wheel w open hole - set of 5</v>
          </cell>
          <cell r="J2174">
            <v>87.5</v>
          </cell>
          <cell r="K2174">
            <v>87.5</v>
          </cell>
          <cell r="L2174">
            <v>48.13</v>
          </cell>
          <cell r="P2174">
            <v>688705011783</v>
          </cell>
          <cell r="Q2174">
            <v>5706681011780</v>
          </cell>
          <cell r="R2174">
            <v>0.44</v>
          </cell>
          <cell r="S2174">
            <v>5.55</v>
          </cell>
          <cell r="T2174">
            <v>5</v>
          </cell>
          <cell r="U2174">
            <v>1.02</v>
          </cell>
          <cell r="V2174" t="str">
            <v>CN</v>
          </cell>
          <cell r="W2174" t="str">
            <v>Non Compliant</v>
          </cell>
          <cell r="Y2174">
            <v>404</v>
          </cell>
        </row>
        <row r="2175">
          <cell r="A2175" t="str">
            <v>Exterior Projection 500</v>
          </cell>
          <cell r="B2175" t="str">
            <v>Martin</v>
          </cell>
          <cell r="Y2175">
            <v>405</v>
          </cell>
        </row>
        <row r="2176">
          <cell r="A2176">
            <v>90506500</v>
          </cell>
          <cell r="B2176" t="str">
            <v>Martin</v>
          </cell>
          <cell r="C2176" t="str">
            <v>Image Projection</v>
          </cell>
          <cell r="D2176" t="str">
            <v>Exterior Projection 500, Narrow, EU, Aluminum</v>
          </cell>
          <cell r="E2176" t="str">
            <v>MSL-AXIOM</v>
          </cell>
          <cell r="G2176" t="str">
            <v xml:space="preserve">EOL pre-notice - not recommend to specify for new projects </v>
          </cell>
          <cell r="H2176" t="str">
            <v>Exterior Projection 500, Narrow, EU, Aluminum</v>
          </cell>
          <cell r="I2176" t="str">
            <v>Exterior Projection 500, Narrow, EU, Aluminum</v>
          </cell>
          <cell r="J2176">
            <v>6545</v>
          </cell>
          <cell r="K2176">
            <v>6545</v>
          </cell>
          <cell r="L2176">
            <v>3599.75</v>
          </cell>
          <cell r="P2176">
            <v>5706681235230</v>
          </cell>
          <cell r="Q2176">
            <v>5706681235230</v>
          </cell>
          <cell r="V2176" t="str">
            <v>CN</v>
          </cell>
          <cell r="W2176" t="str">
            <v>Non Compliant</v>
          </cell>
          <cell r="Y2176">
            <v>406</v>
          </cell>
        </row>
        <row r="2177">
          <cell r="A2177">
            <v>90506505</v>
          </cell>
          <cell r="B2177" t="str">
            <v>Martin</v>
          </cell>
          <cell r="C2177" t="str">
            <v>Image Projection</v>
          </cell>
          <cell r="D2177" t="str">
            <v>Exterior Projection 500, Medium, EU, Aluminum</v>
          </cell>
          <cell r="E2177" t="str">
            <v>EXT-PROJ</v>
          </cell>
          <cell r="G2177" t="str">
            <v xml:space="preserve">EOL pre-notice - not recommend to specify for new projects </v>
          </cell>
          <cell r="H2177" t="str">
            <v>Exterior Projection 500, Medium, EU, Aluminum</v>
          </cell>
          <cell r="I2177" t="str">
            <v>Exterior Projection 500, Medium, EU, Aluminum</v>
          </cell>
          <cell r="J2177">
            <v>7780</v>
          </cell>
          <cell r="K2177">
            <v>7780</v>
          </cell>
          <cell r="L2177">
            <v>4279</v>
          </cell>
          <cell r="P2177">
            <v>5706681235247</v>
          </cell>
          <cell r="Q2177">
            <v>5706681235247</v>
          </cell>
          <cell r="V2177" t="str">
            <v>CN</v>
          </cell>
          <cell r="W2177" t="str">
            <v>Non Compliant</v>
          </cell>
          <cell r="X2177" t="str">
            <v>http://www.martin.com/en-us/product-details/exterior-projection-500-mg</v>
          </cell>
          <cell r="Y2177">
            <v>407</v>
          </cell>
        </row>
        <row r="2178">
          <cell r="A2178">
            <v>90506510</v>
          </cell>
          <cell r="B2178" t="str">
            <v>Martin</v>
          </cell>
          <cell r="C2178" t="str">
            <v>Image Projection</v>
          </cell>
          <cell r="D2178" t="str">
            <v>Exterior Projection 500, Wide, EU, Aluminum</v>
          </cell>
          <cell r="E2178" t="str">
            <v>EXT-PROJ</v>
          </cell>
          <cell r="G2178" t="str">
            <v xml:space="preserve">EOL pre-notice - not recommend to specify for new projects </v>
          </cell>
          <cell r="H2178" t="str">
            <v>Exterior Projection 500, Wide, EU, Aluminum</v>
          </cell>
          <cell r="I2178" t="str">
            <v>Exterior Projection 500, Wide, EU, Aluminum</v>
          </cell>
          <cell r="J2178">
            <v>7960</v>
          </cell>
          <cell r="K2178">
            <v>7960</v>
          </cell>
          <cell r="L2178">
            <v>4378</v>
          </cell>
          <cell r="P2178">
            <v>5706681235254</v>
          </cell>
          <cell r="V2178" t="str">
            <v>CN</v>
          </cell>
          <cell r="W2178" t="str">
            <v>Non Compliant</v>
          </cell>
          <cell r="X2178" t="str">
            <v>http://www.martin.com/en-us/product-details/exterior-projection-500-mg</v>
          </cell>
          <cell r="Y2178">
            <v>408</v>
          </cell>
        </row>
        <row r="2179">
          <cell r="A2179">
            <v>90506535</v>
          </cell>
          <cell r="B2179" t="str">
            <v>Martin</v>
          </cell>
          <cell r="C2179" t="str">
            <v>Image Projection</v>
          </cell>
          <cell r="D2179" t="str">
            <v>EXTERIOR PROJECTION 500 MG, Very Wide EU</v>
          </cell>
          <cell r="E2179" t="str">
            <v>EXT-PROJ</v>
          </cell>
          <cell r="G2179" t="str">
            <v xml:space="preserve">EOL pre-notice - not recommend to specify for new projects </v>
          </cell>
          <cell r="H2179" t="str">
            <v>EXTERIOR PROJECTION 500 MG, Very Wide EU</v>
          </cell>
          <cell r="I2179" t="str">
            <v>EXTERIOR PROJECTION 500 MG, Very Wide EU</v>
          </cell>
          <cell r="J2179">
            <v>6545</v>
          </cell>
          <cell r="K2179">
            <v>6545</v>
          </cell>
          <cell r="L2179">
            <v>3599.75</v>
          </cell>
          <cell r="P2179">
            <v>5706681235971</v>
          </cell>
          <cell r="V2179" t="str">
            <v>CN</v>
          </cell>
          <cell r="W2179" t="str">
            <v>Non Compliant</v>
          </cell>
          <cell r="X2179" t="str">
            <v>http://www.martin.com/en-us/product-details/exterior-projection-500-mg</v>
          </cell>
          <cell r="Y2179">
            <v>409</v>
          </cell>
        </row>
        <row r="2180">
          <cell r="A2180">
            <v>90506545</v>
          </cell>
          <cell r="B2180" t="str">
            <v>Martin</v>
          </cell>
          <cell r="C2180" t="str">
            <v>Image Projection</v>
          </cell>
          <cell r="D2180" t="str">
            <v>Exterior Projection 500, Medium, EU, White</v>
          </cell>
          <cell r="E2180" t="str">
            <v>EXT-PROJ</v>
          </cell>
          <cell r="G2180" t="str">
            <v xml:space="preserve">EOL pre-notice - not recommend to specify for new projects </v>
          </cell>
          <cell r="H2180" t="str">
            <v>Exterior Projection 500, Medium, EU, White</v>
          </cell>
          <cell r="I2180" t="str">
            <v>Exterior Projection 500, Medium, EU, White</v>
          </cell>
          <cell r="J2180">
            <v>7735</v>
          </cell>
          <cell r="K2180">
            <v>7735</v>
          </cell>
          <cell r="L2180">
            <v>4254.25</v>
          </cell>
          <cell r="P2180">
            <v>5706681237081</v>
          </cell>
          <cell r="Q2180">
            <v>5706681237081</v>
          </cell>
          <cell r="V2180" t="str">
            <v>CN</v>
          </cell>
          <cell r="W2180" t="str">
            <v>Non Compliant</v>
          </cell>
          <cell r="X2180" t="str">
            <v>http://www.martin.com/en-us/product-details/exterior-projection-500-mg</v>
          </cell>
          <cell r="Y2180">
            <v>410</v>
          </cell>
        </row>
        <row r="2181">
          <cell r="A2181">
            <v>90506550</v>
          </cell>
          <cell r="B2181" t="str">
            <v>Martin</v>
          </cell>
          <cell r="C2181" t="str">
            <v>Image Projection</v>
          </cell>
          <cell r="D2181" t="str">
            <v>Exterior Projection 500, Wide, EU, White</v>
          </cell>
          <cell r="E2181" t="str">
            <v>EXT-PROJ</v>
          </cell>
          <cell r="G2181" t="str">
            <v xml:space="preserve">EOL pre-notice - not recommend to specify for new projects </v>
          </cell>
          <cell r="H2181" t="str">
            <v>Exterior Projection 500, Wide, EU, White</v>
          </cell>
          <cell r="I2181" t="str">
            <v>Exterior Projection 500, Wide, EU, White</v>
          </cell>
          <cell r="J2181">
            <v>8430</v>
          </cell>
          <cell r="K2181">
            <v>8430</v>
          </cell>
          <cell r="L2181">
            <v>4636.5</v>
          </cell>
          <cell r="P2181">
            <v>5706681237098</v>
          </cell>
          <cell r="Q2181">
            <v>5706681237098</v>
          </cell>
          <cell r="V2181" t="str">
            <v>CN</v>
          </cell>
          <cell r="W2181" t="str">
            <v>Non Compliant</v>
          </cell>
          <cell r="X2181" t="str">
            <v>http://www.martin.com/en-us/product-details/exterior-projection-500-mg</v>
          </cell>
          <cell r="Y2181">
            <v>411</v>
          </cell>
        </row>
        <row r="2182">
          <cell r="A2182">
            <v>90506555</v>
          </cell>
          <cell r="B2182" t="str">
            <v>Martin</v>
          </cell>
          <cell r="C2182" t="str">
            <v>Image Projection</v>
          </cell>
          <cell r="D2182" t="str">
            <v>Exterior Projection 500, Very Wide, EU, White</v>
          </cell>
          <cell r="E2182" t="str">
            <v>EXT-PROJ</v>
          </cell>
          <cell r="G2182" t="str">
            <v xml:space="preserve">EOL pre-notice - not recommend to specify for new projects </v>
          </cell>
          <cell r="H2182" t="str">
            <v>Exterior Projection 500, Very Wide, EU, White</v>
          </cell>
          <cell r="I2182" t="str">
            <v>Exterior Projection 500, Very Wide, EU, White</v>
          </cell>
          <cell r="J2182">
            <v>8135</v>
          </cell>
          <cell r="K2182">
            <v>8135</v>
          </cell>
          <cell r="L2182">
            <v>4474.25</v>
          </cell>
          <cell r="P2182">
            <v>5706681237104</v>
          </cell>
          <cell r="Q2182">
            <v>5706681237104</v>
          </cell>
          <cell r="V2182" t="str">
            <v>CN</v>
          </cell>
          <cell r="W2182" t="str">
            <v>Non Compliant</v>
          </cell>
          <cell r="X2182" t="str">
            <v>http://www.martin.com/en-us/product-details/exterior-projection-500-mg</v>
          </cell>
          <cell r="Y2182">
            <v>412</v>
          </cell>
        </row>
        <row r="2183">
          <cell r="A2183">
            <v>90506515</v>
          </cell>
          <cell r="B2183" t="str">
            <v>Martin</v>
          </cell>
          <cell r="C2183" t="str">
            <v>Image Projection</v>
          </cell>
          <cell r="D2183" t="str">
            <v xml:space="preserve">EXTERIOR PROJECTION 500 MG, Narrow, US </v>
          </cell>
          <cell r="E2183" t="str">
            <v>EXT-PROJ</v>
          </cell>
          <cell r="G2183" t="str">
            <v xml:space="preserve">EOL pre-notice - not recommend to specify for new projects </v>
          </cell>
          <cell r="H2183" t="str">
            <v xml:space="preserve">EXTERIOR PROJECTION 500 MG, Narrow, US </v>
          </cell>
          <cell r="I2183" t="str">
            <v xml:space="preserve">EXTERIOR PROJECTION 500 MG, Narrow, US </v>
          </cell>
          <cell r="J2183">
            <v>7780</v>
          </cell>
          <cell r="K2183">
            <v>7780</v>
          </cell>
          <cell r="L2183">
            <v>4279</v>
          </cell>
          <cell r="Q2183">
            <v>5706681235261</v>
          </cell>
          <cell r="V2183" t="str">
            <v>CN</v>
          </cell>
          <cell r="W2183" t="str">
            <v>Non Compliant</v>
          </cell>
          <cell r="X2183" t="str">
            <v>http://www.martin.com/en-us/product-details/exterior-projection-500-mg</v>
          </cell>
          <cell r="Y2183">
            <v>413</v>
          </cell>
        </row>
        <row r="2184">
          <cell r="A2184">
            <v>90506520</v>
          </cell>
          <cell r="B2184" t="str">
            <v>Martin</v>
          </cell>
          <cell r="C2184" t="str">
            <v>Image Projection</v>
          </cell>
          <cell r="D2184" t="str">
            <v xml:space="preserve">EXTERIOR PROJECTION 500 MG, Medium, US </v>
          </cell>
          <cell r="E2184" t="str">
            <v>EXT-PROJ</v>
          </cell>
          <cell r="G2184" t="str">
            <v xml:space="preserve">EOL pre-notice - not recommend to specify for new projects </v>
          </cell>
          <cell r="H2184" t="str">
            <v xml:space="preserve">EXTERIOR PROJECTION 500 MG, Medium, US </v>
          </cell>
          <cell r="I2184" t="str">
            <v xml:space="preserve">EXTERIOR PROJECTION 500 MG, Medium, US </v>
          </cell>
          <cell r="J2184">
            <v>7185</v>
          </cell>
          <cell r="K2184">
            <v>7185</v>
          </cell>
          <cell r="L2184">
            <v>3951.75</v>
          </cell>
          <cell r="P2184">
            <v>5706681235278</v>
          </cell>
          <cell r="Q2184">
            <v>5706681235278</v>
          </cell>
          <cell r="V2184" t="str">
            <v>CN</v>
          </cell>
          <cell r="W2184" t="str">
            <v>Non Compliant</v>
          </cell>
          <cell r="X2184" t="str">
            <v>http://www.martin.com/en-us/product-details/exterior-projection-500-mg</v>
          </cell>
          <cell r="Y2184">
            <v>414</v>
          </cell>
        </row>
        <row r="2185">
          <cell r="A2185">
            <v>90506525</v>
          </cell>
          <cell r="B2185" t="str">
            <v>Martin</v>
          </cell>
          <cell r="C2185" t="str">
            <v>Image Projection</v>
          </cell>
          <cell r="D2185" t="str">
            <v xml:space="preserve">EXTERIOR PROJECTION 500 MG, Wide, US </v>
          </cell>
          <cell r="E2185" t="str">
            <v>EXT-PROJ</v>
          </cell>
          <cell r="G2185" t="str">
            <v xml:space="preserve">EOL pre-notice - not recommend to specify for new projects </v>
          </cell>
          <cell r="H2185" t="str">
            <v xml:space="preserve">EXTERIOR PROJECTION 500 MG, Wide, US </v>
          </cell>
          <cell r="I2185" t="str">
            <v xml:space="preserve">EXTERIOR PROJECTION 500 MG, Wide, US </v>
          </cell>
          <cell r="J2185">
            <v>7185</v>
          </cell>
          <cell r="K2185">
            <v>7185</v>
          </cell>
          <cell r="L2185">
            <v>3951.75</v>
          </cell>
          <cell r="P2185">
            <v>5706681235285</v>
          </cell>
          <cell r="Q2185">
            <v>5706681235285</v>
          </cell>
          <cell r="V2185" t="str">
            <v>CN</v>
          </cell>
          <cell r="W2185" t="str">
            <v>Non Compliant</v>
          </cell>
          <cell r="X2185" t="str">
            <v>http://www.martin.com/en-us/product-details/exterior-projection-500-mg</v>
          </cell>
          <cell r="Y2185">
            <v>415</v>
          </cell>
        </row>
        <row r="2186">
          <cell r="A2186">
            <v>90506530</v>
          </cell>
          <cell r="B2186" t="str">
            <v>Martin</v>
          </cell>
          <cell r="C2186" t="str">
            <v>Image Projection</v>
          </cell>
          <cell r="D2186" t="str">
            <v xml:space="preserve">EXTERIOR PROJECTION 500 MG, Very Wide, U  </v>
          </cell>
          <cell r="E2186" t="str">
            <v>EXT-PROJ</v>
          </cell>
          <cell r="G2186" t="str">
            <v xml:space="preserve">EOL pre-notice - not recommend to specify for new projects </v>
          </cell>
          <cell r="H2186" t="str">
            <v xml:space="preserve">EXTERIOR PROJECTION 500 MG, Very Wide, U  </v>
          </cell>
          <cell r="I2186" t="str">
            <v xml:space="preserve">EXTERIOR PROJECTION 500 MG, Very Wide, U  </v>
          </cell>
          <cell r="J2186">
            <v>7185</v>
          </cell>
          <cell r="K2186">
            <v>7185</v>
          </cell>
          <cell r="L2186">
            <v>3951.75</v>
          </cell>
          <cell r="P2186">
            <v>5706681235964</v>
          </cell>
          <cell r="Q2186">
            <v>5706681235964</v>
          </cell>
          <cell r="V2186" t="str">
            <v>CN</v>
          </cell>
          <cell r="W2186" t="str">
            <v>Non Compliant</v>
          </cell>
          <cell r="X2186" t="str">
            <v>http://www.martin.com/en-us/product-details/exterior-projection-500-mg</v>
          </cell>
          <cell r="Y2186">
            <v>416</v>
          </cell>
        </row>
        <row r="2187">
          <cell r="A2187" t="str">
            <v>Exterior Projection 500 Accessories</v>
          </cell>
          <cell r="B2187" t="str">
            <v>Martin</v>
          </cell>
          <cell r="Y2187">
            <v>417</v>
          </cell>
        </row>
        <row r="2188">
          <cell r="A2188">
            <v>91611767</v>
          </cell>
          <cell r="B2188" t="str">
            <v>Martin</v>
          </cell>
          <cell r="C2188" t="str">
            <v>Image Projection</v>
          </cell>
          <cell r="D2188" t="str">
            <v xml:space="preserve">EXTERIOR PROJECTION 500 GLARESHIELD </v>
          </cell>
          <cell r="E2188" t="str">
            <v>EXT-LIN</v>
          </cell>
          <cell r="G2188" t="str">
            <v xml:space="preserve">EOL pre-notice - not recommend to specify for new projects </v>
          </cell>
          <cell r="H2188" t="str">
            <v xml:space="preserve">EXTERIOR PROJECTION 500 GLARESHIELD </v>
          </cell>
          <cell r="I2188" t="str">
            <v xml:space="preserve">EXTERIOR PROJECTION 500 GLARESHIELD </v>
          </cell>
          <cell r="J2188">
            <v>155.5</v>
          </cell>
          <cell r="K2188">
            <v>155.5</v>
          </cell>
          <cell r="L2188">
            <v>85.53</v>
          </cell>
          <cell r="V2188" t="str">
            <v>CN</v>
          </cell>
          <cell r="W2188" t="str">
            <v>Non Compliant</v>
          </cell>
          <cell r="X2188" t="str">
            <v>http://www.martin.com/en-us/product-details/exterior-projection-500-mg</v>
          </cell>
          <cell r="Y2188">
            <v>418</v>
          </cell>
        </row>
        <row r="2189">
          <cell r="A2189">
            <v>91616068</v>
          </cell>
          <cell r="B2189" t="str">
            <v>Martin</v>
          </cell>
          <cell r="C2189" t="str">
            <v>Image Projection</v>
          </cell>
          <cell r="D2189" t="str">
            <v xml:space="preserve">LINE UP GOBO, EXTERIOR PROJECTION 500 </v>
          </cell>
          <cell r="E2189" t="str">
            <v>MAR--ACC</v>
          </cell>
          <cell r="G2189" t="str">
            <v xml:space="preserve">EOL pre-notice - not recommend to specify for new projects </v>
          </cell>
          <cell r="H2189" t="str">
            <v xml:space="preserve">LINE UP GOBO, EXTERIOR PROJECTION 500 </v>
          </cell>
          <cell r="I2189" t="str">
            <v xml:space="preserve">LINE UP GOBO, EXTERIOR PROJECTION 500 </v>
          </cell>
          <cell r="J2189">
            <v>71.100000000000009</v>
          </cell>
          <cell r="K2189">
            <v>71.100000000000009</v>
          </cell>
          <cell r="L2189">
            <v>39.11</v>
          </cell>
          <cell r="V2189" t="str">
            <v>CN</v>
          </cell>
          <cell r="W2189" t="str">
            <v>Non Compliant</v>
          </cell>
          <cell r="X2189" t="str">
            <v>http://www.martin.com/en-us/product-details/exterior-projection-500-mg</v>
          </cell>
          <cell r="Y2189">
            <v>419</v>
          </cell>
        </row>
        <row r="2190">
          <cell r="A2190">
            <v>91611842</v>
          </cell>
          <cell r="B2190" t="str">
            <v>Martin</v>
          </cell>
          <cell r="D2190" t="str">
            <v>EP-500 Manual Framing Module</v>
          </cell>
          <cell r="E2190" t="str">
            <v>EXT-WASH</v>
          </cell>
          <cell r="G2190" t="str">
            <v>EOL stage – limited availability may apply</v>
          </cell>
          <cell r="H2190" t="str">
            <v>EP-500 Manual Framing Module</v>
          </cell>
          <cell r="I2190" t="str">
            <v>EP-500 Manual Framing Module</v>
          </cell>
          <cell r="J2190">
            <v>919</v>
          </cell>
          <cell r="K2190">
            <v>919</v>
          </cell>
          <cell r="L2190">
            <v>505.45</v>
          </cell>
          <cell r="V2190" t="str">
            <v>CN</v>
          </cell>
          <cell r="W2190" t="str">
            <v>Non Compliant</v>
          </cell>
          <cell r="Y2190">
            <v>420</v>
          </cell>
        </row>
        <row r="2191">
          <cell r="A2191" t="str">
            <v>MAR-91611851</v>
          </cell>
          <cell r="B2191" t="str">
            <v>Martin</v>
          </cell>
          <cell r="D2191" t="str">
            <v>Ring for gobo – OD 30 (set of 10)</v>
          </cell>
          <cell r="E2191" t="str">
            <v>MAR--ACC</v>
          </cell>
          <cell r="G2191" t="str">
            <v xml:space="preserve">EOL pre-notice - not recommend to specify for new projects </v>
          </cell>
          <cell r="H2191" t="str">
            <v>Ring for gobo – OD 30 (set of 10)</v>
          </cell>
          <cell r="I2191" t="str">
            <v>Ring for gobo – OD 30 (set of 10)</v>
          </cell>
          <cell r="J2191">
            <v>31.900000000000002</v>
          </cell>
          <cell r="K2191">
            <v>31.900000000000002</v>
          </cell>
          <cell r="L2191">
            <v>17.55</v>
          </cell>
          <cell r="V2191" t="str">
            <v>CN</v>
          </cell>
          <cell r="W2191" t="str">
            <v>Non Compliant</v>
          </cell>
          <cell r="Y2191">
            <v>421</v>
          </cell>
        </row>
        <row r="2192">
          <cell r="A2192" t="str">
            <v>Exterior Projection 1000</v>
          </cell>
          <cell r="B2192" t="str">
            <v>Martin</v>
          </cell>
          <cell r="Y2192">
            <v>422</v>
          </cell>
        </row>
        <row r="2193">
          <cell r="A2193">
            <v>90512000</v>
          </cell>
          <cell r="B2193" t="str">
            <v>Martin</v>
          </cell>
          <cell r="C2193" t="str">
            <v>Image Projection</v>
          </cell>
          <cell r="D2193" t="str">
            <v>Exterior Projection 1000, EU std finish</v>
          </cell>
          <cell r="E2193" t="str">
            <v>EXT-WASH</v>
          </cell>
          <cell r="G2193" t="str">
            <v>EOL stage – limited availability may apply</v>
          </cell>
          <cell r="H2193" t="str">
            <v>Exterior Projection 1000, EU std finish</v>
          </cell>
          <cell r="I2193" t="str">
            <v>Exterior Projection 1000, EU std finish</v>
          </cell>
          <cell r="J2193">
            <v>22795</v>
          </cell>
          <cell r="K2193">
            <v>22795</v>
          </cell>
          <cell r="L2193">
            <v>12537.25</v>
          </cell>
          <cell r="P2193">
            <v>5706681235292</v>
          </cell>
          <cell r="Q2193">
            <v>5706681235292</v>
          </cell>
          <cell r="V2193" t="str">
            <v>CN</v>
          </cell>
          <cell r="W2193" t="str">
            <v>Non Compliant</v>
          </cell>
          <cell r="X2193" t="str">
            <v>https://www.martin.com/en/products/exterior-projection-1000</v>
          </cell>
          <cell r="Y2193">
            <v>423</v>
          </cell>
        </row>
        <row r="2194">
          <cell r="A2194" t="str">
            <v>Exterior Projection 1000 Accessories</v>
          </cell>
          <cell r="B2194" t="str">
            <v>Martin</v>
          </cell>
          <cell r="Y2194">
            <v>424</v>
          </cell>
        </row>
        <row r="2195">
          <cell r="A2195">
            <v>91611768</v>
          </cell>
          <cell r="B2195" t="str">
            <v>Martin</v>
          </cell>
          <cell r="C2195" t="str">
            <v>Image Projection</v>
          </cell>
          <cell r="D2195" t="str">
            <v>GLARESHIELD, EP-1000, Alu</v>
          </cell>
          <cell r="E2195" t="str">
            <v>EXT-PROJ</v>
          </cell>
          <cell r="G2195" t="str">
            <v>EOL stage – very limited availability</v>
          </cell>
          <cell r="H2195" t="str">
            <v>GLARESHIELD, EP-1000, Alu</v>
          </cell>
          <cell r="I2195" t="str">
            <v>GLARESHIELD, EP-1000, Alu</v>
          </cell>
          <cell r="J2195">
            <v>263</v>
          </cell>
          <cell r="K2195">
            <v>263</v>
          </cell>
          <cell r="L2195">
            <v>144.65</v>
          </cell>
          <cell r="V2195" t="str">
            <v>CN</v>
          </cell>
          <cell r="W2195" t="str">
            <v>Non Compliant</v>
          </cell>
          <cell r="X2195" t="str">
            <v>https://www.martin.com/en/products/exterior-projection-1000</v>
          </cell>
          <cell r="Y2195">
            <v>425</v>
          </cell>
        </row>
        <row r="2196">
          <cell r="A2196">
            <v>91616075</v>
          </cell>
          <cell r="B2196" t="str">
            <v>Martin</v>
          </cell>
          <cell r="C2196" t="str">
            <v>Image Projection</v>
          </cell>
          <cell r="D2196" t="str">
            <v>Line Up Gobo Exterior Projection 1000</v>
          </cell>
          <cell r="E2196" t="str">
            <v>MAR--VDO</v>
          </cell>
          <cell r="G2196" t="str">
            <v>EOL stage – limited availability may apply</v>
          </cell>
          <cell r="H2196" t="str">
            <v>Line Up Gobo Exterior Projection 1000</v>
          </cell>
          <cell r="I2196" t="str">
            <v>Line Up Gobo Exterior Projection 1000</v>
          </cell>
          <cell r="J2196">
            <v>82.4</v>
          </cell>
          <cell r="K2196">
            <v>82.4</v>
          </cell>
          <cell r="L2196">
            <v>45.32</v>
          </cell>
          <cell r="V2196" t="str">
            <v>CN</v>
          </cell>
          <cell r="W2196" t="str">
            <v>Non Compliant</v>
          </cell>
          <cell r="X2196" t="str">
            <v>https://www.martin.com/en/products/exterior-projection-1000</v>
          </cell>
          <cell r="Y2196">
            <v>426</v>
          </cell>
        </row>
        <row r="2197">
          <cell r="A2197" t="str">
            <v>MAR-90590001</v>
          </cell>
          <cell r="B2197" t="str">
            <v>Martin</v>
          </cell>
          <cell r="C2197" t="str">
            <v>Exterior Wash Pro Family</v>
          </cell>
          <cell r="D2197" t="str">
            <v>Exterior Wash Pro S QUAD, EU, Grey</v>
          </cell>
          <cell r="E2197" t="str">
            <v>EXT-WASH</v>
          </cell>
          <cell r="H2197" t="str">
            <v>Exterior Wash Pro S QUAD, EU, Grey</v>
          </cell>
          <cell r="I2197" t="str">
            <v>Exterior Wash Pro S QUAD, EU, Grey</v>
          </cell>
          <cell r="J2197">
            <v>1728</v>
          </cell>
          <cell r="K2197">
            <v>1728</v>
          </cell>
          <cell r="L2197">
            <v>950.4</v>
          </cell>
          <cell r="P2197">
            <v>688705009360</v>
          </cell>
          <cell r="Q2197">
            <v>5706681009367</v>
          </cell>
          <cell r="R2197">
            <v>12.478149199999999</v>
          </cell>
          <cell r="S2197">
            <v>10.826771653543307</v>
          </cell>
          <cell r="T2197">
            <v>8.0708661417322833</v>
          </cell>
          <cell r="U2197">
            <v>8.2677165354330722</v>
          </cell>
          <cell r="V2197" t="str">
            <v>CN</v>
          </cell>
          <cell r="W2197" t="str">
            <v>Non Compliant</v>
          </cell>
          <cell r="X2197" t="str">
            <v>https://www.martin.com/en/products/exterior-wash-pro-s-quad</v>
          </cell>
          <cell r="Y2197">
            <v>430</v>
          </cell>
        </row>
        <row r="2198">
          <cell r="A2198" t="str">
            <v>MAR-90590101</v>
          </cell>
          <cell r="B2198" t="str">
            <v>Martin</v>
          </cell>
          <cell r="C2198" t="str">
            <v>Exterior Wash Pro Family</v>
          </cell>
          <cell r="D2198" t="str">
            <v>Exterior Wash Pro S QUAD, EU, White</v>
          </cell>
          <cell r="E2198" t="str">
            <v>EXT-WASH</v>
          </cell>
          <cell r="H2198" t="str">
            <v>Exterior Wash Pro S QUAD, EU, White</v>
          </cell>
          <cell r="I2198" t="str">
            <v>Exterior Wash Pro S QUAD, EU, White</v>
          </cell>
          <cell r="J2198">
            <v>1850</v>
          </cell>
          <cell r="K2198">
            <v>1850</v>
          </cell>
          <cell r="L2198">
            <v>1017.5</v>
          </cell>
          <cell r="P2198">
            <v>688705010182</v>
          </cell>
          <cell r="Q2198">
            <v>5706681010189</v>
          </cell>
          <cell r="R2198">
            <v>11.772670799999998</v>
          </cell>
          <cell r="S2198">
            <v>10.826771653543307</v>
          </cell>
          <cell r="T2198">
            <v>8.0708661417322833</v>
          </cell>
          <cell r="U2198">
            <v>8.2677165354330722</v>
          </cell>
          <cell r="V2198" t="str">
            <v>CN</v>
          </cell>
          <cell r="W2198" t="str">
            <v>Non Compliant</v>
          </cell>
          <cell r="X2198" t="str">
            <v>https://www.martin.com/en/products/exterior-wash-pro-s-quad</v>
          </cell>
          <cell r="Y2198">
            <v>431</v>
          </cell>
        </row>
        <row r="2199">
          <cell r="A2199" t="str">
            <v>MAR-90590005</v>
          </cell>
          <cell r="B2199" t="str">
            <v>Martin</v>
          </cell>
          <cell r="C2199" t="str">
            <v>Exterior Wash Pro Family</v>
          </cell>
          <cell r="D2199" t="str">
            <v>Exterior Wash Pro S QUAD, US, Grey</v>
          </cell>
          <cell r="E2199" t="str">
            <v>EXT-WASH</v>
          </cell>
          <cell r="H2199" t="str">
            <v>Exterior Wash Pro S QUAD, US, Grey</v>
          </cell>
          <cell r="I2199" t="str">
            <v>Exterior Wash Pro S QUAD, US, Grey</v>
          </cell>
          <cell r="J2199">
            <v>1621</v>
          </cell>
          <cell r="K2199">
            <v>1621</v>
          </cell>
          <cell r="L2199">
            <v>891.55</v>
          </cell>
          <cell r="P2199">
            <v>688705009407</v>
          </cell>
          <cell r="Q2199">
            <v>5706681009404</v>
          </cell>
          <cell r="R2199">
            <v>11.772670799999998</v>
          </cell>
          <cell r="S2199">
            <v>10.826771653543307</v>
          </cell>
          <cell r="T2199">
            <v>8.0708661417322833</v>
          </cell>
          <cell r="U2199">
            <v>8.2677165354330722</v>
          </cell>
          <cell r="V2199" t="str">
            <v>CN</v>
          </cell>
          <cell r="W2199" t="str">
            <v>Non Compliant</v>
          </cell>
          <cell r="X2199" t="str">
            <v>https://www.martin.com/en/products/exterior-wash-pro-s-quad</v>
          </cell>
          <cell r="Y2199">
            <v>432</v>
          </cell>
        </row>
        <row r="2200">
          <cell r="A2200" t="str">
            <v>MAR-90590009</v>
          </cell>
          <cell r="B2200" t="str">
            <v>Martin</v>
          </cell>
          <cell r="C2200" t="str">
            <v>Exterior Wash Pro Family</v>
          </cell>
          <cell r="D2200" t="str">
            <v>Exterior Wash Pro S CTC, EU, Grey</v>
          </cell>
          <cell r="E2200" t="str">
            <v>EXT-WASH</v>
          </cell>
          <cell r="H2200" t="str">
            <v>Exterior Wash Pro S CTC, EU, Grey</v>
          </cell>
          <cell r="I2200" t="str">
            <v>Exterior Wash Pro S CTC, EU, Grey</v>
          </cell>
          <cell r="J2200">
            <v>1580</v>
          </cell>
          <cell r="K2200">
            <v>1580</v>
          </cell>
          <cell r="L2200">
            <v>869</v>
          </cell>
          <cell r="P2200">
            <v>688705009445</v>
          </cell>
          <cell r="Q2200">
            <v>5706681009442</v>
          </cell>
          <cell r="R2200">
            <v>11.9931328</v>
          </cell>
          <cell r="S2200">
            <v>10.826771653543307</v>
          </cell>
          <cell r="T2200">
            <v>8.0708661417322833</v>
          </cell>
          <cell r="U2200">
            <v>8.2677165354330722</v>
          </cell>
          <cell r="V2200" t="str">
            <v>CN</v>
          </cell>
          <cell r="W2200" t="str">
            <v>Non Compliant</v>
          </cell>
          <cell r="X2200" t="str">
            <v>https://www.martin.com/en/products/exterior-wash-pro-s-ctc</v>
          </cell>
          <cell r="Y2200">
            <v>434</v>
          </cell>
        </row>
        <row r="2201">
          <cell r="A2201" t="str">
            <v>MAR-90590013</v>
          </cell>
          <cell r="B2201" t="str">
            <v>Martin</v>
          </cell>
          <cell r="C2201" t="str">
            <v>Exterior Wash Pro Family</v>
          </cell>
          <cell r="D2201" t="str">
            <v>Exterior Wash Pro S CTC, US, Grey</v>
          </cell>
          <cell r="E2201" t="str">
            <v>EXT-WASH</v>
          </cell>
          <cell r="H2201" t="str">
            <v>Exterior Wash Pro S CTC, US, Grey</v>
          </cell>
          <cell r="I2201" t="str">
            <v>Exterior Wash Pro S CTC, US, Grey</v>
          </cell>
          <cell r="J2201">
            <v>1489</v>
          </cell>
          <cell r="K2201">
            <v>1489</v>
          </cell>
          <cell r="L2201">
            <v>818.95</v>
          </cell>
          <cell r="P2201">
            <v>688705009476</v>
          </cell>
          <cell r="Q2201">
            <v>5706681009473</v>
          </cell>
          <cell r="R2201">
            <v>11.9931328</v>
          </cell>
          <cell r="S2201">
            <v>10.826771653543307</v>
          </cell>
          <cell r="T2201">
            <v>8.0708661417322833</v>
          </cell>
          <cell r="U2201">
            <v>8.2677165354330722</v>
          </cell>
          <cell r="V2201" t="str">
            <v>CN</v>
          </cell>
          <cell r="W2201" t="str">
            <v>Non Compliant</v>
          </cell>
          <cell r="X2201" t="str">
            <v>https://www.martin.com/en/products/exterior-wash-pro-s-ctc</v>
          </cell>
          <cell r="Y2201">
            <v>435</v>
          </cell>
        </row>
        <row r="2202">
          <cell r="A2202" t="str">
            <v>MAR-90590026</v>
          </cell>
          <cell r="B2202" t="str">
            <v>Martin</v>
          </cell>
          <cell r="C2202" t="str">
            <v>Exterior Wash Pro Family</v>
          </cell>
          <cell r="D2202" t="str">
            <v>Micro Lens Pro S - Narrow</v>
          </cell>
          <cell r="E2202" t="str">
            <v>EXT-WASH</v>
          </cell>
          <cell r="H2202" t="str">
            <v>Micro Lens Pro S - Narrow</v>
          </cell>
          <cell r="I2202" t="str">
            <v>Micro Lens Pro S - Narrow</v>
          </cell>
          <cell r="J2202">
            <v>35</v>
          </cell>
          <cell r="K2202">
            <v>35</v>
          </cell>
          <cell r="L2202">
            <v>19.25</v>
          </cell>
          <cell r="P2202">
            <v>688705009643</v>
          </cell>
          <cell r="Q2202">
            <v>5706681009640</v>
          </cell>
          <cell r="R2202">
            <v>13.271812399999998</v>
          </cell>
          <cell r="S2202">
            <v>12.992125984251969</v>
          </cell>
          <cell r="T2202">
            <v>11.023622047244094</v>
          </cell>
          <cell r="U2202">
            <v>11.614173228346457</v>
          </cell>
          <cell r="V2202" t="str">
            <v>CN</v>
          </cell>
          <cell r="W2202" t="str">
            <v>Non Compliant</v>
          </cell>
          <cell r="X2202" t="str">
            <v>https://www.martin.com/en/product_families/exterior-wash</v>
          </cell>
          <cell r="Y2202">
            <v>437</v>
          </cell>
        </row>
        <row r="2203">
          <cell r="A2203" t="str">
            <v>MAR-90590027</v>
          </cell>
          <cell r="B2203" t="str">
            <v>Martin</v>
          </cell>
          <cell r="C2203" t="str">
            <v>Exterior Wash Pro Family</v>
          </cell>
          <cell r="D2203" t="str">
            <v>Micro Lens Pro S - Medium</v>
          </cell>
          <cell r="E2203" t="str">
            <v>EXT-WASH</v>
          </cell>
          <cell r="H2203" t="str">
            <v>Micro Lens Pro S - Medium</v>
          </cell>
          <cell r="I2203" t="str">
            <v>Micro Lens Pro S - Medium</v>
          </cell>
          <cell r="J2203">
            <v>38.1</v>
          </cell>
          <cell r="K2203">
            <v>38.1</v>
          </cell>
          <cell r="L2203">
            <v>20.96</v>
          </cell>
          <cell r="P2203">
            <v>688705009636</v>
          </cell>
          <cell r="Q2203">
            <v>5706681009633</v>
          </cell>
          <cell r="R2203">
            <v>13.271812399999998</v>
          </cell>
          <cell r="S2203">
            <v>12.992125984251969</v>
          </cell>
          <cell r="T2203">
            <v>11.023622047244094</v>
          </cell>
          <cell r="U2203">
            <v>11.614173228346457</v>
          </cell>
          <cell r="V2203" t="str">
            <v>CN</v>
          </cell>
          <cell r="W2203" t="str">
            <v>Non Compliant</v>
          </cell>
          <cell r="X2203" t="str">
            <v>https://www.martin.com/en/product_families/exterior-wash</v>
          </cell>
          <cell r="Y2203">
            <v>438</v>
          </cell>
        </row>
        <row r="2204">
          <cell r="A2204" t="str">
            <v>MAR-90590028</v>
          </cell>
          <cell r="B2204" t="str">
            <v>Martin</v>
          </cell>
          <cell r="C2204" t="str">
            <v>Exterior Wash Pro Family</v>
          </cell>
          <cell r="D2204" t="str">
            <v>Micro Lens Pro S - Wide</v>
          </cell>
          <cell r="E2204" t="str">
            <v>EXT-WASH</v>
          </cell>
          <cell r="H2204" t="str">
            <v>Micro Lens Pro S - Wide</v>
          </cell>
          <cell r="I2204" t="str">
            <v>Micro Lens Pro S - Wide</v>
          </cell>
          <cell r="J2204">
            <v>35</v>
          </cell>
          <cell r="K2204">
            <v>35</v>
          </cell>
          <cell r="L2204">
            <v>19.25</v>
          </cell>
          <cell r="P2204">
            <v>688705009629</v>
          </cell>
          <cell r="Q2204">
            <v>5706681009626</v>
          </cell>
          <cell r="R2204">
            <v>13.271812399999998</v>
          </cell>
          <cell r="S2204">
            <v>12.992125984251969</v>
          </cell>
          <cell r="T2204">
            <v>11.023622047244094</v>
          </cell>
          <cell r="U2204">
            <v>11.614173228346457</v>
          </cell>
          <cell r="V2204" t="str">
            <v>CN</v>
          </cell>
          <cell r="W2204" t="str">
            <v>Non Compliant</v>
          </cell>
          <cell r="X2204" t="str">
            <v>https://www.martin.com/en/product_families/exterior-wash</v>
          </cell>
          <cell r="Y2204">
            <v>439</v>
          </cell>
        </row>
        <row r="2205">
          <cell r="A2205" t="str">
            <v>MAR-90590029</v>
          </cell>
          <cell r="B2205" t="str">
            <v>Martin</v>
          </cell>
          <cell r="C2205" t="str">
            <v>Exterior Wash Pro Family</v>
          </cell>
          <cell r="D2205" t="str">
            <v>Micro Lens Pro S - Very Wide</v>
          </cell>
          <cell r="E2205" t="str">
            <v>EXT-WASH</v>
          </cell>
          <cell r="H2205" t="str">
            <v>Micro Lens Pro S - Very Wide</v>
          </cell>
          <cell r="I2205" t="str">
            <v>Micro Lens Pro S - Very Wide</v>
          </cell>
          <cell r="J2205">
            <v>35</v>
          </cell>
          <cell r="K2205">
            <v>35</v>
          </cell>
          <cell r="L2205">
            <v>19.25</v>
          </cell>
          <cell r="P2205">
            <v>688705009612</v>
          </cell>
          <cell r="Q2205">
            <v>5706681009619</v>
          </cell>
          <cell r="R2205">
            <v>13.271812399999998</v>
          </cell>
          <cell r="S2205">
            <v>12.992125984251969</v>
          </cell>
          <cell r="T2205">
            <v>11.023622047244094</v>
          </cell>
          <cell r="U2205">
            <v>11.614173228346457</v>
          </cell>
          <cell r="V2205" t="str">
            <v>CN</v>
          </cell>
          <cell r="W2205" t="str">
            <v>Non Compliant</v>
          </cell>
          <cell r="X2205" t="str">
            <v>https://www.martin.com/en/product_families/exterior-wash</v>
          </cell>
          <cell r="Y2205">
            <v>440</v>
          </cell>
        </row>
        <row r="2206">
          <cell r="A2206" t="str">
            <v>MAR-90590030</v>
          </cell>
          <cell r="B2206" t="str">
            <v>Martin</v>
          </cell>
          <cell r="C2206" t="str">
            <v>Exterior Wash Pro Family</v>
          </cell>
          <cell r="D2206" t="str">
            <v>Micro Lens Pro S - Asymmetric</v>
          </cell>
          <cell r="E2206" t="str">
            <v>EXT-WASH</v>
          </cell>
          <cell r="H2206" t="str">
            <v>Micro Lens Pro S - Asymmetric</v>
          </cell>
          <cell r="I2206" t="str">
            <v>Micro Lens Pro S - Asymmetric</v>
          </cell>
          <cell r="J2206">
            <v>35</v>
          </cell>
          <cell r="K2206">
            <v>35</v>
          </cell>
          <cell r="L2206">
            <v>19.25</v>
          </cell>
          <cell r="P2206">
            <v>688705009605</v>
          </cell>
          <cell r="Q2206">
            <v>5706681009602</v>
          </cell>
          <cell r="R2206">
            <v>13.271812399999998</v>
          </cell>
          <cell r="S2206">
            <v>12.992125984251969</v>
          </cell>
          <cell r="T2206">
            <v>11.023622047244094</v>
          </cell>
          <cell r="U2206">
            <v>11.614173228346457</v>
          </cell>
          <cell r="V2206" t="str">
            <v>CN</v>
          </cell>
          <cell r="W2206" t="str">
            <v>Non Compliant</v>
          </cell>
          <cell r="X2206" t="str">
            <v>https://www.martin.com/en/product_families/exterior-wash</v>
          </cell>
          <cell r="Y2206">
            <v>441</v>
          </cell>
        </row>
        <row r="2207">
          <cell r="A2207" t="str">
            <v>MAR-90590017</v>
          </cell>
          <cell r="B2207" t="str">
            <v>Martin</v>
          </cell>
          <cell r="C2207" t="str">
            <v>Exterior Wash Pro Family</v>
          </cell>
          <cell r="D2207" t="str">
            <v>Baffle Snoot Pro S QUAD</v>
          </cell>
          <cell r="E2207" t="str">
            <v>EXT-WASH</v>
          </cell>
          <cell r="H2207" t="str">
            <v>Baffle Snoot Pro S QUAD</v>
          </cell>
          <cell r="I2207" t="str">
            <v>Baffle Snoot Pro S QUAD</v>
          </cell>
          <cell r="J2207">
            <v>52.5</v>
          </cell>
          <cell r="K2207">
            <v>52.5</v>
          </cell>
          <cell r="L2207">
            <v>28.88</v>
          </cell>
          <cell r="P2207">
            <v>688705009735</v>
          </cell>
          <cell r="Q2207">
            <v>5706681009732</v>
          </cell>
          <cell r="R2207">
            <v>5.7981505999999996</v>
          </cell>
          <cell r="S2207">
            <v>14.566929133858268</v>
          </cell>
          <cell r="T2207">
            <v>13.779527559055119</v>
          </cell>
          <cell r="U2207">
            <v>7.2834645669291342</v>
          </cell>
          <cell r="V2207" t="str">
            <v>CN</v>
          </cell>
          <cell r="W2207" t="str">
            <v>Non Compliant</v>
          </cell>
          <cell r="X2207" t="str">
            <v>https://www.martin.com/en/products/exterior-wash-pro-s-quad</v>
          </cell>
          <cell r="Y2207">
            <v>442</v>
          </cell>
        </row>
        <row r="2208">
          <cell r="A2208" t="str">
            <v>MAR-90590021</v>
          </cell>
          <cell r="B2208" t="str">
            <v>Martin</v>
          </cell>
          <cell r="C2208" t="str">
            <v>Exterior Wash Pro Family</v>
          </cell>
          <cell r="D2208" t="str">
            <v>Baffle Snoot Pro S CTC</v>
          </cell>
          <cell r="E2208" t="str">
            <v>EXT-WASH</v>
          </cell>
          <cell r="H2208" t="str">
            <v>Baffle Snoot Pro S CTC</v>
          </cell>
          <cell r="I2208" t="str">
            <v>Baffle Snoot Pro S CTC</v>
          </cell>
          <cell r="J2208">
            <v>53.6</v>
          </cell>
          <cell r="K2208">
            <v>53.6</v>
          </cell>
          <cell r="L2208">
            <v>29.48</v>
          </cell>
          <cell r="P2208">
            <v>688705009698</v>
          </cell>
          <cell r="Q2208">
            <v>5706681009695</v>
          </cell>
          <cell r="R2208">
            <v>6.2611207999999987</v>
          </cell>
          <cell r="S2208">
            <v>14.566929133858268</v>
          </cell>
          <cell r="T2208">
            <v>13.779527559055119</v>
          </cell>
          <cell r="U2208">
            <v>7.2834645669291342</v>
          </cell>
          <cell r="V2208" t="str">
            <v>CN</v>
          </cell>
          <cell r="W2208" t="str">
            <v>Non Compliant</v>
          </cell>
          <cell r="X2208" t="str">
            <v>https://www.martin.com/en/products/exterior-wash-pro-s-ctc</v>
          </cell>
          <cell r="Y2208">
            <v>443</v>
          </cell>
        </row>
        <row r="2209">
          <cell r="A2209" t="str">
            <v>MAR-90590002</v>
          </cell>
          <cell r="B2209" t="str">
            <v>Martin</v>
          </cell>
          <cell r="C2209" t="str">
            <v>Exterior Wash Pro Family</v>
          </cell>
          <cell r="D2209" t="str">
            <v>Exterior Wash Pro M QUAD, EU, Grey</v>
          </cell>
          <cell r="E2209" t="str">
            <v>EXT-WASH</v>
          </cell>
          <cell r="H2209" t="str">
            <v>Exterior Wash Pro M QUAD, EU, Grey</v>
          </cell>
          <cell r="I2209" t="str">
            <v>Exterior Wash Pro M QUAD, EU, Grey</v>
          </cell>
          <cell r="J2209">
            <v>3000</v>
          </cell>
          <cell r="K2209">
            <v>3000</v>
          </cell>
          <cell r="L2209">
            <v>1650</v>
          </cell>
          <cell r="P2209">
            <v>688705009377</v>
          </cell>
          <cell r="Q2209">
            <v>5706681009374</v>
          </cell>
          <cell r="R2209">
            <v>18.077883999999997</v>
          </cell>
          <cell r="S2209">
            <v>13.188976377952757</v>
          </cell>
          <cell r="T2209">
            <v>10.039370078740157</v>
          </cell>
          <cell r="U2209">
            <v>8.6614173228346463</v>
          </cell>
          <cell r="V2209" t="str">
            <v>CN</v>
          </cell>
          <cell r="W2209" t="str">
            <v>Non Compliant</v>
          </cell>
          <cell r="X2209" t="str">
            <v>https://www.martin.com/en/products/exterior-wash-pro-m-quad</v>
          </cell>
          <cell r="Y2209">
            <v>445</v>
          </cell>
        </row>
        <row r="2210">
          <cell r="A2210" t="str">
            <v>MAR-90590102</v>
          </cell>
          <cell r="B2210" t="str">
            <v>Martin</v>
          </cell>
          <cell r="C2210" t="str">
            <v>Exterior Wash Pro Family</v>
          </cell>
          <cell r="D2210" t="str">
            <v>Exterior Wash Pro M QUAD, EU, White</v>
          </cell>
          <cell r="E2210" t="str">
            <v>EXT-WASH</v>
          </cell>
          <cell r="H2210" t="str">
            <v>Exterior Wash Pro M QUAD, EU, White</v>
          </cell>
          <cell r="I2210" t="str">
            <v>Exterior Wash Pro M QUAD, EU, White</v>
          </cell>
          <cell r="J2210">
            <v>3130</v>
          </cell>
          <cell r="K2210">
            <v>3130</v>
          </cell>
          <cell r="L2210">
            <v>1721.5</v>
          </cell>
          <cell r="P2210">
            <v>688705010175</v>
          </cell>
          <cell r="Q2210">
            <v>5706681010172</v>
          </cell>
          <cell r="R2210">
            <v>18.077883999999997</v>
          </cell>
          <cell r="S2210">
            <v>13.188976377952757</v>
          </cell>
          <cell r="T2210">
            <v>10.039370078740157</v>
          </cell>
          <cell r="U2210">
            <v>8.6614173228346463</v>
          </cell>
          <cell r="V2210" t="str">
            <v>CN</v>
          </cell>
          <cell r="W2210" t="str">
            <v>Non Compliant</v>
          </cell>
          <cell r="X2210" t="str">
            <v>https://www.martin.com/en/products/exterior-wash-pro-m-quad</v>
          </cell>
          <cell r="Y2210">
            <v>446</v>
          </cell>
        </row>
        <row r="2211">
          <cell r="A2211" t="str">
            <v>MAR-90590006</v>
          </cell>
          <cell r="B2211" t="str">
            <v>Martin</v>
          </cell>
          <cell r="C2211" t="str">
            <v>Exterior Wash Pro Family</v>
          </cell>
          <cell r="D2211" t="str">
            <v>Exterior Wash Pro M QUAD, US, alu</v>
          </cell>
          <cell r="E2211" t="str">
            <v>EXT-WASH</v>
          </cell>
          <cell r="H2211" t="str">
            <v>Exterior Wash Pro M QUAD, US, alu</v>
          </cell>
          <cell r="I2211" t="str">
            <v>Exterior Wash Pro M QUAD, US, alu</v>
          </cell>
          <cell r="J2211">
            <v>2680</v>
          </cell>
          <cell r="K2211">
            <v>2680</v>
          </cell>
          <cell r="L2211">
            <v>1474</v>
          </cell>
          <cell r="P2211">
            <v>688705010649</v>
          </cell>
          <cell r="Q2211">
            <v>5706681010646</v>
          </cell>
          <cell r="R2211">
            <v>18.077883999999997</v>
          </cell>
          <cell r="S2211">
            <v>13.188976377952757</v>
          </cell>
          <cell r="T2211">
            <v>10.039370078740157</v>
          </cell>
          <cell r="U2211">
            <v>8.6614173228346463</v>
          </cell>
          <cell r="V2211" t="str">
            <v>CN</v>
          </cell>
          <cell r="W2211" t="str">
            <v>Non Compliant</v>
          </cell>
          <cell r="X2211" t="str">
            <v>https://www.martin.com/en/products/exterior-wash-pro-m-quad</v>
          </cell>
          <cell r="Y2211">
            <v>447</v>
          </cell>
        </row>
        <row r="2212">
          <cell r="A2212" t="str">
            <v>MAR-90590010</v>
          </cell>
          <cell r="B2212" t="str">
            <v>Martin</v>
          </cell>
          <cell r="C2212" t="str">
            <v>Exterior Wash Pro Family</v>
          </cell>
          <cell r="D2212" t="str">
            <v>Exterior Wash Pro M CTC, EU, Grey</v>
          </cell>
          <cell r="E2212" t="str">
            <v>EXT-WASH</v>
          </cell>
          <cell r="H2212" t="str">
            <v>Exterior Wash Pro M CTC, EU, Grey</v>
          </cell>
          <cell r="I2212" t="str">
            <v>Exterior Wash Pro M CTC, EU, Grey</v>
          </cell>
          <cell r="J2212">
            <v>2570</v>
          </cell>
          <cell r="K2212">
            <v>2570</v>
          </cell>
          <cell r="L2212">
            <v>1413.5</v>
          </cell>
          <cell r="P2212">
            <v>688705010656</v>
          </cell>
          <cell r="Q2212">
            <v>5706681010653</v>
          </cell>
          <cell r="R2212">
            <v>17.879468199999998</v>
          </cell>
          <cell r="S2212">
            <v>13.188976377952757</v>
          </cell>
          <cell r="T2212">
            <v>10.039370078740157</v>
          </cell>
          <cell r="U2212">
            <v>8.6614173228346463</v>
          </cell>
          <cell r="V2212" t="str">
            <v>CN</v>
          </cell>
          <cell r="W2212" t="str">
            <v>Non Compliant</v>
          </cell>
          <cell r="X2212" t="str">
            <v>https://www.martin.com/en/products/exterior-wash-pro-m-ctc</v>
          </cell>
          <cell r="Y2212">
            <v>449</v>
          </cell>
        </row>
        <row r="2213">
          <cell r="A2213" t="str">
            <v>MAR-90590014</v>
          </cell>
          <cell r="B2213" t="str">
            <v>Martin</v>
          </cell>
          <cell r="C2213" t="str">
            <v>Exterior Wash Pro Family</v>
          </cell>
          <cell r="D2213" t="str">
            <v>Exterior Wash Pro M CTC, US, Grey</v>
          </cell>
          <cell r="E2213" t="str">
            <v>EXT-WASH</v>
          </cell>
          <cell r="H2213" t="str">
            <v>Exterior Wash Pro M CTC, US, Grey</v>
          </cell>
          <cell r="I2213" t="str">
            <v>Exterior Wash Pro M CTC, US, Grey</v>
          </cell>
          <cell r="J2213">
            <v>2437</v>
          </cell>
          <cell r="K2213">
            <v>2437</v>
          </cell>
          <cell r="L2213">
            <v>1340.35</v>
          </cell>
          <cell r="P2213">
            <v>688705010632</v>
          </cell>
          <cell r="Q2213">
            <v>5706681010639</v>
          </cell>
          <cell r="R2213">
            <v>17.879468199999998</v>
          </cell>
          <cell r="S2213">
            <v>13.188976377952757</v>
          </cell>
          <cell r="T2213">
            <v>10.039370078740157</v>
          </cell>
          <cell r="U2213">
            <v>8.6614173228346463</v>
          </cell>
          <cell r="V2213" t="str">
            <v>CN</v>
          </cell>
          <cell r="W2213" t="str">
            <v>Non Compliant</v>
          </cell>
          <cell r="X2213" t="str">
            <v>https://www.martin.com/en/products/exterior-wash-pro-m-ctc</v>
          </cell>
          <cell r="Y2213">
            <v>450</v>
          </cell>
        </row>
        <row r="2214">
          <cell r="A2214" t="str">
            <v>MAR-90590031</v>
          </cell>
          <cell r="B2214" t="str">
            <v>Martin</v>
          </cell>
          <cell r="C2214" t="str">
            <v>Exterior Wash Pro Family</v>
          </cell>
          <cell r="D2214" t="str">
            <v>Micro Lens Pro M - Narrow</v>
          </cell>
          <cell r="E2214" t="str">
            <v>EXT-WASH</v>
          </cell>
          <cell r="H2214" t="str">
            <v>Micro Lens Pro M - Narrow</v>
          </cell>
          <cell r="I2214" t="str">
            <v>Micro Lens Pro M - Narrow</v>
          </cell>
          <cell r="J2214">
            <v>69</v>
          </cell>
          <cell r="K2214">
            <v>69</v>
          </cell>
          <cell r="L2214">
            <v>37.950000000000003</v>
          </cell>
          <cell r="P2214">
            <v>688705009599</v>
          </cell>
          <cell r="Q2214">
            <v>5706681009596</v>
          </cell>
          <cell r="R2214">
            <v>11.419931599999998</v>
          </cell>
          <cell r="S2214">
            <v>14.566929133858268</v>
          </cell>
          <cell r="T2214">
            <v>12.992125984251969</v>
          </cell>
          <cell r="U2214">
            <v>7.8740157480314963</v>
          </cell>
          <cell r="V2214" t="str">
            <v>CN</v>
          </cell>
          <cell r="W2214" t="str">
            <v>Non Compliant</v>
          </cell>
          <cell r="X2214" t="str">
            <v>https://www.martin.com/en/product_families/exterior-wash</v>
          </cell>
          <cell r="Y2214">
            <v>452</v>
          </cell>
        </row>
        <row r="2215">
          <cell r="A2215" t="str">
            <v>MAR-90590032</v>
          </cell>
          <cell r="B2215" t="str">
            <v>Martin</v>
          </cell>
          <cell r="C2215" t="str">
            <v>Exterior Wash Pro Family</v>
          </cell>
          <cell r="D2215" t="str">
            <v>Micro Lens Pro M - Medium</v>
          </cell>
          <cell r="E2215" t="str">
            <v>EXT-WASH</v>
          </cell>
          <cell r="H2215" t="str">
            <v>Micro Lens Pro M - Medium</v>
          </cell>
          <cell r="I2215" t="str">
            <v>Micro Lens Pro M - Medium</v>
          </cell>
          <cell r="J2215">
            <v>69</v>
          </cell>
          <cell r="K2215">
            <v>69</v>
          </cell>
          <cell r="L2215">
            <v>37.950000000000003</v>
          </cell>
          <cell r="P2215">
            <v>688705009582</v>
          </cell>
          <cell r="Q2215">
            <v>5706681009589</v>
          </cell>
          <cell r="R2215">
            <v>11.419931599999998</v>
          </cell>
          <cell r="S2215">
            <v>14.566929133858268</v>
          </cell>
          <cell r="T2215">
            <v>12.992125984251969</v>
          </cell>
          <cell r="U2215">
            <v>7.8740157480314963</v>
          </cell>
          <cell r="V2215" t="str">
            <v>CN</v>
          </cell>
          <cell r="W2215" t="str">
            <v>Non Compliant</v>
          </cell>
          <cell r="X2215" t="str">
            <v>https://www.martin.com/en/product_families/exterior-wash</v>
          </cell>
          <cell r="Y2215">
            <v>453</v>
          </cell>
        </row>
        <row r="2216">
          <cell r="A2216" t="str">
            <v>MAR-90590033</v>
          </cell>
          <cell r="B2216" t="str">
            <v>Martin</v>
          </cell>
          <cell r="C2216" t="str">
            <v>Exterior Wash Pro Family</v>
          </cell>
          <cell r="D2216" t="str">
            <v>Micro Lens Pro M - Wide</v>
          </cell>
          <cell r="E2216" t="str">
            <v>EXT-WASH</v>
          </cell>
          <cell r="H2216" t="str">
            <v>Micro Lens Pro M - Wide</v>
          </cell>
          <cell r="I2216" t="str">
            <v>Micro Lens Pro M - Wide</v>
          </cell>
          <cell r="J2216">
            <v>69</v>
          </cell>
          <cell r="K2216">
            <v>69</v>
          </cell>
          <cell r="L2216">
            <v>37.950000000000003</v>
          </cell>
          <cell r="P2216">
            <v>688705009575</v>
          </cell>
          <cell r="Q2216">
            <v>5706681009572</v>
          </cell>
          <cell r="R2216">
            <v>11.419931599999998</v>
          </cell>
          <cell r="S2216">
            <v>14.566929133858268</v>
          </cell>
          <cell r="T2216">
            <v>12.992125984251969</v>
          </cell>
          <cell r="U2216">
            <v>7.8740157480314963</v>
          </cell>
          <cell r="V2216" t="str">
            <v>CN</v>
          </cell>
          <cell r="W2216" t="str">
            <v>Non Compliant</v>
          </cell>
          <cell r="X2216" t="str">
            <v>https://www.martin.com/en/product_families/exterior-wash</v>
          </cell>
          <cell r="Y2216">
            <v>454</v>
          </cell>
        </row>
        <row r="2217">
          <cell r="A2217" t="str">
            <v>MAR-90590034</v>
          </cell>
          <cell r="B2217" t="str">
            <v>Martin</v>
          </cell>
          <cell r="C2217" t="str">
            <v>Exterior Wash Pro Family</v>
          </cell>
          <cell r="D2217" t="str">
            <v>Micro Lens Pro M - Very Wide</v>
          </cell>
          <cell r="E2217" t="str">
            <v>EXT-WASH</v>
          </cell>
          <cell r="H2217" t="str">
            <v>Micro Lens Pro M - Very Wide</v>
          </cell>
          <cell r="I2217" t="str">
            <v>Micro Lens Pro M - Very Wide</v>
          </cell>
          <cell r="J2217">
            <v>69</v>
          </cell>
          <cell r="K2217">
            <v>69</v>
          </cell>
          <cell r="L2217">
            <v>37.950000000000003</v>
          </cell>
          <cell r="P2217">
            <v>688705009568</v>
          </cell>
          <cell r="Q2217">
            <v>5706681009565</v>
          </cell>
          <cell r="R2217">
            <v>11.419931599999998</v>
          </cell>
          <cell r="S2217">
            <v>14.566929133858268</v>
          </cell>
          <cell r="T2217">
            <v>12.992125984251969</v>
          </cell>
          <cell r="U2217">
            <v>7.8740157480314963</v>
          </cell>
          <cell r="V2217" t="str">
            <v>CN</v>
          </cell>
          <cell r="W2217" t="str">
            <v>Non Compliant</v>
          </cell>
          <cell r="X2217" t="str">
            <v>https://www.martin.com/en/product_families/exterior-wash</v>
          </cell>
          <cell r="Y2217">
            <v>455</v>
          </cell>
        </row>
        <row r="2218">
          <cell r="A2218" t="str">
            <v>MAR-90590035</v>
          </cell>
          <cell r="B2218" t="str">
            <v>Martin</v>
          </cell>
          <cell r="C2218" t="str">
            <v>Exterior Wash Pro Family</v>
          </cell>
          <cell r="D2218" t="str">
            <v>Micro Lens Pro M - Asymmetric</v>
          </cell>
          <cell r="E2218" t="str">
            <v>EXT-WASH</v>
          </cell>
          <cell r="H2218" t="str">
            <v>Micro Lens Pro M - Asymmetric</v>
          </cell>
          <cell r="I2218" t="str">
            <v>Micro Lens Pro M - Asymmetric</v>
          </cell>
          <cell r="J2218">
            <v>69</v>
          </cell>
          <cell r="K2218">
            <v>69</v>
          </cell>
          <cell r="L2218">
            <v>37.950000000000003</v>
          </cell>
          <cell r="P2218">
            <v>688705009551</v>
          </cell>
          <cell r="Q2218">
            <v>5706681009558</v>
          </cell>
          <cell r="R2218">
            <v>11.419931599999998</v>
          </cell>
          <cell r="S2218">
            <v>14.566929133858268</v>
          </cell>
          <cell r="T2218">
            <v>12.992125984251969</v>
          </cell>
          <cell r="U2218">
            <v>7.8740157480314963</v>
          </cell>
          <cell r="V2218" t="str">
            <v>CN</v>
          </cell>
          <cell r="W2218" t="str">
            <v>Non Compliant</v>
          </cell>
          <cell r="X2218" t="str">
            <v>https://www.martin.com/en/product_families/exterior-wash</v>
          </cell>
          <cell r="Y2218">
            <v>456</v>
          </cell>
        </row>
        <row r="2219">
          <cell r="A2219" t="str">
            <v>MAR-90590018</v>
          </cell>
          <cell r="B2219" t="str">
            <v>Martin</v>
          </cell>
          <cell r="C2219" t="str">
            <v>Exterior Wash Pro Family</v>
          </cell>
          <cell r="D2219" t="str">
            <v>Baffle snoot Pro M QUAD</v>
          </cell>
          <cell r="E2219" t="str">
            <v>EXT-WASH</v>
          </cell>
          <cell r="H2219" t="str">
            <v>Baffle snoot Pro M QUAD</v>
          </cell>
          <cell r="I2219" t="str">
            <v>Baffle snoot Pro M QUAD</v>
          </cell>
          <cell r="J2219">
            <v>63.900000000000006</v>
          </cell>
          <cell r="K2219">
            <v>63.900000000000006</v>
          </cell>
          <cell r="L2219">
            <v>35.15</v>
          </cell>
          <cell r="P2219">
            <v>688705009728</v>
          </cell>
          <cell r="Q2219">
            <v>5706681009725</v>
          </cell>
          <cell r="R2219">
            <v>8.0689092000000002</v>
          </cell>
          <cell r="S2219">
            <v>18.110236220472441</v>
          </cell>
          <cell r="T2219">
            <v>13.779527559055119</v>
          </cell>
          <cell r="U2219">
            <v>9.0551181102362204</v>
          </cell>
          <cell r="V2219" t="str">
            <v>CN</v>
          </cell>
          <cell r="W2219" t="str">
            <v>Non Compliant</v>
          </cell>
          <cell r="X2219" t="str">
            <v>https://www.martin.com/en/products/exterior-wash-pro-m-quad</v>
          </cell>
          <cell r="Y2219">
            <v>457</v>
          </cell>
        </row>
        <row r="2220">
          <cell r="A2220" t="str">
            <v>MAR-90590022</v>
          </cell>
          <cell r="B2220" t="str">
            <v>Martin</v>
          </cell>
          <cell r="C2220" t="str">
            <v>Exterior Wash Pro Family</v>
          </cell>
          <cell r="D2220" t="str">
            <v>Baffle snoot Pro M CTC</v>
          </cell>
          <cell r="E2220" t="str">
            <v>EXT-WASH</v>
          </cell>
          <cell r="H2220" t="str">
            <v>Baffle snoot Pro M CTC</v>
          </cell>
          <cell r="I2220" t="str">
            <v>Baffle snoot Pro M CTC</v>
          </cell>
          <cell r="J2220">
            <v>64.900000000000006</v>
          </cell>
          <cell r="K2220">
            <v>64.900000000000006</v>
          </cell>
          <cell r="L2220">
            <v>35.700000000000003</v>
          </cell>
          <cell r="P2220">
            <v>688705009681</v>
          </cell>
          <cell r="Q2220">
            <v>5706681009688</v>
          </cell>
          <cell r="R2220">
            <v>8.5759717999999996</v>
          </cell>
          <cell r="S2220">
            <v>18.110236220472441</v>
          </cell>
          <cell r="T2220">
            <v>13.779527559055119</v>
          </cell>
          <cell r="U2220">
            <v>9.0551181102362204</v>
          </cell>
          <cell r="V2220" t="str">
            <v>CN</v>
          </cell>
          <cell r="W2220" t="str">
            <v>Non Compliant</v>
          </cell>
          <cell r="X2220" t="str">
            <v>https://www.martin.com/en/products/exterior-wash-pro-m-ctc</v>
          </cell>
          <cell r="Y2220">
            <v>458</v>
          </cell>
        </row>
        <row r="2221">
          <cell r="A2221" t="str">
            <v>MAR-90590003</v>
          </cell>
          <cell r="B2221" t="str">
            <v>Martin</v>
          </cell>
          <cell r="C2221" t="str">
            <v>Exterior Wash Pro Family</v>
          </cell>
          <cell r="D2221" t="str">
            <v>Exterior Wash Pro L QUAD, EU, Grey</v>
          </cell>
          <cell r="E2221" t="str">
            <v>EXT-WASH</v>
          </cell>
          <cell r="H2221" t="str">
            <v>Exterior Wash Pro L QUAD, EU, Grey</v>
          </cell>
          <cell r="I2221" t="str">
            <v>Exterior Wash Pro L QUAD, EU, Grey</v>
          </cell>
          <cell r="J2221">
            <v>4575</v>
          </cell>
          <cell r="K2221">
            <v>4575</v>
          </cell>
          <cell r="L2221">
            <v>2516.25</v>
          </cell>
          <cell r="P2221">
            <v>688705009384</v>
          </cell>
          <cell r="Q2221">
            <v>5706681009381</v>
          </cell>
          <cell r="R2221">
            <v>31.085141999999998</v>
          </cell>
          <cell r="S2221">
            <v>16.929133858267718</v>
          </cell>
          <cell r="T2221">
            <v>13.779527559055119</v>
          </cell>
          <cell r="U2221">
            <v>10.236220472440946</v>
          </cell>
          <cell r="V2221" t="str">
            <v>CN</v>
          </cell>
          <cell r="W2221" t="str">
            <v>Non Compliant</v>
          </cell>
          <cell r="X2221" t="str">
            <v>https://www.martin.com/en/products/exterior-wash-pro-l-quad</v>
          </cell>
          <cell r="Y2221">
            <v>460</v>
          </cell>
        </row>
        <row r="2222">
          <cell r="A2222" t="str">
            <v>MAR-90590103</v>
          </cell>
          <cell r="B2222" t="str">
            <v>Martin</v>
          </cell>
          <cell r="C2222" t="str">
            <v>Exterior Wash Pro Family</v>
          </cell>
          <cell r="D2222" t="str">
            <v>Exterior Wash Pro L QUAD, EU, White</v>
          </cell>
          <cell r="E2222" t="str">
            <v>EXT-WASH</v>
          </cell>
          <cell r="H2222" t="str">
            <v>Exterior Wash Pro L QUAD, EU, White</v>
          </cell>
          <cell r="I2222" t="str">
            <v>Exterior Wash Pro L QUAD, EU, White</v>
          </cell>
          <cell r="J2222">
            <v>4700</v>
          </cell>
          <cell r="K2222">
            <v>4700</v>
          </cell>
          <cell r="L2222">
            <v>2585</v>
          </cell>
          <cell r="P2222">
            <v>688705010168</v>
          </cell>
          <cell r="Q2222">
            <v>5706681010165</v>
          </cell>
          <cell r="R2222">
            <v>29.3434922</v>
          </cell>
          <cell r="S2222">
            <v>16.929133858267718</v>
          </cell>
          <cell r="T2222">
            <v>13.779527559055119</v>
          </cell>
          <cell r="U2222">
            <v>10.236220472440946</v>
          </cell>
          <cell r="V2222" t="str">
            <v>CN</v>
          </cell>
          <cell r="W2222" t="str">
            <v>Non Compliant</v>
          </cell>
          <cell r="X2222" t="str">
            <v>https://www.martin.com/en/products/exterior-wash-pro-l-quad</v>
          </cell>
          <cell r="Y2222">
            <v>461</v>
          </cell>
        </row>
        <row r="2223">
          <cell r="A2223" t="str">
            <v>MAR-90590007</v>
          </cell>
          <cell r="B2223" t="str">
            <v>Martin</v>
          </cell>
          <cell r="C2223" t="str">
            <v>Exterior Wash Pro Family</v>
          </cell>
          <cell r="D2223" t="str">
            <v>Exterior Wash Pro L QUAD, US, Grey</v>
          </cell>
          <cell r="E2223" t="str">
            <v>EXT-WASH</v>
          </cell>
          <cell r="H2223" t="str">
            <v>Exterior Wash Pro L QUAD, US, Grey</v>
          </cell>
          <cell r="I2223" t="str">
            <v>Exterior Wash Pro L QUAD, US, Grey</v>
          </cell>
          <cell r="J2223">
            <v>4085</v>
          </cell>
          <cell r="K2223">
            <v>4085</v>
          </cell>
          <cell r="L2223">
            <v>2246.75</v>
          </cell>
          <cell r="P2223">
            <v>688705009421</v>
          </cell>
          <cell r="Q2223">
            <v>5706681009428</v>
          </cell>
          <cell r="R2223">
            <v>29.3434922</v>
          </cell>
          <cell r="S2223">
            <v>16.929133858267718</v>
          </cell>
          <cell r="T2223">
            <v>13.779527559055119</v>
          </cell>
          <cell r="U2223">
            <v>10.236220472440946</v>
          </cell>
          <cell r="V2223" t="str">
            <v>CN</v>
          </cell>
          <cell r="W2223" t="str">
            <v>Non Compliant</v>
          </cell>
          <cell r="X2223" t="str">
            <v>https://www.martin.com/en/products/exterior-wash-pro-l-quad</v>
          </cell>
          <cell r="Y2223">
            <v>462</v>
          </cell>
        </row>
        <row r="2224">
          <cell r="A2224" t="str">
            <v>MAR-90590011</v>
          </cell>
          <cell r="B2224" t="str">
            <v>Martin</v>
          </cell>
          <cell r="C2224" t="str">
            <v>Exterior Wash Pro Family</v>
          </cell>
          <cell r="D2224" t="str">
            <v>Exterior Wash Pro L CTC, EU, Grey</v>
          </cell>
          <cell r="E2224" t="str">
            <v>EXT-WASH</v>
          </cell>
          <cell r="H2224" t="str">
            <v>Exterior Wash Pro L CTC, EU, Grey</v>
          </cell>
          <cell r="I2224" t="str">
            <v>Exterior Wash Pro L CTC, EU, Grey</v>
          </cell>
          <cell r="J2224">
            <v>3775</v>
          </cell>
          <cell r="K2224">
            <v>3775</v>
          </cell>
          <cell r="L2224">
            <v>2076.25</v>
          </cell>
          <cell r="P2224">
            <v>688705009469</v>
          </cell>
          <cell r="Q2224">
            <v>5706681009466</v>
          </cell>
          <cell r="R2224">
            <v>29.100983999999997</v>
          </cell>
          <cell r="S2224">
            <v>16.929133858267718</v>
          </cell>
          <cell r="T2224">
            <v>13.779527559055119</v>
          </cell>
          <cell r="U2224">
            <v>10.236220472440946</v>
          </cell>
          <cell r="V2224" t="str">
            <v>CN</v>
          </cell>
          <cell r="W2224" t="str">
            <v>Non Compliant</v>
          </cell>
          <cell r="X2224" t="str">
            <v>https://www.martin.com/en/products/exterior-wash-pro-l-ctc</v>
          </cell>
          <cell r="Y2224">
            <v>464</v>
          </cell>
        </row>
        <row r="2225">
          <cell r="A2225" t="str">
            <v>MAR-90590015</v>
          </cell>
          <cell r="B2225" t="str">
            <v>Martin</v>
          </cell>
          <cell r="C2225" t="str">
            <v>Exterior Wash Pro Family</v>
          </cell>
          <cell r="D2225" t="str">
            <v>Exterior Wash Pro L CTC, US, Grey</v>
          </cell>
          <cell r="E2225" t="str">
            <v>EXT-WASH</v>
          </cell>
          <cell r="H2225" t="str">
            <v>Exterior Wash Pro L CTC, US, Grey</v>
          </cell>
          <cell r="I2225" t="str">
            <v>Exterior Wash Pro L CTC, US, Grey</v>
          </cell>
          <cell r="J2225">
            <v>3575</v>
          </cell>
          <cell r="K2225">
            <v>3575</v>
          </cell>
          <cell r="L2225">
            <v>1966.25</v>
          </cell>
          <cell r="P2225">
            <v>688705010625</v>
          </cell>
          <cell r="Q2225">
            <v>5706681010622</v>
          </cell>
          <cell r="R2225">
            <v>29.100983999999997</v>
          </cell>
          <cell r="S2225">
            <v>16.929133858267718</v>
          </cell>
          <cell r="T2225">
            <v>13.779527559055119</v>
          </cell>
          <cell r="U2225">
            <v>10.236220472440946</v>
          </cell>
          <cell r="V2225" t="str">
            <v>CN</v>
          </cell>
          <cell r="W2225" t="str">
            <v>Non Compliant</v>
          </cell>
          <cell r="X2225" t="str">
            <v>https://www.martin.com/en/products/exterior-wash-pro-l-ctc</v>
          </cell>
          <cell r="Y2225">
            <v>465</v>
          </cell>
        </row>
        <row r="2226">
          <cell r="A2226" t="str">
            <v>MAR-90590036</v>
          </cell>
          <cell r="B2226" t="str">
            <v>Martin</v>
          </cell>
          <cell r="C2226" t="str">
            <v>Exterior Wash Pro Family</v>
          </cell>
          <cell r="D2226" t="str">
            <v>Micro Lens Pro L - Narrow</v>
          </cell>
          <cell r="E2226" t="str">
            <v>EXT-WASH</v>
          </cell>
          <cell r="H2226" t="str">
            <v>Micro Lens Pro L - Narrow</v>
          </cell>
          <cell r="I2226" t="str">
            <v>Micro Lens Pro L - Narrow</v>
          </cell>
          <cell r="J2226">
            <v>159.70000000000002</v>
          </cell>
          <cell r="K2226">
            <v>159.70000000000002</v>
          </cell>
          <cell r="L2226">
            <v>87.84</v>
          </cell>
          <cell r="P2226">
            <v>688705009544</v>
          </cell>
          <cell r="Q2226">
            <v>5706681009541</v>
          </cell>
          <cell r="R2226">
            <v>19.356563599999998</v>
          </cell>
          <cell r="S2226">
            <v>20.472440944881892</v>
          </cell>
          <cell r="T2226">
            <v>12.992125984251969</v>
          </cell>
          <cell r="U2226">
            <v>10.826771653543307</v>
          </cell>
          <cell r="V2226" t="str">
            <v>CN</v>
          </cell>
          <cell r="W2226" t="str">
            <v>Non Compliant</v>
          </cell>
          <cell r="X2226" t="str">
            <v>https://www.martin.com/en/product_families/exterior-wash</v>
          </cell>
          <cell r="Y2226">
            <v>467</v>
          </cell>
        </row>
        <row r="2227">
          <cell r="A2227" t="str">
            <v>MAR-90590037</v>
          </cell>
          <cell r="B2227" t="str">
            <v>Martin</v>
          </cell>
          <cell r="C2227" t="str">
            <v>Exterior Wash Pro Family</v>
          </cell>
          <cell r="D2227" t="str">
            <v>Micro Lens Pro L - Medium</v>
          </cell>
          <cell r="E2227" t="str">
            <v>EXT-WASH</v>
          </cell>
          <cell r="H2227" t="str">
            <v>Micro Lens Pro L - Medium</v>
          </cell>
          <cell r="I2227" t="str">
            <v>Micro Lens Pro L - Medium</v>
          </cell>
          <cell r="J2227">
            <v>172</v>
          </cell>
          <cell r="K2227">
            <v>172</v>
          </cell>
          <cell r="L2227">
            <v>94.6</v>
          </cell>
          <cell r="P2227">
            <v>688705009537</v>
          </cell>
          <cell r="Q2227">
            <v>5706681009534</v>
          </cell>
          <cell r="R2227">
            <v>19.356563599999998</v>
          </cell>
          <cell r="S2227">
            <v>20.472440944881892</v>
          </cell>
          <cell r="T2227">
            <v>12.992125984251969</v>
          </cell>
          <cell r="U2227">
            <v>10.826771653543307</v>
          </cell>
          <cell r="V2227" t="str">
            <v>CN</v>
          </cell>
          <cell r="W2227" t="str">
            <v>Non Compliant</v>
          </cell>
          <cell r="X2227" t="str">
            <v>https://www.martin.com/en/product_families/exterior-wash</v>
          </cell>
          <cell r="Y2227">
            <v>468</v>
          </cell>
        </row>
        <row r="2228">
          <cell r="A2228" t="str">
            <v>MAR-90590038</v>
          </cell>
          <cell r="B2228" t="str">
            <v>Martin</v>
          </cell>
          <cell r="C2228" t="str">
            <v>Exterior Wash Pro Family</v>
          </cell>
          <cell r="D2228" t="str">
            <v>Micro Lens Pro L - Wide</v>
          </cell>
          <cell r="E2228" t="str">
            <v>EXT-WASH</v>
          </cell>
          <cell r="H2228" t="str">
            <v>Micro Lens Pro L - Wide</v>
          </cell>
          <cell r="I2228" t="str">
            <v>Micro Lens Pro L - Wide</v>
          </cell>
          <cell r="J2228">
            <v>172</v>
          </cell>
          <cell r="K2228">
            <v>172</v>
          </cell>
          <cell r="L2228">
            <v>94.6</v>
          </cell>
          <cell r="P2228">
            <v>688705009520</v>
          </cell>
          <cell r="Q2228">
            <v>5706681009527</v>
          </cell>
          <cell r="R2228">
            <v>19.356563599999998</v>
          </cell>
          <cell r="S2228">
            <v>20.472440944881892</v>
          </cell>
          <cell r="T2228">
            <v>12.992125984251969</v>
          </cell>
          <cell r="U2228">
            <v>10.826771653543307</v>
          </cell>
          <cell r="V2228" t="str">
            <v>CN</v>
          </cell>
          <cell r="W2228" t="str">
            <v>Non Compliant</v>
          </cell>
          <cell r="X2228" t="str">
            <v>https://www.martin.com/en/product_families/exterior-wash</v>
          </cell>
          <cell r="Y2228">
            <v>469</v>
          </cell>
        </row>
        <row r="2229">
          <cell r="A2229" t="str">
            <v>MAR-90590039</v>
          </cell>
          <cell r="B2229" t="str">
            <v>Martin</v>
          </cell>
          <cell r="C2229" t="str">
            <v>Exterior Wash Pro Family</v>
          </cell>
          <cell r="D2229" t="str">
            <v>Micro Lens Pro L - Very Wide</v>
          </cell>
          <cell r="E2229" t="str">
            <v>EXT-WASH</v>
          </cell>
          <cell r="H2229" t="str">
            <v>Micro Lens Pro L - Very Wide</v>
          </cell>
          <cell r="I2229" t="str">
            <v>Micro Lens Pro L - Very Wide</v>
          </cell>
          <cell r="J2229">
            <v>159.70000000000002</v>
          </cell>
          <cell r="K2229">
            <v>159.70000000000002</v>
          </cell>
          <cell r="L2229">
            <v>87.84</v>
          </cell>
          <cell r="P2229">
            <v>688705009513</v>
          </cell>
          <cell r="Q2229">
            <v>5706681009510</v>
          </cell>
          <cell r="R2229">
            <v>19.356563599999998</v>
          </cell>
          <cell r="S2229">
            <v>20.472440944881892</v>
          </cell>
          <cell r="T2229">
            <v>12.992125984251969</v>
          </cell>
          <cell r="U2229">
            <v>10.826771653543307</v>
          </cell>
          <cell r="V2229" t="str">
            <v>CN</v>
          </cell>
          <cell r="W2229" t="str">
            <v>Non Compliant</v>
          </cell>
          <cell r="X2229" t="str">
            <v>https://www.martin.com/en/product_families/exterior-wash</v>
          </cell>
          <cell r="Y2229">
            <v>470</v>
          </cell>
        </row>
        <row r="2230">
          <cell r="A2230" t="str">
            <v>MAR-90590040</v>
          </cell>
          <cell r="B2230" t="str">
            <v>Martin</v>
          </cell>
          <cell r="C2230" t="str">
            <v>Exterior Wash Pro Family</v>
          </cell>
          <cell r="D2230" t="str">
            <v>Micro Lens Pro L - Asymmetric</v>
          </cell>
          <cell r="E2230" t="str">
            <v>EXT-WASH</v>
          </cell>
          <cell r="H2230" t="str">
            <v>Micro Lens Pro L - Asymmetric</v>
          </cell>
          <cell r="I2230" t="str">
            <v>Micro Lens Pro L - Asymmetric</v>
          </cell>
          <cell r="J2230">
            <v>159.70000000000002</v>
          </cell>
          <cell r="K2230">
            <v>159.70000000000002</v>
          </cell>
          <cell r="L2230">
            <v>87.84</v>
          </cell>
          <cell r="P2230">
            <v>688705009506</v>
          </cell>
          <cell r="Q2230">
            <v>5706681009503</v>
          </cell>
          <cell r="R2230">
            <v>19.356563599999998</v>
          </cell>
          <cell r="S2230">
            <v>20.472440944881892</v>
          </cell>
          <cell r="T2230">
            <v>12.992125984251969</v>
          </cell>
          <cell r="U2230">
            <v>10.826771653543307</v>
          </cell>
          <cell r="V2230" t="str">
            <v>CN</v>
          </cell>
          <cell r="W2230" t="str">
            <v>Non Compliant</v>
          </cell>
          <cell r="X2230" t="str">
            <v>https://www.martin.com/en/product_families/exterior-wash</v>
          </cell>
          <cell r="Y2230">
            <v>471</v>
          </cell>
        </row>
        <row r="2231">
          <cell r="A2231" t="str">
            <v>MAR-90590019</v>
          </cell>
          <cell r="B2231" t="str">
            <v>Martin</v>
          </cell>
          <cell r="C2231" t="str">
            <v>Exterior Wash Pro Family</v>
          </cell>
          <cell r="D2231" t="str">
            <v>Baffle Snoot Pro L QUAD</v>
          </cell>
          <cell r="E2231" t="str">
            <v>EXT-WASH</v>
          </cell>
          <cell r="H2231" t="str">
            <v>Baffle Snoot Pro L QUAD</v>
          </cell>
          <cell r="I2231" t="str">
            <v>Baffle Snoot Pro L QUAD</v>
          </cell>
          <cell r="J2231">
            <v>76.2</v>
          </cell>
          <cell r="K2231">
            <v>76.2</v>
          </cell>
          <cell r="L2231">
            <v>41.91</v>
          </cell>
          <cell r="P2231">
            <v>688705009711</v>
          </cell>
          <cell r="Q2231">
            <v>5706681009718</v>
          </cell>
          <cell r="R2231">
            <v>6.4926058999999992</v>
          </cell>
          <cell r="S2231">
            <v>13.779527559055119</v>
          </cell>
          <cell r="T2231">
            <v>12.20472440944882</v>
          </cell>
          <cell r="U2231">
            <v>12.007874015748031</v>
          </cell>
          <cell r="V2231" t="str">
            <v>CN</v>
          </cell>
          <cell r="W2231" t="str">
            <v>Non Compliant</v>
          </cell>
          <cell r="X2231" t="str">
            <v>https://www.martin.com/en/products/exterior-wash-pro-l-quad</v>
          </cell>
          <cell r="Y2231">
            <v>472</v>
          </cell>
        </row>
        <row r="2232">
          <cell r="A2232" t="str">
            <v>MAR-90590023</v>
          </cell>
          <cell r="B2232" t="str">
            <v>Martin</v>
          </cell>
          <cell r="C2232" t="str">
            <v>Exterior Wash Pro Family</v>
          </cell>
          <cell r="D2232" t="str">
            <v>Baffle Snoot Pro L CTC</v>
          </cell>
          <cell r="E2232" t="str">
            <v>EXT-WASH</v>
          </cell>
          <cell r="H2232" t="str">
            <v>Baffle Snoot Pro L CTC</v>
          </cell>
          <cell r="I2232" t="str">
            <v>Baffle Snoot Pro L CTC</v>
          </cell>
          <cell r="J2232">
            <v>77.300000000000011</v>
          </cell>
          <cell r="K2232">
            <v>77.300000000000011</v>
          </cell>
          <cell r="L2232">
            <v>42.52</v>
          </cell>
          <cell r="P2232">
            <v>688705009674</v>
          </cell>
          <cell r="Q2232">
            <v>5706681009671</v>
          </cell>
          <cell r="R2232">
            <v>7.4075231999999991</v>
          </cell>
          <cell r="S2232">
            <v>13.779527559055119</v>
          </cell>
          <cell r="T2232">
            <v>12.20472440944882</v>
          </cell>
          <cell r="U2232">
            <v>12.007874015748031</v>
          </cell>
          <cell r="V2232" t="str">
            <v>CN</v>
          </cell>
          <cell r="W2232" t="str">
            <v>Non Compliant</v>
          </cell>
          <cell r="X2232" t="str">
            <v>https://www.martin.com/en/products/exterior-wash-pro-l-ctc</v>
          </cell>
          <cell r="Y2232">
            <v>473</v>
          </cell>
        </row>
        <row r="2233">
          <cell r="A2233" t="str">
            <v>MAR-90590004</v>
          </cell>
          <cell r="B2233" t="str">
            <v>Martin</v>
          </cell>
          <cell r="C2233" t="str">
            <v>Exterior Wash Pro Family</v>
          </cell>
          <cell r="D2233" t="str">
            <v>Exterior Wash Pro XL QUAD, EU, alu</v>
          </cell>
          <cell r="E2233" t="str">
            <v>EXT-WASH</v>
          </cell>
          <cell r="H2233" t="str">
            <v>Exterior Wash Pro XL QUAD, EU, alu</v>
          </cell>
          <cell r="I2233" t="str">
            <v>Exterior Wash Pro XL QUAD, EU, alu</v>
          </cell>
          <cell r="J2233">
            <v>5740</v>
          </cell>
          <cell r="K2233">
            <v>5740</v>
          </cell>
          <cell r="L2233">
            <v>3157</v>
          </cell>
          <cell r="P2233">
            <v>688705009391</v>
          </cell>
          <cell r="Q2233">
            <v>5706681009398</v>
          </cell>
          <cell r="R2233">
            <v>46.958405999999997</v>
          </cell>
          <cell r="S2233">
            <v>19.88188976377953</v>
          </cell>
          <cell r="T2233">
            <v>17.598425196850396</v>
          </cell>
          <cell r="U2233">
            <v>10.433070866141733</v>
          </cell>
          <cell r="V2233" t="str">
            <v>CN</v>
          </cell>
          <cell r="W2233" t="str">
            <v>Non Compliant</v>
          </cell>
          <cell r="X2233" t="str">
            <v>https://www.martin.com/en/products/exterior-wash-pro-xl-quad</v>
          </cell>
          <cell r="Y2233">
            <v>475</v>
          </cell>
        </row>
        <row r="2234">
          <cell r="A2234" t="str">
            <v>MAR-90590104</v>
          </cell>
          <cell r="B2234" t="str">
            <v>Martin</v>
          </cell>
          <cell r="C2234" t="str">
            <v>Exterior Wash Pro Family</v>
          </cell>
          <cell r="D2234" t="str">
            <v>Exterior Wash Pro XL QUAD, EU, White</v>
          </cell>
          <cell r="E2234" t="str">
            <v>EXT-WASH</v>
          </cell>
          <cell r="H2234" t="str">
            <v>Exterior Wash Pro XL QUAD, EU, White</v>
          </cell>
          <cell r="I2234" t="str">
            <v>Exterior Wash Pro XL QUAD, EU, White</v>
          </cell>
          <cell r="J2234">
            <v>6560</v>
          </cell>
          <cell r="K2234">
            <v>6560</v>
          </cell>
          <cell r="L2234">
            <v>3608</v>
          </cell>
          <cell r="P2234">
            <v>688705010151</v>
          </cell>
          <cell r="Q2234">
            <v>5706681010158</v>
          </cell>
          <cell r="R2234">
            <v>43.827845599999996</v>
          </cell>
          <cell r="S2234">
            <v>19.88188976377953</v>
          </cell>
          <cell r="T2234">
            <v>17.598425196850396</v>
          </cell>
          <cell r="U2234">
            <v>10.433070866141733</v>
          </cell>
          <cell r="V2234" t="str">
            <v>CN</v>
          </cell>
          <cell r="W2234" t="str">
            <v>Non Compliant</v>
          </cell>
          <cell r="X2234" t="str">
            <v>https://www.martin.com/en/products/exterior-wash-pro-xl-quad</v>
          </cell>
          <cell r="Y2234">
            <v>476</v>
          </cell>
        </row>
        <row r="2235">
          <cell r="A2235" t="str">
            <v>MAR-90590008</v>
          </cell>
          <cell r="B2235" t="str">
            <v>Martin</v>
          </cell>
          <cell r="C2235" t="str">
            <v>Exterior Wash Pro Family</v>
          </cell>
          <cell r="D2235" t="str">
            <v>Exterior Wash Pro XL QUAD, US, Grey</v>
          </cell>
          <cell r="E2235" t="str">
            <v>EXT-WASH</v>
          </cell>
          <cell r="H2235" t="str">
            <v>Exterior Wash Pro XL QUAD, US, Grey</v>
          </cell>
          <cell r="I2235" t="str">
            <v>Exterior Wash Pro XL QUAD, US, Grey</v>
          </cell>
          <cell r="J2235">
            <v>5740</v>
          </cell>
          <cell r="K2235">
            <v>5740</v>
          </cell>
          <cell r="L2235">
            <v>3157</v>
          </cell>
          <cell r="P2235">
            <v>688705009438</v>
          </cell>
          <cell r="Q2235">
            <v>5706681009435</v>
          </cell>
          <cell r="R2235">
            <v>43.827845599999996</v>
          </cell>
          <cell r="S2235">
            <v>19.88188976377953</v>
          </cell>
          <cell r="T2235">
            <v>17.598425196850396</v>
          </cell>
          <cell r="U2235">
            <v>10.433070866141733</v>
          </cell>
          <cell r="V2235" t="str">
            <v>CN</v>
          </cell>
          <cell r="W2235" t="str">
            <v>Non Compliant</v>
          </cell>
          <cell r="X2235" t="str">
            <v>https://www.martin.com/en/products/exterior-wash-pro-xl-quad</v>
          </cell>
          <cell r="Y2235">
            <v>477</v>
          </cell>
        </row>
        <row r="2236">
          <cell r="A2236" t="str">
            <v>MAR-90590012</v>
          </cell>
          <cell r="B2236" t="str">
            <v>Martin</v>
          </cell>
          <cell r="C2236" t="str">
            <v>Exterior Wash Pro Family</v>
          </cell>
          <cell r="D2236" t="str">
            <v>Exterior Wash Pro XL CTC, EU, Grey</v>
          </cell>
          <cell r="E2236" t="str">
            <v>EXT-WASH</v>
          </cell>
          <cell r="H2236" t="str">
            <v>Exterior Wash Pro XL CTC, EU, Grey</v>
          </cell>
          <cell r="I2236" t="str">
            <v>Exterior Wash Pro XL CTC, EU, Grey</v>
          </cell>
          <cell r="J2236">
            <v>5265</v>
          </cell>
          <cell r="K2236">
            <v>5265</v>
          </cell>
          <cell r="L2236">
            <v>2895.75</v>
          </cell>
          <cell r="P2236">
            <v>688705009483</v>
          </cell>
          <cell r="Q2236">
            <v>5706681009480</v>
          </cell>
          <cell r="R2236">
            <v>44.004215199999997</v>
          </cell>
          <cell r="S2236">
            <v>19.88188976377953</v>
          </cell>
          <cell r="T2236">
            <v>17.598425196850396</v>
          </cell>
          <cell r="U2236">
            <v>10.433070866141733</v>
          </cell>
          <cell r="V2236" t="str">
            <v>CN</v>
          </cell>
          <cell r="W2236" t="str">
            <v>Non Compliant</v>
          </cell>
          <cell r="X2236" t="str">
            <v>https://www.martin.com/en/products/exterior-wash-pro-xl-ctc</v>
          </cell>
          <cell r="Y2236">
            <v>479</v>
          </cell>
        </row>
        <row r="2237">
          <cell r="A2237" t="str">
            <v>MAR-90590016</v>
          </cell>
          <cell r="B2237" t="str">
            <v>Martin</v>
          </cell>
          <cell r="C2237" t="str">
            <v>Exterior Wash Pro Family</v>
          </cell>
          <cell r="D2237" t="str">
            <v>Exterior Wash Pro XL CTC, US, Grey</v>
          </cell>
          <cell r="E2237" t="str">
            <v>EXT-WASH</v>
          </cell>
          <cell r="H2237" t="str">
            <v>Exterior Wash Pro XL CTC, US, Grey</v>
          </cell>
          <cell r="I2237" t="str">
            <v>Exterior Wash Pro XL CTC, US, Grey</v>
          </cell>
          <cell r="J2237">
            <v>4975</v>
          </cell>
          <cell r="K2237">
            <v>4975</v>
          </cell>
          <cell r="L2237">
            <v>2736.25</v>
          </cell>
          <cell r="P2237">
            <v>688705009117</v>
          </cell>
          <cell r="Q2237">
            <v>5706681009114</v>
          </cell>
          <cell r="R2237">
            <v>44.004215199999997</v>
          </cell>
          <cell r="S2237">
            <v>19.88188976377953</v>
          </cell>
          <cell r="T2237">
            <v>17.598425196850396</v>
          </cell>
          <cell r="U2237">
            <v>10.433070866141733</v>
          </cell>
          <cell r="V2237" t="str">
            <v>CN</v>
          </cell>
          <cell r="W2237" t="str">
            <v>Non Compliant</v>
          </cell>
          <cell r="X2237" t="str">
            <v>https://www.martin.com/en/products/exterior-wash-pro-xl-ctc</v>
          </cell>
          <cell r="Y2237">
            <v>480</v>
          </cell>
        </row>
        <row r="2238">
          <cell r="A2238" t="str">
            <v>MAR-90590041</v>
          </cell>
          <cell r="B2238" t="str">
            <v>Martin</v>
          </cell>
          <cell r="C2238" t="str">
            <v>Exterior Wash Pro Family</v>
          </cell>
          <cell r="D2238" t="str">
            <v>Micro Lens Pro XL - Narrow</v>
          </cell>
          <cell r="E2238" t="str">
            <v>EXT-WASH</v>
          </cell>
          <cell r="H2238" t="str">
            <v>Micro Lens Pro XL - Narrow</v>
          </cell>
          <cell r="I2238" t="str">
            <v>Micro Lens Pro XL - Narrow</v>
          </cell>
          <cell r="J2238">
            <v>268</v>
          </cell>
          <cell r="K2238">
            <v>268</v>
          </cell>
          <cell r="L2238">
            <v>147.4</v>
          </cell>
          <cell r="P2238">
            <v>688705009490</v>
          </cell>
          <cell r="Q2238">
            <v>5706681009497</v>
          </cell>
          <cell r="R2238">
            <v>29.255307399999996</v>
          </cell>
          <cell r="S2238">
            <v>26.377952755905515</v>
          </cell>
          <cell r="T2238">
            <v>12.992125984251969</v>
          </cell>
          <cell r="U2238">
            <v>13.779527559055119</v>
          </cell>
          <cell r="V2238" t="str">
            <v>CN</v>
          </cell>
          <cell r="W2238" t="str">
            <v>Non Compliant</v>
          </cell>
          <cell r="X2238" t="str">
            <v>https://www.martin.com/en/product_families/exterior-wash</v>
          </cell>
          <cell r="Y2238">
            <v>482</v>
          </cell>
        </row>
        <row r="2239">
          <cell r="A2239" t="str">
            <v>MAR-90590042</v>
          </cell>
          <cell r="B2239" t="str">
            <v>Martin</v>
          </cell>
          <cell r="C2239" t="str">
            <v>Exterior Wash Pro Family</v>
          </cell>
          <cell r="D2239" t="str">
            <v>Micro Lens Pro XL - Medium</v>
          </cell>
          <cell r="E2239" t="str">
            <v>EXT-WASH</v>
          </cell>
          <cell r="H2239" t="str">
            <v>Micro Lens Pro XL - Medium</v>
          </cell>
          <cell r="I2239" t="str">
            <v>Micro Lens Pro XL - Medium</v>
          </cell>
          <cell r="J2239">
            <v>268</v>
          </cell>
          <cell r="K2239">
            <v>268</v>
          </cell>
          <cell r="L2239">
            <v>147.4</v>
          </cell>
          <cell r="P2239">
            <v>688705009834</v>
          </cell>
          <cell r="Q2239">
            <v>5706681009831</v>
          </cell>
          <cell r="R2239">
            <v>29.255307399999996</v>
          </cell>
          <cell r="S2239">
            <v>26.377952755905515</v>
          </cell>
          <cell r="T2239">
            <v>12.992125984251969</v>
          </cell>
          <cell r="U2239">
            <v>13.779527559055119</v>
          </cell>
          <cell r="V2239" t="str">
            <v>CN</v>
          </cell>
          <cell r="W2239" t="str">
            <v>Non Compliant</v>
          </cell>
          <cell r="X2239" t="str">
            <v>https://www.martin.com/en/product_families/exterior-wash</v>
          </cell>
          <cell r="Y2239">
            <v>483</v>
          </cell>
        </row>
        <row r="2240">
          <cell r="A2240" t="str">
            <v>MAR-90590043</v>
          </cell>
          <cell r="B2240" t="str">
            <v>Martin</v>
          </cell>
          <cell r="C2240" t="str">
            <v>Exterior Wash Pro Family</v>
          </cell>
          <cell r="D2240" t="str">
            <v>Micro Lens Pro XL - Wide</v>
          </cell>
          <cell r="E2240" t="str">
            <v>EXT-WASH</v>
          </cell>
          <cell r="H2240" t="str">
            <v>Micro Lens Pro XL - Wide</v>
          </cell>
          <cell r="I2240" t="str">
            <v>Micro Lens Pro XL - Wide</v>
          </cell>
          <cell r="J2240">
            <v>268</v>
          </cell>
          <cell r="K2240">
            <v>268</v>
          </cell>
          <cell r="L2240">
            <v>147.4</v>
          </cell>
          <cell r="P2240">
            <v>688705009827</v>
          </cell>
          <cell r="Q2240">
            <v>5706681009824</v>
          </cell>
          <cell r="R2240">
            <v>29.255307399999996</v>
          </cell>
          <cell r="S2240">
            <v>26.377952755905515</v>
          </cell>
          <cell r="T2240">
            <v>12.992125984251969</v>
          </cell>
          <cell r="U2240">
            <v>13.779527559055119</v>
          </cell>
          <cell r="V2240" t="str">
            <v>CN</v>
          </cell>
          <cell r="W2240" t="str">
            <v>Non Compliant</v>
          </cell>
          <cell r="X2240" t="str">
            <v>https://www.martin.com/en/product_families/exterior-wash</v>
          </cell>
          <cell r="Y2240">
            <v>484</v>
          </cell>
        </row>
        <row r="2241">
          <cell r="A2241" t="str">
            <v>MAR-90590044</v>
          </cell>
          <cell r="B2241" t="str">
            <v>Martin</v>
          </cell>
          <cell r="C2241" t="str">
            <v>Exterior Wash Pro Family</v>
          </cell>
          <cell r="D2241" t="str">
            <v>Micro Lens Pro XL - Very Wide</v>
          </cell>
          <cell r="E2241" t="str">
            <v>EXT-WASH</v>
          </cell>
          <cell r="H2241" t="str">
            <v>Micro Lens Pro XL - Very Wide</v>
          </cell>
          <cell r="I2241" t="str">
            <v>Micro Lens Pro XL - Very Wide</v>
          </cell>
          <cell r="J2241">
            <v>289</v>
          </cell>
          <cell r="K2241">
            <v>289</v>
          </cell>
          <cell r="L2241">
            <v>158.94999999999999</v>
          </cell>
          <cell r="P2241">
            <v>688705009810</v>
          </cell>
          <cell r="Q2241">
            <v>5706681009817</v>
          </cell>
          <cell r="R2241">
            <v>29.255307399999996</v>
          </cell>
          <cell r="S2241">
            <v>26.377952755905515</v>
          </cell>
          <cell r="T2241">
            <v>12.992125984251969</v>
          </cell>
          <cell r="U2241">
            <v>13.779527559055119</v>
          </cell>
          <cell r="V2241" t="str">
            <v>CN</v>
          </cell>
          <cell r="W2241" t="str">
            <v>Non Compliant</v>
          </cell>
          <cell r="X2241" t="str">
            <v>https://www.martin.com/en/product_families/exterior-wash</v>
          </cell>
          <cell r="Y2241">
            <v>485</v>
          </cell>
        </row>
        <row r="2242">
          <cell r="A2242" t="str">
            <v>MAR-90590045</v>
          </cell>
          <cell r="B2242" t="str">
            <v>Martin</v>
          </cell>
          <cell r="C2242" t="str">
            <v>Exterior Wash Pro Family</v>
          </cell>
          <cell r="D2242" t="str">
            <v>Micro Lens Pro XL - Asymmetric</v>
          </cell>
          <cell r="E2242" t="str">
            <v>EXT-WASH</v>
          </cell>
          <cell r="H2242" t="str">
            <v>Micro Lens Pro XL - Asymmetric</v>
          </cell>
          <cell r="I2242" t="str">
            <v>Micro Lens Pro XL - Asymmetric</v>
          </cell>
          <cell r="J2242">
            <v>268</v>
          </cell>
          <cell r="K2242">
            <v>268</v>
          </cell>
          <cell r="L2242">
            <v>147.4</v>
          </cell>
          <cell r="P2242">
            <v>688705009803</v>
          </cell>
          <cell r="Q2242">
            <v>5706681009800</v>
          </cell>
          <cell r="R2242">
            <v>29.255307399999996</v>
          </cell>
          <cell r="S2242">
            <v>26.377952755905515</v>
          </cell>
          <cell r="T2242">
            <v>12.992125984251969</v>
          </cell>
          <cell r="U2242">
            <v>13.779527559055119</v>
          </cell>
          <cell r="V2242" t="str">
            <v>CN</v>
          </cell>
          <cell r="W2242" t="str">
            <v>Non Compliant</v>
          </cell>
          <cell r="X2242" t="str">
            <v>https://www.martin.com/en/product_families/exterior-wash</v>
          </cell>
          <cell r="Y2242">
            <v>486</v>
          </cell>
        </row>
        <row r="2243">
          <cell r="A2243" t="str">
            <v>MAR-90590020</v>
          </cell>
          <cell r="B2243" t="str">
            <v>Martin</v>
          </cell>
          <cell r="C2243" t="str">
            <v>Exterior Wash Pro Family</v>
          </cell>
          <cell r="D2243" t="str">
            <v>Baffle Snoot Pro XL QUAD</v>
          </cell>
          <cell r="E2243" t="str">
            <v>EXT-WASH</v>
          </cell>
          <cell r="H2243" t="str">
            <v>Baffle Snoot Pro XL QUAD</v>
          </cell>
          <cell r="I2243" t="str">
            <v>Baffle Snoot Pro XL QUAD</v>
          </cell>
          <cell r="J2243">
            <v>87.5</v>
          </cell>
          <cell r="K2243">
            <v>87.5</v>
          </cell>
          <cell r="L2243">
            <v>48.13</v>
          </cell>
          <cell r="P2243">
            <v>688705009704</v>
          </cell>
          <cell r="Q2243">
            <v>5706681009701</v>
          </cell>
          <cell r="R2243">
            <v>7.7492392999999993</v>
          </cell>
          <cell r="S2243">
            <v>15.157480314960631</v>
          </cell>
          <cell r="T2243">
            <v>13.779527559055119</v>
          </cell>
          <cell r="U2243">
            <v>14.960629921259843</v>
          </cell>
          <cell r="V2243" t="str">
            <v>CN</v>
          </cell>
          <cell r="W2243" t="str">
            <v>Non Compliant</v>
          </cell>
          <cell r="X2243" t="str">
            <v>https://www.martin.com/en/products/exterior-wash-pro-xl-quad</v>
          </cell>
          <cell r="Y2243">
            <v>487</v>
          </cell>
        </row>
        <row r="2244">
          <cell r="A2244" t="str">
            <v>MAR-90590024</v>
          </cell>
          <cell r="B2244" t="str">
            <v>Martin</v>
          </cell>
          <cell r="C2244" t="str">
            <v>Exterior Wash Pro Family</v>
          </cell>
          <cell r="D2244" t="str">
            <v>Baffle Snoot Pro XL CTC</v>
          </cell>
          <cell r="E2244" t="str">
            <v>EXT-WASH</v>
          </cell>
          <cell r="H2244" t="str">
            <v>Baffle Snoot Pro XL CTC</v>
          </cell>
          <cell r="I2244" t="str">
            <v>Baffle Snoot Pro XL CTC</v>
          </cell>
          <cell r="J2244">
            <v>89.600000000000009</v>
          </cell>
          <cell r="K2244">
            <v>89.600000000000009</v>
          </cell>
          <cell r="L2244">
            <v>49.28</v>
          </cell>
          <cell r="P2244">
            <v>688705009667</v>
          </cell>
          <cell r="Q2244">
            <v>5706681009664</v>
          </cell>
          <cell r="R2244">
            <v>9.0720112999999998</v>
          </cell>
          <cell r="S2244">
            <v>15.157480314960631</v>
          </cell>
          <cell r="T2244">
            <v>13.779527559055119</v>
          </cell>
          <cell r="U2244">
            <v>14.960629921259843</v>
          </cell>
          <cell r="V2244" t="str">
            <v>CN</v>
          </cell>
          <cell r="W2244" t="str">
            <v>Non Compliant</v>
          </cell>
          <cell r="X2244" t="str">
            <v>https://www.martin.com/en/products/exterior-wash-pro-xl-ctc</v>
          </cell>
          <cell r="Y2244">
            <v>488</v>
          </cell>
        </row>
        <row r="2245">
          <cell r="A2245" t="str">
            <v>MAR-90590025</v>
          </cell>
          <cell r="B2245" t="str">
            <v>Martin</v>
          </cell>
          <cell r="C2245" t="str">
            <v>Exterior Wash Pro Family</v>
          </cell>
          <cell r="D2245" t="str">
            <v>Exterior Multitool</v>
          </cell>
          <cell r="E2245" t="str">
            <v>EXT-WASH</v>
          </cell>
          <cell r="H2245" t="str">
            <v>Exterior Multitool</v>
          </cell>
          <cell r="I2245" t="str">
            <v>Exterior Multitool</v>
          </cell>
          <cell r="J2245">
            <v>49.400000000000006</v>
          </cell>
          <cell r="K2245">
            <v>49.400000000000006</v>
          </cell>
          <cell r="L2245">
            <v>27.17</v>
          </cell>
          <cell r="P2245">
            <v>688705009650</v>
          </cell>
          <cell r="Q2245">
            <v>5706681009657</v>
          </cell>
          <cell r="R2245">
            <v>5.9127908399999995</v>
          </cell>
          <cell r="S2245">
            <v>14.763779527559056</v>
          </cell>
          <cell r="T2245">
            <v>9.0551181102362204</v>
          </cell>
          <cell r="U2245">
            <v>8.2677165354330722</v>
          </cell>
          <cell r="V2245" t="str">
            <v>CN</v>
          </cell>
          <cell r="W2245" t="str">
            <v>Non Compliant</v>
          </cell>
          <cell r="X2245" t="str">
            <v>https://www.martin.com/en/product_families/exterior-wash</v>
          </cell>
          <cell r="Y2245">
            <v>490</v>
          </cell>
        </row>
        <row r="2246">
          <cell r="A2246" t="str">
            <v>MAR-90590050</v>
          </cell>
          <cell r="B2246" t="str">
            <v>Martin</v>
          </cell>
          <cell r="C2246" t="str">
            <v>Exterior Wash Pro Family</v>
          </cell>
          <cell r="D2246" t="str">
            <v>Attachment plate for safety wire</v>
          </cell>
          <cell r="E2246" t="str">
            <v>EXT-WASH</v>
          </cell>
          <cell r="H2246" t="str">
            <v>Attachment plate for safety wire</v>
          </cell>
          <cell r="I2246" t="str">
            <v>Attachment plate for safety wire</v>
          </cell>
          <cell r="J2246">
            <v>10.3</v>
          </cell>
          <cell r="K2246">
            <v>10.3</v>
          </cell>
          <cell r="L2246">
            <v>5.67</v>
          </cell>
          <cell r="P2246">
            <v>688705010526</v>
          </cell>
          <cell r="Q2246">
            <v>5706681010523</v>
          </cell>
          <cell r="R2246">
            <v>18.518808</v>
          </cell>
          <cell r="S2246">
            <v>16.929133858267718</v>
          </cell>
          <cell r="T2246">
            <v>14.566929133858268</v>
          </cell>
          <cell r="U2246">
            <v>7.2834645669291342</v>
          </cell>
          <cell r="V2246" t="str">
            <v>CN</v>
          </cell>
          <cell r="W2246" t="str">
            <v>Non Compliant</v>
          </cell>
          <cell r="X2246" t="str">
            <v>https://www.martin.com/en/product_families/exterior-wash</v>
          </cell>
          <cell r="Y2246">
            <v>491</v>
          </cell>
        </row>
        <row r="2247">
          <cell r="A2247" t="str">
            <v>MAR-91700020</v>
          </cell>
          <cell r="B2247" t="str">
            <v>Martin</v>
          </cell>
          <cell r="C2247" t="str">
            <v>Exterior Wash Pro Family</v>
          </cell>
          <cell r="D2247" t="str">
            <v>Hybrid PD cable tail In/Out 0.5 m, black</v>
          </cell>
          <cell r="E2247" t="str">
            <v>MAR--ACC</v>
          </cell>
          <cell r="H2247" t="str">
            <v>Hybrid PD cable tail In/Out 0.5 m, black</v>
          </cell>
          <cell r="I2247" t="str">
            <v>Hybrid PD cable tail In/Out 0.5 m, black</v>
          </cell>
          <cell r="J2247">
            <v>156.60000000000002</v>
          </cell>
          <cell r="K2247">
            <v>156.60000000000002</v>
          </cell>
          <cell r="L2247">
            <v>86.13</v>
          </cell>
          <cell r="P2247">
            <v>688705010823</v>
          </cell>
          <cell r="Q2247">
            <v>5706681010820</v>
          </cell>
          <cell r="R2247">
            <v>0.57320119999999997</v>
          </cell>
          <cell r="S2247">
            <v>7.4803149606299213</v>
          </cell>
          <cell r="T2247">
            <v>1.5748031496062993</v>
          </cell>
          <cell r="U2247">
            <v>3.5433070866141736</v>
          </cell>
          <cell r="V2247" t="str">
            <v>CN</v>
          </cell>
          <cell r="W2247" t="str">
            <v>Non Compliant</v>
          </cell>
          <cell r="X2247" t="str">
            <v>https://www.martin.com/en/product_families/exterior-wash</v>
          </cell>
          <cell r="Y2247">
            <v>492</v>
          </cell>
        </row>
        <row r="2248">
          <cell r="A2248" t="str">
            <v>MAR-91700022</v>
          </cell>
          <cell r="B2248" t="str">
            <v>Martin</v>
          </cell>
          <cell r="C2248" t="str">
            <v>Exterior Wash Pro Family</v>
          </cell>
          <cell r="D2248" t="str">
            <v>Hybrid PD cable tail In/Out 0.5 m, white</v>
          </cell>
          <cell r="E2248" t="str">
            <v>MAR--ACC</v>
          </cell>
          <cell r="H2248" t="str">
            <v>Hybrid PD cable tail In/Out 0.5 m, white</v>
          </cell>
          <cell r="I2248" t="str">
            <v>Hybrid PD cable tail In/Out 0.5 m, white</v>
          </cell>
          <cell r="J2248">
            <v>307</v>
          </cell>
          <cell r="K2248">
            <v>307</v>
          </cell>
          <cell r="L2248">
            <v>168.85</v>
          </cell>
          <cell r="P2248">
            <v>688705010830</v>
          </cell>
          <cell r="Q2248">
            <v>5706681010837</v>
          </cell>
          <cell r="R2248">
            <v>0.57320119999999997</v>
          </cell>
          <cell r="S2248">
            <v>7.4803149606299213</v>
          </cell>
          <cell r="T2248">
            <v>1.5748031496062993</v>
          </cell>
          <cell r="U2248">
            <v>3.5433070866141736</v>
          </cell>
          <cell r="V2248" t="str">
            <v>CN</v>
          </cell>
          <cell r="W2248" t="str">
            <v>Non Compliant</v>
          </cell>
          <cell r="X2248" t="str">
            <v>https://www.martin.com/en/product_families/exterior-wash</v>
          </cell>
          <cell r="Y2248">
            <v>493</v>
          </cell>
        </row>
        <row r="2249">
          <cell r="A2249" t="str">
            <v>Exterior Wash Family</v>
          </cell>
          <cell r="B2249" t="str">
            <v>Martin</v>
          </cell>
          <cell r="Y2249">
            <v>495</v>
          </cell>
        </row>
        <row r="2250">
          <cell r="A2250" t="str">
            <v>Exterior Wash 100</v>
          </cell>
          <cell r="B2250" t="str">
            <v>Martin</v>
          </cell>
          <cell r="Y2250">
            <v>496</v>
          </cell>
        </row>
        <row r="2251">
          <cell r="A2251">
            <v>90510325</v>
          </cell>
          <cell r="B2251" t="str">
            <v>Martin</v>
          </cell>
          <cell r="C2251" t="str">
            <v>Architainment</v>
          </cell>
          <cell r="D2251" t="str">
            <v xml:space="preserve">EXTERIOR WASH 100,7deg,EU,ALU </v>
          </cell>
          <cell r="E2251" t="str">
            <v>EXT-WASH</v>
          </cell>
          <cell r="G2251" t="str">
            <v xml:space="preserve">EOL stage – limited availability may apply </v>
          </cell>
          <cell r="H2251" t="str">
            <v xml:space="preserve">EXTERIOR WASH 100,7deg,EU,ALU </v>
          </cell>
          <cell r="I2251" t="str">
            <v xml:space="preserve">EXTERIOR WASH 100,7deg,EU,ALU </v>
          </cell>
          <cell r="J2251">
            <v>1678</v>
          </cell>
          <cell r="K2251">
            <v>1678</v>
          </cell>
          <cell r="L2251">
            <v>922.9</v>
          </cell>
          <cell r="P2251">
            <v>5706681231126</v>
          </cell>
          <cell r="Q2251">
            <v>5706681231126</v>
          </cell>
          <cell r="V2251" t="str">
            <v>CN</v>
          </cell>
          <cell r="W2251" t="str">
            <v>Non Compliant</v>
          </cell>
          <cell r="Y2251">
            <v>497</v>
          </cell>
        </row>
        <row r="2252">
          <cell r="A2252" t="str">
            <v>Exterior Wash 110</v>
          </cell>
          <cell r="B2252" t="str">
            <v>Martin</v>
          </cell>
          <cell r="Y2252">
            <v>498</v>
          </cell>
        </row>
        <row r="2253">
          <cell r="A2253">
            <v>90510330</v>
          </cell>
          <cell r="B2253" t="str">
            <v>Martin</v>
          </cell>
          <cell r="C2253" t="str">
            <v>Architainment</v>
          </cell>
          <cell r="D2253" t="str">
            <v xml:space="preserve">EXTERIOR WASH 110,10deg,EU,ALU </v>
          </cell>
          <cell r="E2253" t="str">
            <v>EXT-WASH</v>
          </cell>
          <cell r="G2253" t="str">
            <v>EOL stage – limited availability may apply</v>
          </cell>
          <cell r="H2253" t="str">
            <v xml:space="preserve">EXTERIOR WASH 110,10deg,EU,ALU </v>
          </cell>
          <cell r="I2253" t="str">
            <v xml:space="preserve">EXTERIOR WASH 110,10deg,EU,ALU </v>
          </cell>
          <cell r="J2253">
            <v>1526</v>
          </cell>
          <cell r="K2253">
            <v>1526</v>
          </cell>
          <cell r="L2253">
            <v>839.3</v>
          </cell>
          <cell r="P2253">
            <v>5706681231133</v>
          </cell>
          <cell r="Q2253">
            <v>5706681231133</v>
          </cell>
          <cell r="V2253" t="str">
            <v>CN</v>
          </cell>
          <cell r="W2253" t="str">
            <v>Non Compliant</v>
          </cell>
          <cell r="Y2253">
            <v>499</v>
          </cell>
        </row>
        <row r="2254">
          <cell r="A2254" t="str">
            <v>Exterior Wash 120</v>
          </cell>
          <cell r="B2254" t="str">
            <v>Martin</v>
          </cell>
          <cell r="Y2254">
            <v>500</v>
          </cell>
        </row>
        <row r="2255">
          <cell r="A2255">
            <v>90510335</v>
          </cell>
          <cell r="B2255" t="str">
            <v>Martin</v>
          </cell>
          <cell r="C2255" t="str">
            <v>Architainment</v>
          </cell>
          <cell r="D2255" t="str">
            <v xml:space="preserve">EXTERIOR WASH 120,7deg,EU,ALU </v>
          </cell>
          <cell r="E2255" t="str">
            <v>EXT-WASH</v>
          </cell>
          <cell r="G2255" t="str">
            <v>EOL stage – limited availability may apply</v>
          </cell>
          <cell r="H2255" t="str">
            <v xml:space="preserve">EXTERIOR WASH 120,7deg,EU,ALU </v>
          </cell>
          <cell r="I2255" t="str">
            <v xml:space="preserve">EXTERIOR WASH 120,7deg,EU,ALU </v>
          </cell>
          <cell r="J2255">
            <v>1678</v>
          </cell>
          <cell r="K2255">
            <v>1678</v>
          </cell>
          <cell r="L2255">
            <v>922.9</v>
          </cell>
          <cell r="P2255">
            <v>5706681231140</v>
          </cell>
          <cell r="Q2255">
            <v>5706681231140</v>
          </cell>
          <cell r="V2255" t="str">
            <v>CN</v>
          </cell>
          <cell r="W2255" t="str">
            <v>Non Compliant</v>
          </cell>
          <cell r="Y2255">
            <v>501</v>
          </cell>
        </row>
        <row r="2256">
          <cell r="A2256" t="str">
            <v>Exterior Wash 1xx Accessories</v>
          </cell>
          <cell r="B2256" t="str">
            <v>Martin</v>
          </cell>
          <cell r="Y2256">
            <v>502</v>
          </cell>
        </row>
        <row r="2257">
          <cell r="A2257">
            <v>91610145</v>
          </cell>
          <cell r="B2257" t="str">
            <v>Martin</v>
          </cell>
          <cell r="C2257" t="str">
            <v>Architainment</v>
          </cell>
          <cell r="D2257" t="str">
            <v xml:space="preserve">EW 100 NARROW DIF K/BEZEL </v>
          </cell>
          <cell r="E2257" t="str">
            <v>MAR--VDO</v>
          </cell>
          <cell r="G2257" t="str">
            <v>EOL stage – limited availability may apply</v>
          </cell>
          <cell r="H2257" t="str">
            <v xml:space="preserve">EW 100 NARROW DIF K/BEZEL </v>
          </cell>
          <cell r="I2257" t="str">
            <v xml:space="preserve">EW 100 NARROW DIF K/BEZEL </v>
          </cell>
          <cell r="J2257">
            <v>132.9</v>
          </cell>
          <cell r="K2257">
            <v>132.9</v>
          </cell>
          <cell r="L2257">
            <v>73.099999999999994</v>
          </cell>
          <cell r="V2257" t="str">
            <v>CN</v>
          </cell>
          <cell r="W2257" t="str">
            <v>Non Compliant</v>
          </cell>
          <cell r="Y2257">
            <v>503</v>
          </cell>
        </row>
        <row r="2258">
          <cell r="A2258">
            <v>91610148</v>
          </cell>
          <cell r="B2258" t="str">
            <v>Martin</v>
          </cell>
          <cell r="C2258" t="str">
            <v>Architainment</v>
          </cell>
          <cell r="D2258" t="str">
            <v xml:space="preserve">EW 100 VERY WID DIF KIT/BEZEL </v>
          </cell>
          <cell r="E2258" t="str">
            <v>EXT-WASH</v>
          </cell>
          <cell r="G2258" t="str">
            <v>EOL stage – limited availability may apply</v>
          </cell>
          <cell r="H2258" t="str">
            <v xml:space="preserve">EW 100 VERY WID DIF KIT/BEZEL </v>
          </cell>
          <cell r="I2258" t="str">
            <v xml:space="preserve">EW 100 VERY WID DIF KIT/BEZEL </v>
          </cell>
          <cell r="J2258">
            <v>153.5</v>
          </cell>
          <cell r="K2258">
            <v>153.5</v>
          </cell>
          <cell r="L2258">
            <v>84.43</v>
          </cell>
          <cell r="V2258" t="str">
            <v>CN</v>
          </cell>
          <cell r="W2258" t="str">
            <v>Non Compliant</v>
          </cell>
          <cell r="Y2258">
            <v>504</v>
          </cell>
        </row>
        <row r="2259">
          <cell r="A2259">
            <v>91610149</v>
          </cell>
          <cell r="B2259" t="str">
            <v>Martin</v>
          </cell>
          <cell r="C2259" t="str">
            <v>Architainment</v>
          </cell>
          <cell r="D2259" t="str">
            <v xml:space="preserve">EW 100 ASSYMETRICAL DIF KIT/BEZEL </v>
          </cell>
          <cell r="E2259" t="str">
            <v>EXT-WASH</v>
          </cell>
          <cell r="G2259" t="str">
            <v>EOL stage – limited availability may apply</v>
          </cell>
          <cell r="H2259" t="str">
            <v xml:space="preserve">EW 100 ASSYMETRICAL DIF KIT/BEZEL </v>
          </cell>
          <cell r="I2259" t="str">
            <v xml:space="preserve">EW 100 ASSYMETRICAL DIF KIT/BEZEL </v>
          </cell>
          <cell r="J2259">
            <v>132.9</v>
          </cell>
          <cell r="K2259">
            <v>132.9</v>
          </cell>
          <cell r="L2259">
            <v>73.099999999999994</v>
          </cell>
          <cell r="V2259" t="str">
            <v>CN</v>
          </cell>
          <cell r="W2259" t="str">
            <v>Non Compliant</v>
          </cell>
          <cell r="Y2259">
            <v>505</v>
          </cell>
        </row>
        <row r="2260">
          <cell r="A2260">
            <v>91611833</v>
          </cell>
          <cell r="B2260" t="str">
            <v>Martin</v>
          </cell>
          <cell r="D2260" t="str">
            <v>EXTERIOR WASH 100 BEZEL, WHITE</v>
          </cell>
          <cell r="E2260" t="str">
            <v>MAR--VDO</v>
          </cell>
          <cell r="G2260" t="str">
            <v>EOL stage – limited availability may apply</v>
          </cell>
          <cell r="H2260" t="str">
            <v>EXTERIOR WASH 100 BEZEL, WHITE</v>
          </cell>
          <cell r="I2260" t="str">
            <v>EXTERIOR WASH 100 BEZEL, WHITE</v>
          </cell>
          <cell r="J2260">
            <v>14.42</v>
          </cell>
          <cell r="K2260">
            <v>14.42</v>
          </cell>
          <cell r="L2260">
            <v>7.93</v>
          </cell>
          <cell r="V2260" t="str">
            <v>CN</v>
          </cell>
          <cell r="W2260" t="str">
            <v>Non Compliant</v>
          </cell>
          <cell r="Y2260">
            <v>506</v>
          </cell>
        </row>
        <row r="2261">
          <cell r="A2261">
            <v>91611740</v>
          </cell>
          <cell r="B2261" t="str">
            <v>Martin</v>
          </cell>
          <cell r="C2261" t="str">
            <v>Architainment</v>
          </cell>
          <cell r="D2261" t="str">
            <v xml:space="preserve">EXTERIOR WASH 100 SNOOT </v>
          </cell>
          <cell r="E2261" t="str">
            <v>EXT-WASH</v>
          </cell>
          <cell r="H2261" t="str">
            <v xml:space="preserve">EXTERIOR WASH 100 SNOOT </v>
          </cell>
          <cell r="I2261" t="str">
            <v xml:space="preserve">EXTERIOR WASH 100 SNOOT </v>
          </cell>
          <cell r="J2261">
            <v>64</v>
          </cell>
          <cell r="K2261">
            <v>64</v>
          </cell>
          <cell r="L2261">
            <v>35.200000000000003</v>
          </cell>
          <cell r="V2261" t="str">
            <v>CN</v>
          </cell>
          <cell r="W2261" t="str">
            <v>Non Compliant</v>
          </cell>
          <cell r="Y2261">
            <v>507</v>
          </cell>
        </row>
        <row r="2262">
          <cell r="A2262">
            <v>91611838</v>
          </cell>
          <cell r="B2262" t="str">
            <v>Martin</v>
          </cell>
          <cell r="D2262" t="str">
            <v>EXTERIOR WASH 100 SNOOT, WHITE</v>
          </cell>
          <cell r="E2262" t="str">
            <v>EXT-WASH</v>
          </cell>
          <cell r="G2262" t="str">
            <v>EOL stage – limited availability may apply</v>
          </cell>
          <cell r="H2262" t="str">
            <v>EXTERIOR WASH 100 SNOOT, WHITE</v>
          </cell>
          <cell r="I2262" t="str">
            <v>EXTERIOR WASH 100 SNOOT, WHITE</v>
          </cell>
          <cell r="J2262">
            <v>61.800000000000004</v>
          </cell>
          <cell r="K2262">
            <v>61.800000000000004</v>
          </cell>
          <cell r="L2262">
            <v>33.99</v>
          </cell>
          <cell r="V2262" t="str">
            <v>CN</v>
          </cell>
          <cell r="W2262" t="str">
            <v>Non Compliant</v>
          </cell>
          <cell r="Y2262">
            <v>508</v>
          </cell>
        </row>
        <row r="2263">
          <cell r="A2263">
            <v>91611855</v>
          </cell>
          <cell r="B2263" t="str">
            <v>Martin</v>
          </cell>
          <cell r="D2263" t="str">
            <v>EXTERIOR WASH 110 HONEYCOMB LOUVRE</v>
          </cell>
          <cell r="E2263" t="str">
            <v>EXT-LIN</v>
          </cell>
          <cell r="G2263" t="str">
            <v>EOL stage – limited availability may apply</v>
          </cell>
          <cell r="H2263" t="str">
            <v>EXTERIOR WASH 110 HONEYCOMB LOUVRE</v>
          </cell>
          <cell r="I2263" t="str">
            <v>EXTERIOR WASH 110 HONEYCOMB LOUVRE</v>
          </cell>
          <cell r="J2263">
            <v>114.30000000000001</v>
          </cell>
          <cell r="K2263">
            <v>114.30000000000001</v>
          </cell>
          <cell r="L2263">
            <v>62.87</v>
          </cell>
          <cell r="V2263" t="str">
            <v>CN</v>
          </cell>
          <cell r="W2263" t="str">
            <v>Non Compliant</v>
          </cell>
          <cell r="Y2263">
            <v>509</v>
          </cell>
        </row>
        <row r="2264">
          <cell r="A2264">
            <v>91611856</v>
          </cell>
          <cell r="B2264" t="str">
            <v>Martin</v>
          </cell>
          <cell r="C2264" t="str">
            <v>Architainment</v>
          </cell>
          <cell r="D2264" t="str">
            <v>EXTERIOR WASH 100 HONEYCOMB LOUVRE</v>
          </cell>
          <cell r="E2264" t="str">
            <v>EXT-WASH</v>
          </cell>
          <cell r="G2264" t="str">
            <v>EOL stage – very limited availability</v>
          </cell>
          <cell r="H2264" t="str">
            <v>EXTERIOR WASH 100 HONEYCOMB LOUVRE</v>
          </cell>
          <cell r="I2264" t="str">
            <v>EXTERIOR WASH 100 HONEYCOMB LOUVRE</v>
          </cell>
          <cell r="J2264">
            <v>123.60000000000001</v>
          </cell>
          <cell r="K2264">
            <v>123.60000000000001</v>
          </cell>
          <cell r="L2264">
            <v>67.98</v>
          </cell>
          <cell r="V2264" t="str">
            <v>CN</v>
          </cell>
          <cell r="W2264" t="str">
            <v>Non Compliant</v>
          </cell>
          <cell r="Y2264">
            <v>510</v>
          </cell>
        </row>
        <row r="2265">
          <cell r="A2265" t="str">
            <v>Exterior Wash 220</v>
          </cell>
          <cell r="B2265" t="str">
            <v>Martin</v>
          </cell>
          <cell r="Y2265">
            <v>511</v>
          </cell>
        </row>
        <row r="2266">
          <cell r="A2266">
            <v>90509089</v>
          </cell>
          <cell r="B2266" t="str">
            <v>Martin</v>
          </cell>
          <cell r="C2266" t="str">
            <v>Architainment</v>
          </cell>
          <cell r="D2266" t="str">
            <v xml:space="preserve">EXTERIOR WASH 220,7deg,EU,ALU </v>
          </cell>
          <cell r="E2266" t="str">
            <v>EXT-WASH</v>
          </cell>
          <cell r="G2266" t="str">
            <v>EOL stage – limited availability may apply</v>
          </cell>
          <cell r="H2266" t="str">
            <v xml:space="preserve">EXTERIOR WASH 220,7deg,EU,ALU </v>
          </cell>
          <cell r="I2266" t="str">
            <v xml:space="preserve">EXTERIOR WASH 220,7deg,EU,ALU </v>
          </cell>
          <cell r="J2266">
            <v>4555</v>
          </cell>
          <cell r="K2266">
            <v>4555</v>
          </cell>
          <cell r="L2266">
            <v>2505.25</v>
          </cell>
          <cell r="P2266">
            <v>5706681231102</v>
          </cell>
          <cell r="V2266" t="str">
            <v>CN</v>
          </cell>
          <cell r="W2266" t="str">
            <v>Non Compliant</v>
          </cell>
          <cell r="Y2266">
            <v>512</v>
          </cell>
        </row>
        <row r="2267">
          <cell r="A2267" t="str">
            <v>Exterior Wash 2xx Accessories</v>
          </cell>
          <cell r="B2267" t="str">
            <v>Martin</v>
          </cell>
          <cell r="Y2267">
            <v>513</v>
          </cell>
        </row>
        <row r="2268">
          <cell r="A2268">
            <v>91610154</v>
          </cell>
          <cell r="B2268" t="str">
            <v>Martin</v>
          </cell>
          <cell r="C2268" t="str">
            <v>Architainment</v>
          </cell>
          <cell r="D2268" t="str">
            <v xml:space="preserve">EW 200 NARROW DIF KIT/BEZEL </v>
          </cell>
          <cell r="E2268" t="str">
            <v>EXT-WASH</v>
          </cell>
          <cell r="G2268" t="str">
            <v>EOL stage – limited availability may apply</v>
          </cell>
          <cell r="H2268" t="str">
            <v xml:space="preserve">EW 200 NARROW DIF KIT/BEZEL </v>
          </cell>
          <cell r="I2268" t="str">
            <v xml:space="preserve">EW 200 NARROW DIF KIT/BEZEL </v>
          </cell>
          <cell r="J2268">
            <v>244.10000000000002</v>
          </cell>
          <cell r="K2268">
            <v>244.10000000000002</v>
          </cell>
          <cell r="L2268">
            <v>134.26</v>
          </cell>
          <cell r="V2268" t="str">
            <v>CN</v>
          </cell>
          <cell r="W2268" t="str">
            <v>Non Compliant</v>
          </cell>
          <cell r="Y2268">
            <v>514</v>
          </cell>
        </row>
        <row r="2269">
          <cell r="A2269">
            <v>91610153</v>
          </cell>
          <cell r="B2269" t="str">
            <v>Martin</v>
          </cell>
          <cell r="C2269" t="str">
            <v>Architainment</v>
          </cell>
          <cell r="D2269" t="str">
            <v xml:space="preserve">EW 200 MEDIUM DIF KIT/BEZEL </v>
          </cell>
          <cell r="E2269" t="str">
            <v>EXT-WASH</v>
          </cell>
          <cell r="G2269" t="str">
            <v>EOL stage – limited availability may apply</v>
          </cell>
          <cell r="H2269" t="str">
            <v xml:space="preserve">EW 200 MEDIUM DIF KIT/BEZEL </v>
          </cell>
          <cell r="I2269" t="str">
            <v xml:space="preserve">EW 200 MEDIUM DIF KIT/BEZEL </v>
          </cell>
          <cell r="J2269">
            <v>244.10000000000002</v>
          </cell>
          <cell r="K2269">
            <v>244.10000000000002</v>
          </cell>
          <cell r="L2269">
            <v>134.26</v>
          </cell>
          <cell r="V2269" t="str">
            <v>CN</v>
          </cell>
          <cell r="W2269" t="str">
            <v>Non Compliant</v>
          </cell>
          <cell r="Y2269">
            <v>515</v>
          </cell>
        </row>
        <row r="2270">
          <cell r="A2270">
            <v>91610152</v>
          </cell>
          <cell r="B2270" t="str">
            <v>Martin</v>
          </cell>
          <cell r="C2270" t="str">
            <v>Architainment</v>
          </cell>
          <cell r="D2270" t="str">
            <v xml:space="preserve">EW 200 WIDE DIF KIT/BEZEL </v>
          </cell>
          <cell r="E2270" t="str">
            <v>EXT-WASH</v>
          </cell>
          <cell r="G2270" t="str">
            <v>EOL stage – limited availability may apply</v>
          </cell>
          <cell r="H2270" t="str">
            <v xml:space="preserve">EW 200 WIDE DIF KIT/BEZEL </v>
          </cell>
          <cell r="I2270" t="str">
            <v xml:space="preserve">EW 200 WIDE DIF KIT/BEZEL </v>
          </cell>
          <cell r="J2270">
            <v>281</v>
          </cell>
          <cell r="K2270">
            <v>281</v>
          </cell>
          <cell r="L2270">
            <v>154.55000000000001</v>
          </cell>
          <cell r="V2270" t="str">
            <v>CN</v>
          </cell>
          <cell r="W2270" t="str">
            <v>Non Compliant</v>
          </cell>
          <cell r="Y2270">
            <v>516</v>
          </cell>
        </row>
        <row r="2271">
          <cell r="A2271">
            <v>91610151</v>
          </cell>
          <cell r="B2271" t="str">
            <v>Martin</v>
          </cell>
          <cell r="C2271" t="str">
            <v>Architainment</v>
          </cell>
          <cell r="D2271" t="str">
            <v xml:space="preserve">EW 200 VERY WIDE DIF KIT/BEZEL </v>
          </cell>
          <cell r="E2271" t="str">
            <v>EXT-WASH</v>
          </cell>
          <cell r="G2271" t="str">
            <v>EOL stage – limited availability may apply</v>
          </cell>
          <cell r="H2271" t="str">
            <v xml:space="preserve">EW 200 VERY WIDE DIF KIT/BEZEL </v>
          </cell>
          <cell r="I2271" t="str">
            <v xml:space="preserve">EW 200 VERY WIDE DIF KIT/BEZEL </v>
          </cell>
          <cell r="J2271">
            <v>244.10000000000002</v>
          </cell>
          <cell r="K2271">
            <v>244.10000000000002</v>
          </cell>
          <cell r="L2271">
            <v>134.26</v>
          </cell>
          <cell r="V2271" t="str">
            <v>CN</v>
          </cell>
          <cell r="W2271" t="str">
            <v>Non Compliant</v>
          </cell>
          <cell r="Y2271">
            <v>517</v>
          </cell>
        </row>
        <row r="2272">
          <cell r="A2272">
            <v>91611834</v>
          </cell>
          <cell r="B2272" t="str">
            <v>Martin</v>
          </cell>
          <cell r="D2272" t="str">
            <v>EXTERIOR WASH 200 BEZEL, WHITE</v>
          </cell>
          <cell r="E2272" t="str">
            <v>EXT-WASH</v>
          </cell>
          <cell r="G2272" t="str">
            <v>EOL stage – very limited availability</v>
          </cell>
          <cell r="H2272" t="str">
            <v>EXTERIOR WASH 200 BEZEL, WHITE</v>
          </cell>
          <cell r="I2272" t="str">
            <v>EXTERIOR WASH 200 BEZEL, WHITE</v>
          </cell>
          <cell r="J2272">
            <v>39.1</v>
          </cell>
          <cell r="K2272">
            <v>39.1</v>
          </cell>
          <cell r="L2272">
            <v>21.51</v>
          </cell>
          <cell r="V2272" t="str">
            <v>CN</v>
          </cell>
          <cell r="W2272" t="str">
            <v>Non Compliant</v>
          </cell>
          <cell r="Y2272">
            <v>518</v>
          </cell>
        </row>
        <row r="2273">
          <cell r="A2273">
            <v>91611745</v>
          </cell>
          <cell r="B2273" t="str">
            <v>Martin</v>
          </cell>
          <cell r="C2273" t="str">
            <v>Architainment</v>
          </cell>
          <cell r="D2273" t="str">
            <v xml:space="preserve">EXTERIOR WASH 200 SNOOT </v>
          </cell>
          <cell r="E2273" t="str">
            <v>EXT-WASH</v>
          </cell>
          <cell r="G2273" t="str">
            <v>EOL stage – very limited availability</v>
          </cell>
          <cell r="H2273" t="str">
            <v xml:space="preserve">EXTERIOR WASH 200 SNOOT </v>
          </cell>
          <cell r="I2273" t="str">
            <v xml:space="preserve">EXTERIOR WASH 200 SNOOT </v>
          </cell>
          <cell r="J2273">
            <v>150.4</v>
          </cell>
          <cell r="K2273">
            <v>150.4</v>
          </cell>
          <cell r="L2273">
            <v>82.72</v>
          </cell>
          <cell r="V2273" t="str">
            <v>CN</v>
          </cell>
          <cell r="W2273" t="str">
            <v>Non Compliant</v>
          </cell>
          <cell r="Y2273">
            <v>519</v>
          </cell>
        </row>
        <row r="2274">
          <cell r="A2274">
            <v>91611857</v>
          </cell>
          <cell r="B2274" t="str">
            <v>Martin</v>
          </cell>
          <cell r="C2274" t="str">
            <v>Architainment</v>
          </cell>
          <cell r="D2274" t="str">
            <v>EXTERIOR WASH 200 HONEYCOMB LOUVRE</v>
          </cell>
          <cell r="E2274" t="str">
            <v>EXT-WASH</v>
          </cell>
          <cell r="G2274" t="str">
            <v>EOL stage – very limited availability</v>
          </cell>
          <cell r="H2274" t="str">
            <v>EXTERIOR WASH 200 HONEYCOMB LOUVRE</v>
          </cell>
          <cell r="I2274" t="str">
            <v>EXTERIOR WASH 200 HONEYCOMB LOUVRE</v>
          </cell>
          <cell r="J2274">
            <v>328</v>
          </cell>
          <cell r="K2274">
            <v>328</v>
          </cell>
          <cell r="L2274">
            <v>180.4</v>
          </cell>
          <cell r="V2274" t="str">
            <v>CN</v>
          </cell>
          <cell r="W2274" t="str">
            <v>Non Compliant</v>
          </cell>
          <cell r="Y2274">
            <v>520</v>
          </cell>
        </row>
        <row r="2275">
          <cell r="A2275">
            <v>91611844</v>
          </cell>
          <cell r="B2275" t="str">
            <v>Martin</v>
          </cell>
          <cell r="C2275" t="str">
            <v>Architainment</v>
          </cell>
          <cell r="D2275" t="str">
            <v>EXTERIOR WASH 210 HONEYCOMB LOUVRE</v>
          </cell>
          <cell r="E2275" t="str">
            <v>MAR--VDO</v>
          </cell>
          <cell r="G2275" t="str">
            <v>EOL stage – very limited availability</v>
          </cell>
          <cell r="H2275" t="str">
            <v>EXTERIOR WASH 210 HONEYCOMB LOUVRE</v>
          </cell>
          <cell r="I2275" t="str">
            <v>EXTERIOR WASH 210 HONEYCOMB LOUVRE</v>
          </cell>
          <cell r="J2275">
            <v>324</v>
          </cell>
          <cell r="K2275">
            <v>324</v>
          </cell>
          <cell r="L2275">
            <v>178.2</v>
          </cell>
          <cell r="V2275" t="str">
            <v>CN</v>
          </cell>
          <cell r="W2275" t="str">
            <v>Non Compliant</v>
          </cell>
          <cell r="Y2275">
            <v>521</v>
          </cell>
        </row>
        <row r="2276">
          <cell r="A2276" t="str">
            <v>Exterior Wash 300</v>
          </cell>
          <cell r="B2276" t="str">
            <v>Martin</v>
          </cell>
          <cell r="Y2276">
            <v>522</v>
          </cell>
        </row>
        <row r="2277">
          <cell r="A2277">
            <v>90507070</v>
          </cell>
          <cell r="B2277" t="str">
            <v>Martin</v>
          </cell>
          <cell r="C2277" t="str">
            <v>Architainment</v>
          </cell>
          <cell r="D2277" t="str">
            <v xml:space="preserve">EXTERIOR WASH 300,7deg,EU,ALU </v>
          </cell>
          <cell r="E2277" t="str">
            <v>EXT-PROJ</v>
          </cell>
          <cell r="G2277" t="str">
            <v>EOL stage – limited availability may apply</v>
          </cell>
          <cell r="H2277" t="str">
            <v xml:space="preserve">EXTERIOR WASH 300,7deg,EU,ALU </v>
          </cell>
          <cell r="I2277" t="str">
            <v xml:space="preserve">EXTERIOR WASH 300,7deg,EU,ALU </v>
          </cell>
          <cell r="J2277">
            <v>5900</v>
          </cell>
          <cell r="K2277">
            <v>5900</v>
          </cell>
          <cell r="L2277">
            <v>3245</v>
          </cell>
          <cell r="P2277">
            <v>5706681230990</v>
          </cell>
          <cell r="V2277" t="str">
            <v>CN</v>
          </cell>
          <cell r="W2277" t="str">
            <v>Non Compliant</v>
          </cell>
          <cell r="Y2277">
            <v>523</v>
          </cell>
        </row>
        <row r="2278">
          <cell r="A2278">
            <v>90507071</v>
          </cell>
          <cell r="B2278" t="str">
            <v>Martin</v>
          </cell>
          <cell r="C2278" t="str">
            <v>Architainment</v>
          </cell>
          <cell r="D2278" t="str">
            <v xml:space="preserve">EXTERIOR WASH 300, 7deg, US, ALU </v>
          </cell>
          <cell r="E2278" t="str">
            <v>EXT-WASH</v>
          </cell>
          <cell r="G2278" t="str">
            <v>EOL stage – limited availability may apply</v>
          </cell>
          <cell r="H2278" t="str">
            <v xml:space="preserve">EXTERIOR WASH 300, 7deg, US, ALU </v>
          </cell>
          <cell r="I2278" t="str">
            <v xml:space="preserve">EXTERIOR WASH 300, 7deg, US, ALU </v>
          </cell>
          <cell r="J2278">
            <v>5910</v>
          </cell>
          <cell r="K2278">
            <v>5910</v>
          </cell>
          <cell r="L2278">
            <v>3250.5</v>
          </cell>
          <cell r="P2278">
            <v>5706681231560</v>
          </cell>
          <cell r="V2278" t="str">
            <v>CN</v>
          </cell>
          <cell r="W2278" t="str">
            <v>Non Compliant</v>
          </cell>
          <cell r="Y2278">
            <v>524</v>
          </cell>
        </row>
        <row r="2279">
          <cell r="A2279" t="str">
            <v>Exterior Wash 310</v>
          </cell>
          <cell r="B2279" t="str">
            <v>Martin</v>
          </cell>
          <cell r="Y2279">
            <v>525</v>
          </cell>
        </row>
        <row r="2280">
          <cell r="A2280">
            <v>90507075</v>
          </cell>
          <cell r="B2280" t="str">
            <v>Martin</v>
          </cell>
          <cell r="C2280" t="str">
            <v>Architainment</v>
          </cell>
          <cell r="D2280" t="str">
            <v xml:space="preserve">EXTERIOR WASH 310,10deg,EU,ALU </v>
          </cell>
          <cell r="E2280" t="str">
            <v>EXT-WASH</v>
          </cell>
          <cell r="G2280" t="str">
            <v>EOL stage – limited availability may apply</v>
          </cell>
          <cell r="H2280" t="str">
            <v xml:space="preserve">EXTERIOR WASH 310,10deg,EU,ALU </v>
          </cell>
          <cell r="I2280" t="str">
            <v xml:space="preserve">EXTERIOR WASH 310,10deg,EU,ALU </v>
          </cell>
          <cell r="J2280">
            <v>6290</v>
          </cell>
          <cell r="K2280">
            <v>6290</v>
          </cell>
          <cell r="L2280">
            <v>3459.5</v>
          </cell>
          <cell r="P2280">
            <v>5706681231065</v>
          </cell>
          <cell r="V2280" t="str">
            <v>CN</v>
          </cell>
          <cell r="W2280" t="str">
            <v>Non Compliant</v>
          </cell>
          <cell r="Y2280">
            <v>526</v>
          </cell>
        </row>
        <row r="2281">
          <cell r="A2281" t="str">
            <v>Exterior Wash 3xx Accessories</v>
          </cell>
          <cell r="B2281" t="str">
            <v>Martin</v>
          </cell>
          <cell r="Y2281">
            <v>527</v>
          </cell>
        </row>
        <row r="2282">
          <cell r="A2282">
            <v>91610155</v>
          </cell>
          <cell r="B2282" t="str">
            <v>Martin</v>
          </cell>
          <cell r="C2282" t="str">
            <v>Architainment</v>
          </cell>
          <cell r="D2282" t="str">
            <v xml:space="preserve">EW 300 NARROW DIF KIT/BEZEL </v>
          </cell>
          <cell r="E2282" t="str">
            <v>EXT-WASH</v>
          </cell>
          <cell r="G2282" t="str">
            <v>EOL stage – limited availability may apply</v>
          </cell>
          <cell r="H2282" t="str">
            <v xml:space="preserve">EW 300 NARROW DIF KIT/BEZEL </v>
          </cell>
          <cell r="I2282" t="str">
            <v xml:space="preserve">EW 300 NARROW DIF KIT/BEZEL </v>
          </cell>
          <cell r="J2282">
            <v>438</v>
          </cell>
          <cell r="K2282">
            <v>438</v>
          </cell>
          <cell r="L2282">
            <v>240.9</v>
          </cell>
          <cell r="V2282" t="str">
            <v>CN</v>
          </cell>
          <cell r="W2282" t="str">
            <v>Non Compliant</v>
          </cell>
          <cell r="Y2282">
            <v>528</v>
          </cell>
        </row>
        <row r="2283">
          <cell r="A2283">
            <v>91610156</v>
          </cell>
          <cell r="B2283" t="str">
            <v>Martin</v>
          </cell>
          <cell r="C2283" t="str">
            <v>Architainment</v>
          </cell>
          <cell r="D2283" t="str">
            <v xml:space="preserve">EW 300 MEDIUM DIF KIT/BEZEL </v>
          </cell>
          <cell r="E2283" t="str">
            <v>EXT-WASH</v>
          </cell>
          <cell r="G2283" t="str">
            <v>EOL stage – limited availability may apply</v>
          </cell>
          <cell r="H2283" t="str">
            <v xml:space="preserve">EW 300 MEDIUM DIF KIT/BEZEL </v>
          </cell>
          <cell r="I2283" t="str">
            <v xml:space="preserve">EW 300 MEDIUM DIF KIT/BEZEL </v>
          </cell>
          <cell r="J2283">
            <v>378</v>
          </cell>
          <cell r="K2283">
            <v>378</v>
          </cell>
          <cell r="L2283">
            <v>207.9</v>
          </cell>
          <cell r="V2283" t="str">
            <v>CN</v>
          </cell>
          <cell r="W2283" t="str">
            <v>Non Compliant</v>
          </cell>
          <cell r="Y2283">
            <v>529</v>
          </cell>
        </row>
        <row r="2284">
          <cell r="A2284">
            <v>91610157</v>
          </cell>
          <cell r="B2284" t="str">
            <v>Martin</v>
          </cell>
          <cell r="C2284" t="str">
            <v>Architainment</v>
          </cell>
          <cell r="D2284" t="str">
            <v xml:space="preserve">EW 300 WIDE DIF KIT/BEZEL </v>
          </cell>
          <cell r="E2284" t="str">
            <v>EXT-WASH</v>
          </cell>
          <cell r="G2284" t="str">
            <v>EOL stage – limited availability may apply</v>
          </cell>
          <cell r="H2284" t="str">
            <v xml:space="preserve">EW 300 WIDE DIF KIT/BEZEL </v>
          </cell>
          <cell r="I2284" t="str">
            <v xml:space="preserve">EW 300 WIDE DIF KIT/BEZEL </v>
          </cell>
          <cell r="J2284">
            <v>378</v>
          </cell>
          <cell r="K2284">
            <v>378</v>
          </cell>
          <cell r="L2284">
            <v>207.9</v>
          </cell>
          <cell r="V2284" t="str">
            <v>CN</v>
          </cell>
          <cell r="W2284" t="str">
            <v>Non Compliant</v>
          </cell>
          <cell r="Y2284">
            <v>530</v>
          </cell>
        </row>
        <row r="2285">
          <cell r="A2285">
            <v>91610158</v>
          </cell>
          <cell r="B2285" t="str">
            <v>Martin</v>
          </cell>
          <cell r="C2285" t="str">
            <v>Architainment</v>
          </cell>
          <cell r="D2285" t="str">
            <v xml:space="preserve">EW 300 VERY WIDE DIF KIT/BEZEL </v>
          </cell>
          <cell r="E2285" t="str">
            <v>EXT-WASH</v>
          </cell>
          <cell r="G2285" t="str">
            <v>EOL stage – limited availability may apply</v>
          </cell>
          <cell r="H2285" t="str">
            <v xml:space="preserve">EW 300 VERY WIDE DIF KIT/BEZEL </v>
          </cell>
          <cell r="I2285" t="str">
            <v xml:space="preserve">EW 300 VERY WIDE DIF KIT/BEZEL </v>
          </cell>
          <cell r="J2285">
            <v>438</v>
          </cell>
          <cell r="K2285">
            <v>438</v>
          </cell>
          <cell r="L2285">
            <v>240.9</v>
          </cell>
          <cell r="V2285" t="str">
            <v>CN</v>
          </cell>
          <cell r="W2285" t="str">
            <v>Non Compliant</v>
          </cell>
          <cell r="Y2285">
            <v>531</v>
          </cell>
        </row>
        <row r="2286">
          <cell r="A2286">
            <v>91610159</v>
          </cell>
          <cell r="B2286" t="str">
            <v>Martin</v>
          </cell>
          <cell r="C2286" t="str">
            <v>Architainment</v>
          </cell>
          <cell r="D2286" t="str">
            <v xml:space="preserve">EW 300 ASSYMETRIC DIF KIT/BENZEL </v>
          </cell>
          <cell r="E2286" t="str">
            <v>EXT-WASH</v>
          </cell>
          <cell r="G2286" t="str">
            <v>EOL stage – limited availability may apply</v>
          </cell>
          <cell r="H2286" t="str">
            <v xml:space="preserve">EW 300 ASSYMETRIC DIF KIT/BENZEL </v>
          </cell>
          <cell r="I2286" t="str">
            <v xml:space="preserve">EW 300 ASSYMETRIC DIF KIT/BENZEL </v>
          </cell>
          <cell r="J2286">
            <v>378</v>
          </cell>
          <cell r="K2286">
            <v>378</v>
          </cell>
          <cell r="L2286">
            <v>207.9</v>
          </cell>
          <cell r="V2286" t="str">
            <v>CN</v>
          </cell>
          <cell r="W2286" t="str">
            <v>Non Compliant</v>
          </cell>
          <cell r="Y2286">
            <v>532</v>
          </cell>
        </row>
        <row r="2287">
          <cell r="A2287">
            <v>91611835</v>
          </cell>
          <cell r="B2287" t="str">
            <v>Martin</v>
          </cell>
          <cell r="D2287" t="str">
            <v>EXTERIOR WASH 300 BEZEL, WHITE</v>
          </cell>
          <cell r="E2287" t="str">
            <v>EXT-WASH</v>
          </cell>
          <cell r="G2287" t="str">
            <v>EOL stage – limited availability may apply</v>
          </cell>
          <cell r="H2287" t="str">
            <v>EXTERIOR WASH 300 BEZEL, WHITE</v>
          </cell>
          <cell r="I2287" t="str">
            <v>EXTERIOR WASH 300 BEZEL, WHITE</v>
          </cell>
          <cell r="J2287">
            <v>76.2</v>
          </cell>
          <cell r="K2287">
            <v>76.2</v>
          </cell>
          <cell r="L2287">
            <v>41.91</v>
          </cell>
          <cell r="V2287" t="str">
            <v>CN</v>
          </cell>
          <cell r="W2287" t="str">
            <v>Non Compliant</v>
          </cell>
          <cell r="Y2287">
            <v>533</v>
          </cell>
        </row>
        <row r="2288">
          <cell r="A2288">
            <v>91611735</v>
          </cell>
          <cell r="B2288" t="str">
            <v>Martin</v>
          </cell>
          <cell r="C2288" t="str">
            <v>Architainment</v>
          </cell>
          <cell r="D2288" t="str">
            <v xml:space="preserve">Exterior Wash 300 snoot </v>
          </cell>
          <cell r="E2288" t="str">
            <v>EXT-CREAT</v>
          </cell>
          <cell r="G2288" t="str">
            <v>EOL stage – limited availability may apply</v>
          </cell>
          <cell r="H2288" t="str">
            <v xml:space="preserve">Exterior Wash 300 snoot </v>
          </cell>
          <cell r="I2288" t="str">
            <v xml:space="preserve">Exterior Wash 300 snoot </v>
          </cell>
          <cell r="J2288">
            <v>163.80000000000001</v>
          </cell>
          <cell r="K2288">
            <v>163.80000000000001</v>
          </cell>
          <cell r="L2288">
            <v>90.09</v>
          </cell>
          <cell r="V2288" t="str">
            <v>CN</v>
          </cell>
          <cell r="W2288" t="str">
            <v>Non Compliant</v>
          </cell>
          <cell r="Y2288">
            <v>534</v>
          </cell>
        </row>
        <row r="2289">
          <cell r="A2289">
            <v>91611840</v>
          </cell>
          <cell r="B2289" t="str">
            <v>Martin</v>
          </cell>
          <cell r="D2289" t="str">
            <v>EXTERIOR WASH 300 SNOOT, WHITE</v>
          </cell>
          <cell r="E2289" t="str">
            <v>EXT-WASH</v>
          </cell>
          <cell r="G2289" t="str">
            <v>EOL stage – limited availability may apply</v>
          </cell>
          <cell r="H2289" t="str">
            <v>EXTERIOR WASH 300 SNOOT, WHITE</v>
          </cell>
          <cell r="I2289" t="str">
            <v>EXTERIOR WASH 300 SNOOT, WHITE</v>
          </cell>
          <cell r="J2289">
            <v>172</v>
          </cell>
          <cell r="K2289">
            <v>172</v>
          </cell>
          <cell r="L2289">
            <v>94.6</v>
          </cell>
          <cell r="V2289" t="str">
            <v>CN</v>
          </cell>
          <cell r="W2289" t="str">
            <v>Non Compliant</v>
          </cell>
          <cell r="Y2289">
            <v>535</v>
          </cell>
        </row>
        <row r="2290">
          <cell r="A2290">
            <v>91611858</v>
          </cell>
          <cell r="B2290" t="str">
            <v>Martin</v>
          </cell>
          <cell r="D2290" t="str">
            <v>EXTERIOR WASH 300 HONEYCOMB LOUVRE</v>
          </cell>
          <cell r="E2290" t="str">
            <v>EXT-WASH</v>
          </cell>
          <cell r="G2290" t="str">
            <v>EOL stage – limited availability may apply</v>
          </cell>
          <cell r="H2290" t="str">
            <v>EXTERIOR WASH 300 HONEYCOMB LOUVRE</v>
          </cell>
          <cell r="I2290" t="str">
            <v>EXTERIOR WASH 300 HONEYCOMB LOUVRE</v>
          </cell>
          <cell r="J2290">
            <v>399</v>
          </cell>
          <cell r="K2290">
            <v>399</v>
          </cell>
          <cell r="L2290">
            <v>219.45</v>
          </cell>
          <cell r="V2290" t="str">
            <v>CN</v>
          </cell>
          <cell r="W2290" t="str">
            <v>Non Compliant</v>
          </cell>
          <cell r="Y2290">
            <v>536</v>
          </cell>
        </row>
        <row r="2291">
          <cell r="A2291">
            <v>91611837</v>
          </cell>
          <cell r="B2291" t="str">
            <v>Martin</v>
          </cell>
          <cell r="C2291" t="str">
            <v>Architainment</v>
          </cell>
          <cell r="D2291" t="str">
            <v>EXTERIOR WASH 310 HONEYCOMB LOUVRE</v>
          </cell>
          <cell r="E2291" t="str">
            <v>MAR--VDO</v>
          </cell>
          <cell r="G2291" t="str">
            <v>EOL stage – limited availability may apply</v>
          </cell>
          <cell r="H2291" t="str">
            <v>EXTERIOR WASH 310 HONEYCOMB LOUVRE</v>
          </cell>
          <cell r="I2291" t="str">
            <v>EXTERIOR WASH 310 HONEYCOMB LOUVRE</v>
          </cell>
          <cell r="J2291">
            <v>383</v>
          </cell>
          <cell r="K2291">
            <v>383</v>
          </cell>
          <cell r="L2291">
            <v>210.65</v>
          </cell>
          <cell r="V2291" t="str">
            <v>CN</v>
          </cell>
          <cell r="W2291" t="str">
            <v>Non Compliant</v>
          </cell>
          <cell r="Y2291">
            <v>537</v>
          </cell>
        </row>
        <row r="2292">
          <cell r="A2292" t="str">
            <v>MAC Range</v>
          </cell>
          <cell r="B2292" t="str">
            <v>Martin</v>
          </cell>
          <cell r="Y2292">
            <v>540</v>
          </cell>
        </row>
        <row r="2293">
          <cell r="A2293" t="str">
            <v>MAC Aura Family</v>
          </cell>
          <cell r="B2293" t="str">
            <v>Martin</v>
          </cell>
          <cell r="Y2293">
            <v>542</v>
          </cell>
        </row>
        <row r="2294">
          <cell r="A2294" t="str">
            <v>MAC Aura XB</v>
          </cell>
          <cell r="B2294" t="str">
            <v>Martin</v>
          </cell>
          <cell r="Y2294">
            <v>543</v>
          </cell>
        </row>
        <row r="2295">
          <cell r="A2295" t="str">
            <v>90232100HU</v>
          </cell>
          <cell r="B2295" t="str">
            <v>Martin</v>
          </cell>
          <cell r="C2295" t="str">
            <v>LED</v>
          </cell>
          <cell r="D2295" t="str">
            <v xml:space="preserve">MAC Aura XB in cardboard </v>
          </cell>
          <cell r="E2295" t="str">
            <v>AT690092</v>
          </cell>
          <cell r="H2295" t="str">
            <v xml:space="preserve">MAC Aura XB in cardboard </v>
          </cell>
          <cell r="I2295" t="str">
            <v xml:space="preserve">MAC Aura XB in cardboard </v>
          </cell>
          <cell r="J2295">
            <v>5140</v>
          </cell>
          <cell r="K2295">
            <v>5140</v>
          </cell>
          <cell r="L2295">
            <v>2827</v>
          </cell>
          <cell r="Q2295">
            <v>5706681232697</v>
          </cell>
          <cell r="V2295" t="str">
            <v>HU</v>
          </cell>
          <cell r="W2295" t="str">
            <v>Compliant</v>
          </cell>
          <cell r="Y2295">
            <v>544</v>
          </cell>
        </row>
        <row r="2296">
          <cell r="A2296" t="str">
            <v>90232105HU</v>
          </cell>
          <cell r="B2296" t="str">
            <v>Martin</v>
          </cell>
          <cell r="C2296" t="str">
            <v>LED</v>
          </cell>
          <cell r="D2296" t="str">
            <v xml:space="preserve">MAC Aura XB White in cardboard </v>
          </cell>
          <cell r="E2296" t="str">
            <v>MSL-AURA</v>
          </cell>
          <cell r="H2296" t="str">
            <v xml:space="preserve">MAC Aura XB White in cardboard </v>
          </cell>
          <cell r="I2296" t="str">
            <v xml:space="preserve">MAC Aura XB White in cardboard </v>
          </cell>
          <cell r="J2296">
            <v>5695</v>
          </cell>
          <cell r="K2296">
            <v>5695</v>
          </cell>
          <cell r="L2296">
            <v>3132.25</v>
          </cell>
          <cell r="Q2296">
            <v>5706681232703</v>
          </cell>
          <cell r="V2296" t="str">
            <v>HU</v>
          </cell>
          <cell r="W2296" t="str">
            <v>Compliant</v>
          </cell>
          <cell r="X2296" t="str">
            <v>http://www.martin.com/en-us/product-details/mac-aura-xb</v>
          </cell>
          <cell r="Y2296">
            <v>545</v>
          </cell>
        </row>
        <row r="2297">
          <cell r="A2297" t="str">
            <v>90232110HU</v>
          </cell>
          <cell r="B2297" t="str">
            <v>Martin</v>
          </cell>
          <cell r="C2297" t="str">
            <v>LED</v>
          </cell>
          <cell r="D2297" t="str">
            <v xml:space="preserve">MAC Aura XB in 6-unit flightcase </v>
          </cell>
          <cell r="E2297" t="str">
            <v>MSL-AURA</v>
          </cell>
          <cell r="H2297" t="str">
            <v xml:space="preserve">MAC Aura XB in 6-unit flightcase </v>
          </cell>
          <cell r="I2297" t="str">
            <v xml:space="preserve">MAC Aura XB in 6-unit flightcase </v>
          </cell>
          <cell r="J2297">
            <v>5385</v>
          </cell>
          <cell r="K2297">
            <v>5385</v>
          </cell>
          <cell r="L2297">
            <v>2961.75</v>
          </cell>
          <cell r="Q2297">
            <v>5706681232710</v>
          </cell>
          <cell r="V2297" t="str">
            <v>HU</v>
          </cell>
          <cell r="W2297" t="str">
            <v>Compliant</v>
          </cell>
          <cell r="X2297" t="str">
            <v>http://www.martin.com/en-us/product-details/mac-aura-xb</v>
          </cell>
          <cell r="Y2297">
            <v>546</v>
          </cell>
        </row>
        <row r="2298">
          <cell r="A2298" t="str">
            <v>MAC Aura XB Accessories</v>
          </cell>
          <cell r="B2298" t="str">
            <v>Martin</v>
          </cell>
          <cell r="Y2298">
            <v>547</v>
          </cell>
        </row>
        <row r="2299">
          <cell r="A2299" t="str">
            <v>91611730HU</v>
          </cell>
          <cell r="B2299" t="str">
            <v>Martin</v>
          </cell>
          <cell r="C2299" t="str">
            <v>LED</v>
          </cell>
          <cell r="D2299" t="str">
            <v>MAC Aura/XB Softlens</v>
          </cell>
          <cell r="E2299" t="str">
            <v>MSL-QUANT</v>
          </cell>
          <cell r="H2299" t="str">
            <v>MAC Aura/XB Softlens</v>
          </cell>
          <cell r="I2299" t="str">
            <v>MAC Aura/XB Softlens</v>
          </cell>
          <cell r="J2299">
            <v>165.8</v>
          </cell>
          <cell r="K2299">
            <v>165.8</v>
          </cell>
          <cell r="L2299">
            <v>91.19</v>
          </cell>
          <cell r="V2299" t="str">
            <v>HU</v>
          </cell>
          <cell r="W2299" t="str">
            <v>Compliant</v>
          </cell>
          <cell r="X2299" t="str">
            <v>http://www.martin.com/en-us/product-details/mac-aura-xb</v>
          </cell>
          <cell r="Y2299">
            <v>548</v>
          </cell>
        </row>
        <row r="2300">
          <cell r="A2300" t="str">
            <v>91606018HU</v>
          </cell>
          <cell r="B2300" t="str">
            <v>Martin</v>
          </cell>
          <cell r="C2300" t="str">
            <v>LED</v>
          </cell>
          <cell r="D2300" t="str">
            <v xml:space="preserve">MAC Aura XB Installation bracket (5 pcs) </v>
          </cell>
          <cell r="E2300" t="str">
            <v>MSL-ENCORE</v>
          </cell>
          <cell r="H2300" t="str">
            <v xml:space="preserve">MAC Aura XB Installation bracket (5 pcs) </v>
          </cell>
          <cell r="I2300" t="str">
            <v xml:space="preserve">MAC Aura XB Installation bracket (5 pcs) </v>
          </cell>
          <cell r="J2300">
            <v>317</v>
          </cell>
          <cell r="K2300">
            <v>317</v>
          </cell>
          <cell r="L2300">
            <v>174.35</v>
          </cell>
          <cell r="V2300" t="str">
            <v>HU</v>
          </cell>
          <cell r="W2300" t="str">
            <v>Compliant</v>
          </cell>
          <cell r="X2300" t="str">
            <v>http://www.martin.com/en-us/product-details/mac-aura-xb</v>
          </cell>
          <cell r="Y2300">
            <v>549</v>
          </cell>
        </row>
        <row r="2301">
          <cell r="A2301">
            <v>91515020</v>
          </cell>
          <cell r="B2301" t="str">
            <v>Martin</v>
          </cell>
          <cell r="C2301" t="str">
            <v>LED</v>
          </cell>
          <cell r="D2301" t="str">
            <v>Flightcase for 6 x MAC Aura / MAC Aura XB</v>
          </cell>
          <cell r="E2301" t="str">
            <v>MAR--ERA</v>
          </cell>
          <cell r="H2301" t="str">
            <v>Flightcase for 6 x MAC Aura / MAC Aura XB</v>
          </cell>
          <cell r="I2301" t="str">
            <v>Flightcase for 6 x MAC Aura / MAC Aura XB</v>
          </cell>
          <cell r="J2301">
            <v>2945</v>
          </cell>
          <cell r="K2301">
            <v>2945</v>
          </cell>
          <cell r="L2301">
            <v>1619.75</v>
          </cell>
          <cell r="P2301">
            <v>5706681212101</v>
          </cell>
          <cell r="Q2301">
            <v>5706681212101</v>
          </cell>
          <cell r="R2301">
            <v>22.834658000000001</v>
          </cell>
          <cell r="S2301">
            <v>47.244120000000002</v>
          </cell>
          <cell r="V2301" t="str">
            <v>DE</v>
          </cell>
          <cell r="X2301" t="str">
            <v>http://www.martin.com/en-us/product-details/mac-aura-xb</v>
          </cell>
          <cell r="Y2301">
            <v>550</v>
          </cell>
        </row>
        <row r="2302">
          <cell r="A2302" t="str">
            <v>MAC Aura XIP</v>
          </cell>
          <cell r="B2302" t="str">
            <v>Martin</v>
          </cell>
          <cell r="Y2302">
            <v>551</v>
          </cell>
        </row>
        <row r="2303">
          <cell r="A2303" t="str">
            <v>MAR-90250100HU</v>
          </cell>
          <cell r="B2303" t="str">
            <v>Martin</v>
          </cell>
          <cell r="D2303" t="str">
            <v>MAC Aura XIP in Cardboard</v>
          </cell>
          <cell r="E2303" t="str">
            <v>DSI</v>
          </cell>
          <cell r="H2303" t="str">
            <v>MAC Aura XIP in Cardboard</v>
          </cell>
          <cell r="I2303" t="str">
            <v>MAC Aura XIP in Cardboard</v>
          </cell>
          <cell r="J2303">
            <v>6800</v>
          </cell>
          <cell r="K2303">
            <v>6800</v>
          </cell>
          <cell r="L2303">
            <v>3740</v>
          </cell>
          <cell r="P2303">
            <v>688705007809</v>
          </cell>
          <cell r="Q2303">
            <v>5706681007806</v>
          </cell>
          <cell r="V2303" t="str">
            <v>HU</v>
          </cell>
          <cell r="W2303" t="str">
            <v>Compliant</v>
          </cell>
          <cell r="Y2303">
            <v>552</v>
          </cell>
        </row>
        <row r="2304">
          <cell r="A2304" t="str">
            <v>MAR-90250105HU</v>
          </cell>
          <cell r="B2304" t="str">
            <v>Martin</v>
          </cell>
          <cell r="D2304" t="str">
            <v>MAC Aura XIP in dual SiP</v>
          </cell>
          <cell r="E2304" t="str">
            <v>MAR--MAC</v>
          </cell>
          <cell r="H2304" t="str">
            <v>MAC Aura XIP in dual SiP</v>
          </cell>
          <cell r="I2304" t="str">
            <v>MAC Aura XIP in dual SiP</v>
          </cell>
          <cell r="J2304">
            <v>6985</v>
          </cell>
          <cell r="K2304">
            <v>6985</v>
          </cell>
          <cell r="L2304">
            <v>3841.75</v>
          </cell>
          <cell r="P2304">
            <v>688705007458</v>
          </cell>
          <cell r="Q2304">
            <v>5706681007455</v>
          </cell>
          <cell r="V2304" t="str">
            <v>HU</v>
          </cell>
          <cell r="W2304" t="str">
            <v>Compliant</v>
          </cell>
          <cell r="Y2304">
            <v>553</v>
          </cell>
        </row>
        <row r="2305">
          <cell r="A2305" t="str">
            <v>MAR-90250110HU</v>
          </cell>
          <cell r="B2305" t="str">
            <v>Martin</v>
          </cell>
          <cell r="D2305" t="str">
            <v>MAC Aura XIP white in Cardboard</v>
          </cell>
          <cell r="E2305" t="str">
            <v>MAR--MAC</v>
          </cell>
          <cell r="H2305" t="str">
            <v>MAC Aura XIP white in Cardboard</v>
          </cell>
          <cell r="I2305" t="str">
            <v>MAC Aura XIP white in Cardboard</v>
          </cell>
          <cell r="J2305">
            <v>7525</v>
          </cell>
          <cell r="K2305">
            <v>7525</v>
          </cell>
          <cell r="L2305">
            <v>4138.75</v>
          </cell>
          <cell r="P2305">
            <v>688705007571</v>
          </cell>
          <cell r="Q2305">
            <v>5706681007578</v>
          </cell>
          <cell r="V2305" t="str">
            <v>HU</v>
          </cell>
          <cell r="W2305" t="str">
            <v>Compliant</v>
          </cell>
          <cell r="X2305" t="str">
            <v>https://www.martin.com/products/mac-aura-xip</v>
          </cell>
          <cell r="Y2305">
            <v>554</v>
          </cell>
        </row>
        <row r="2306">
          <cell r="A2306" t="str">
            <v>MAC Aura XIP Accessories</v>
          </cell>
          <cell r="B2306" t="str">
            <v>Martin</v>
          </cell>
          <cell r="Y2306">
            <v>555</v>
          </cell>
        </row>
        <row r="2307">
          <cell r="A2307" t="str">
            <v>MAR-91515057</v>
          </cell>
          <cell r="B2307" t="str">
            <v>Martin</v>
          </cell>
          <cell r="D2307" t="str">
            <v>Flightcase for 6 x MAC Aura XIP</v>
          </cell>
          <cell r="E2307" t="str">
            <v>MAR--VDO</v>
          </cell>
          <cell r="H2307" t="str">
            <v>Flightcase for 6 x MAC Aura XIP</v>
          </cell>
          <cell r="I2307" t="str">
            <v>Flightcase for 6 x MAC Aura XIP</v>
          </cell>
          <cell r="J2307">
            <v>2381</v>
          </cell>
          <cell r="K2307">
            <v>2381</v>
          </cell>
          <cell r="L2307">
            <v>1309.55</v>
          </cell>
          <cell r="P2307">
            <v>688705008196</v>
          </cell>
          <cell r="Q2307">
            <v>5706681008193</v>
          </cell>
          <cell r="V2307" t="str">
            <v>DE</v>
          </cell>
          <cell r="Y2307">
            <v>556</v>
          </cell>
        </row>
        <row r="2308">
          <cell r="A2308" t="str">
            <v>MAR-91611861HU</v>
          </cell>
          <cell r="B2308" t="str">
            <v>Martin</v>
          </cell>
          <cell r="D2308" t="str">
            <v>Additional dual SiP Foam Flightcase Insert for MAC Aura XIP</v>
          </cell>
          <cell r="E2308" t="str">
            <v>EXT-PROJ</v>
          </cell>
          <cell r="H2308" t="str">
            <v>Additional dual SiP Foam Flightcase Insert for MAC Aura XIP</v>
          </cell>
          <cell r="I2308" t="str">
            <v>Additional dual SiP Foam Flightcase Insert for MAC Aura XIP</v>
          </cell>
          <cell r="J2308">
            <v>597</v>
          </cell>
          <cell r="K2308">
            <v>597</v>
          </cell>
          <cell r="L2308">
            <v>328.35</v>
          </cell>
          <cell r="P2308">
            <v>688705009070</v>
          </cell>
          <cell r="Q2308">
            <v>5706681009077</v>
          </cell>
          <cell r="V2308" t="str">
            <v>HU</v>
          </cell>
          <cell r="W2308" t="str">
            <v>Compliant</v>
          </cell>
          <cell r="Y2308">
            <v>557</v>
          </cell>
        </row>
        <row r="2309">
          <cell r="A2309" t="str">
            <v>MAC Aura PXL</v>
          </cell>
          <cell r="B2309" t="str">
            <v>Martin</v>
          </cell>
          <cell r="Y2309">
            <v>558</v>
          </cell>
        </row>
        <row r="2310">
          <cell r="A2310" t="str">
            <v>90250035HU</v>
          </cell>
          <cell r="B2310" t="str">
            <v>Martin</v>
          </cell>
          <cell r="C2310" t="str">
            <v>LED</v>
          </cell>
          <cell r="D2310" t="str">
            <v>MAC Aura PXL EPS</v>
          </cell>
          <cell r="E2310" t="str">
            <v>MAR--MAC</v>
          </cell>
          <cell r="H2310" t="str">
            <v>MAC Aura PXL EPS</v>
          </cell>
          <cell r="I2310" t="str">
            <v>MAC Aura PXL EPS</v>
          </cell>
          <cell r="J2310">
            <v>9545</v>
          </cell>
          <cell r="K2310">
            <v>9545</v>
          </cell>
          <cell r="L2310">
            <v>5249.75</v>
          </cell>
          <cell r="P2310">
            <v>688705006451</v>
          </cell>
          <cell r="Q2310">
            <v>5706681006458</v>
          </cell>
          <cell r="V2310" t="str">
            <v>HU</v>
          </cell>
          <cell r="W2310" t="str">
            <v>Compliant</v>
          </cell>
          <cell r="Y2310">
            <v>559</v>
          </cell>
        </row>
        <row r="2311">
          <cell r="A2311" t="str">
            <v>90250040HU</v>
          </cell>
          <cell r="B2311" t="str">
            <v>Martin</v>
          </cell>
          <cell r="C2311" t="str">
            <v>LED</v>
          </cell>
          <cell r="D2311" t="str">
            <v>MAC Aura PXL SIP</v>
          </cell>
          <cell r="E2311" t="str">
            <v>MAR--MAC</v>
          </cell>
          <cell r="H2311" t="str">
            <v>MAC Aura PXL SIP</v>
          </cell>
          <cell r="I2311" t="str">
            <v>MAC Aura PXL SIP</v>
          </cell>
          <cell r="J2311">
            <v>9940</v>
          </cell>
          <cell r="K2311">
            <v>9940</v>
          </cell>
          <cell r="L2311">
            <v>5467</v>
          </cell>
          <cell r="P2311">
            <v>688705006468</v>
          </cell>
          <cell r="Q2311">
            <v>5706681006465</v>
          </cell>
          <cell r="V2311" t="str">
            <v>HU</v>
          </cell>
          <cell r="W2311" t="str">
            <v>Compliant</v>
          </cell>
          <cell r="Y2311">
            <v>560</v>
          </cell>
        </row>
        <row r="2312">
          <cell r="A2312" t="str">
            <v>90250030HU</v>
          </cell>
          <cell r="B2312" t="str">
            <v>Martin</v>
          </cell>
          <cell r="C2312" t="str">
            <v>LED</v>
          </cell>
          <cell r="D2312" t="str">
            <v>MAC Aura PXL, white finish, EPS</v>
          </cell>
          <cell r="E2312" t="str">
            <v>MSL-QUANT</v>
          </cell>
          <cell r="H2312" t="str">
            <v>MAC Aura PXL, white finish, EPS</v>
          </cell>
          <cell r="I2312" t="str">
            <v>MAC Aura PXL, white finish, EPS</v>
          </cell>
          <cell r="J2312">
            <v>10885</v>
          </cell>
          <cell r="K2312">
            <v>10885</v>
          </cell>
          <cell r="L2312">
            <v>5986.75</v>
          </cell>
          <cell r="P2312">
            <v>688705006475</v>
          </cell>
          <cell r="Q2312">
            <v>5706681006472</v>
          </cell>
          <cell r="V2312" t="str">
            <v>ZZ</v>
          </cell>
          <cell r="Y2312">
            <v>561</v>
          </cell>
        </row>
        <row r="2313">
          <cell r="A2313" t="str">
            <v>MAC Aura PXL Accessories</v>
          </cell>
          <cell r="B2313" t="str">
            <v>Martin</v>
          </cell>
          <cell r="Y2313">
            <v>562</v>
          </cell>
        </row>
        <row r="2314">
          <cell r="A2314" t="str">
            <v>MAR-91614062HU</v>
          </cell>
          <cell r="B2314" t="str">
            <v>Martin</v>
          </cell>
          <cell r="D2314" t="str">
            <v>MAC Aura PXL SoftLens</v>
          </cell>
          <cell r="E2314" t="str">
            <v>MAR--MAC</v>
          </cell>
          <cell r="H2314" t="str">
            <v>MAC Aura PXL SoftLens</v>
          </cell>
          <cell r="I2314" t="str">
            <v>MAC Aura PXL SoftLens</v>
          </cell>
          <cell r="J2314">
            <v>140.1</v>
          </cell>
          <cell r="K2314">
            <v>140.1</v>
          </cell>
          <cell r="L2314">
            <v>77.06</v>
          </cell>
          <cell r="P2314">
            <v>688705008219</v>
          </cell>
          <cell r="Q2314">
            <v>5706681008216</v>
          </cell>
          <cell r="V2314" t="str">
            <v>HU</v>
          </cell>
          <cell r="W2314" t="str">
            <v>Compliant</v>
          </cell>
          <cell r="Y2314">
            <v>563</v>
          </cell>
        </row>
        <row r="2315">
          <cell r="A2315">
            <v>91515052</v>
          </cell>
          <cell r="B2315" t="str">
            <v>Martin</v>
          </cell>
          <cell r="C2315" t="str">
            <v>LED</v>
          </cell>
          <cell r="D2315" t="str">
            <v>Three-unit flight case for MAC Allure/MAC Aura PXL</v>
          </cell>
          <cell r="E2315" t="str">
            <v>MSL-ENCORE</v>
          </cell>
          <cell r="H2315" t="str">
            <v>Three-unit flight case for MAC Allure/MAC Aura PXL</v>
          </cell>
          <cell r="I2315" t="str">
            <v>Three-unit flight case for MAC Allure/MAC Aura PXL</v>
          </cell>
          <cell r="J2315">
            <v>2166</v>
          </cell>
          <cell r="K2315">
            <v>2166</v>
          </cell>
          <cell r="L2315">
            <v>1191.3</v>
          </cell>
          <cell r="P2315">
            <v>5706681005741</v>
          </cell>
          <cell r="Q2315">
            <v>5706681005741</v>
          </cell>
          <cell r="V2315" t="str">
            <v>DE</v>
          </cell>
          <cell r="Y2315">
            <v>564</v>
          </cell>
        </row>
        <row r="2316">
          <cell r="A2316" t="str">
            <v>91611860HU</v>
          </cell>
          <cell r="B2316" t="str">
            <v>Martin</v>
          </cell>
          <cell r="D2316" t="str">
            <v>SIP Packaging MAC Allure/MAC Aura PXL</v>
          </cell>
          <cell r="E2316" t="str">
            <v>MAR--ACC</v>
          </cell>
          <cell r="H2316" t="str">
            <v>SIP Packaging MAC Allure/MAC Aura PXL</v>
          </cell>
          <cell r="I2316" t="str">
            <v>SIP Packaging MAC Allure/MAC Aura PXL</v>
          </cell>
          <cell r="J2316">
            <v>629</v>
          </cell>
          <cell r="K2316">
            <v>629</v>
          </cell>
          <cell r="L2316">
            <v>345.95</v>
          </cell>
          <cell r="P2316">
            <v>688705005751</v>
          </cell>
          <cell r="Q2316">
            <v>5706681005758</v>
          </cell>
          <cell r="V2316" t="str">
            <v>HU</v>
          </cell>
          <cell r="W2316" t="str">
            <v>Compliant</v>
          </cell>
          <cell r="Y2316">
            <v>565</v>
          </cell>
        </row>
        <row r="2317">
          <cell r="A2317" t="str">
            <v>MAC Aura Raven XIP</v>
          </cell>
          <cell r="B2317" t="str">
            <v>Martin</v>
          </cell>
          <cell r="Y2317">
            <v>566</v>
          </cell>
        </row>
        <row r="2318">
          <cell r="A2318" t="str">
            <v>MAR-90250400HU</v>
          </cell>
          <cell r="B2318" t="str">
            <v>Martin</v>
          </cell>
          <cell r="C2318" t="str">
            <v>MAC Aura family</v>
          </cell>
          <cell r="D2318" t="str">
            <v>MAC Aura Raven XIP in EPS</v>
          </cell>
          <cell r="E2318" t="str">
            <v>MAR-MAC</v>
          </cell>
          <cell r="H2318" t="str">
            <v>MAC Aura Raven XIP in EPS</v>
          </cell>
          <cell r="I2318" t="str">
            <v>MAC Aura Raven XIP in EPS</v>
          </cell>
          <cell r="J2318">
            <v>11815</v>
          </cell>
          <cell r="K2318">
            <v>11815</v>
          </cell>
          <cell r="L2318">
            <v>6498.25</v>
          </cell>
          <cell r="P2318">
            <v>688705010885</v>
          </cell>
          <cell r="Q2318">
            <v>5706681010882</v>
          </cell>
          <cell r="R2318">
            <v>73.849999999999994</v>
          </cell>
          <cell r="S2318">
            <v>25.59</v>
          </cell>
          <cell r="T2318">
            <v>15.75</v>
          </cell>
          <cell r="U2318">
            <v>28.35</v>
          </cell>
          <cell r="V2318" t="str">
            <v>HU</v>
          </cell>
          <cell r="W2318" t="str">
            <v>Compliant</v>
          </cell>
          <cell r="X2318" t="str">
            <v xml:space="preserve">  https://www.martin.com/en/products/mac-aura-raven-xip</v>
          </cell>
          <cell r="Y2318">
            <v>567</v>
          </cell>
        </row>
        <row r="2319">
          <cell r="A2319" t="str">
            <v>MAR-90250405HU</v>
          </cell>
          <cell r="B2319" t="str">
            <v>Martin</v>
          </cell>
          <cell r="C2319" t="str">
            <v>MAC Aura family</v>
          </cell>
          <cell r="D2319" t="str">
            <v>MAC Aura Raven XIP in SiP</v>
          </cell>
          <cell r="E2319" t="str">
            <v>MAR-MAC</v>
          </cell>
          <cell r="H2319" t="str">
            <v>MAC Aura Raven XIP in SiP</v>
          </cell>
          <cell r="I2319" t="str">
            <v>MAC Aura Raven XIP in SiP</v>
          </cell>
          <cell r="J2319">
            <v>12580</v>
          </cell>
          <cell r="K2319">
            <v>12580</v>
          </cell>
          <cell r="L2319">
            <v>6919</v>
          </cell>
          <cell r="P2319">
            <v>688705010878</v>
          </cell>
          <cell r="Q2319">
            <v>5706681010875</v>
          </cell>
          <cell r="R2319">
            <v>85.98</v>
          </cell>
          <cell r="S2319">
            <v>22.83</v>
          </cell>
          <cell r="T2319">
            <v>14.96</v>
          </cell>
          <cell r="U2319">
            <v>27.56</v>
          </cell>
          <cell r="V2319" t="str">
            <v>HU</v>
          </cell>
          <cell r="W2319" t="str">
            <v>Compliant</v>
          </cell>
          <cell r="X2319" t="str">
            <v xml:space="preserve">  https://www.martin.com/en/products/mac-aura-raven-xip</v>
          </cell>
          <cell r="Y2319">
            <v>568</v>
          </cell>
        </row>
        <row r="2320">
          <cell r="A2320" t="str">
            <v>MAR-90250410HU</v>
          </cell>
          <cell r="B2320" t="str">
            <v>Martin</v>
          </cell>
          <cell r="C2320" t="str">
            <v>MAC Aura family</v>
          </cell>
          <cell r="D2320" t="str">
            <v>MAC Aura Raven XIP white in EPS</v>
          </cell>
          <cell r="E2320" t="str">
            <v>MAR-MAC</v>
          </cell>
          <cell r="H2320" t="str">
            <v>MAC Aura Raven XIP white in EPS</v>
          </cell>
          <cell r="I2320" t="str">
            <v>MAC Aura Raven XIP white in EPS</v>
          </cell>
          <cell r="J2320">
            <v>13965</v>
          </cell>
          <cell r="K2320">
            <v>13965</v>
          </cell>
          <cell r="L2320">
            <v>7680.75</v>
          </cell>
          <cell r="P2320">
            <v>688705010861</v>
          </cell>
          <cell r="Q2320">
            <v>5706681010868</v>
          </cell>
          <cell r="R2320">
            <v>73.849999999999994</v>
          </cell>
          <cell r="S2320">
            <v>25.59</v>
          </cell>
          <cell r="T2320">
            <v>15.75</v>
          </cell>
          <cell r="U2320">
            <v>28.35</v>
          </cell>
          <cell r="V2320" t="str">
            <v>HU</v>
          </cell>
          <cell r="W2320" t="str">
            <v>Compliant</v>
          </cell>
          <cell r="X2320" t="str">
            <v xml:space="preserve">  https://www.martin.com/en/products/mac-aura-raven-xip</v>
          </cell>
          <cell r="Y2320">
            <v>569</v>
          </cell>
        </row>
        <row r="2321">
          <cell r="A2321" t="str">
            <v>MAC Aura Raven XIP Accessories</v>
          </cell>
          <cell r="B2321" t="str">
            <v>Martin</v>
          </cell>
          <cell r="Y2321">
            <v>570</v>
          </cell>
        </row>
        <row r="2322">
          <cell r="A2322" t="str">
            <v>MAR-91614064HU</v>
          </cell>
          <cell r="B2322" t="str">
            <v>Martin</v>
          </cell>
          <cell r="C2322" t="str">
            <v>MAC Aura family</v>
          </cell>
          <cell r="D2322" t="str">
            <v>MAC Aura Raven XIP BeamShaper Module</v>
          </cell>
          <cell r="E2322" t="str">
            <v>MAR-MAC</v>
          </cell>
          <cell r="H2322" t="str">
            <v>MAC Aura Raven XIP BeamShaper Module</v>
          </cell>
          <cell r="I2322" t="str">
            <v>MAC Aura Raven XIP BeamShaper Module</v>
          </cell>
          <cell r="J2322">
            <v>878</v>
          </cell>
          <cell r="K2322">
            <v>878</v>
          </cell>
          <cell r="L2322">
            <v>482.9</v>
          </cell>
          <cell r="P2322">
            <v>688705010847</v>
          </cell>
          <cell r="Q2322">
            <v>5706681010844</v>
          </cell>
          <cell r="V2322" t="str">
            <v>HU</v>
          </cell>
          <cell r="W2322" t="str">
            <v>Compliant</v>
          </cell>
          <cell r="Y2322">
            <v>571</v>
          </cell>
        </row>
        <row r="2323">
          <cell r="A2323" t="str">
            <v>MAR-91515064</v>
          </cell>
          <cell r="B2323" t="str">
            <v>Martin</v>
          </cell>
          <cell r="C2323" t="str">
            <v>MAC Aura family</v>
          </cell>
          <cell r="D2323" t="str">
            <v>Flightcase for 2x MAC Aura Raven XIP</v>
          </cell>
          <cell r="E2323" t="str">
            <v>MAR--MAC</v>
          </cell>
          <cell r="H2323" t="str">
            <v>Flightcase for 2x MAC Aura Raven XIP</v>
          </cell>
          <cell r="I2323" t="str">
            <v>Flightcase for 2x MAC Aura Raven XIP</v>
          </cell>
          <cell r="J2323">
            <v>2530</v>
          </cell>
          <cell r="K2323">
            <v>2530</v>
          </cell>
          <cell r="L2323">
            <v>1391.5</v>
          </cell>
          <cell r="P2323">
            <v>688705011073</v>
          </cell>
          <cell r="Q2323">
            <v>5706681011070</v>
          </cell>
          <cell r="R2323">
            <v>116.84</v>
          </cell>
          <cell r="S2323">
            <v>38.979999999999997</v>
          </cell>
          <cell r="T2323">
            <v>23.23</v>
          </cell>
          <cell r="U2323">
            <v>33.07</v>
          </cell>
          <cell r="V2323" t="str">
            <v>DE</v>
          </cell>
          <cell r="X2323" t="str">
            <v xml:space="preserve">  https://www.martin.com/en/products/mac-aura-raven-xip</v>
          </cell>
          <cell r="Y2323">
            <v>572</v>
          </cell>
        </row>
        <row r="2324">
          <cell r="A2324" t="str">
            <v>MAR-91611864HU</v>
          </cell>
          <cell r="B2324" t="str">
            <v>Martin</v>
          </cell>
          <cell r="C2324" t="str">
            <v>MAC Aura family</v>
          </cell>
          <cell r="D2324" t="str">
            <v>Additional SiP Foam Flightcase Insert for MAC Aura Raven XIP</v>
          </cell>
          <cell r="E2324" t="str">
            <v>MAR--MAC</v>
          </cell>
          <cell r="H2324" t="str">
            <v>Additional SiP Foam Flightcase Insert for MAC Aura Raven XIP</v>
          </cell>
          <cell r="I2324" t="str">
            <v>Additional SiP Foam Flightcase Insert for MAC Aura Raven XIP</v>
          </cell>
          <cell r="J2324">
            <v>827</v>
          </cell>
          <cell r="K2324">
            <v>827</v>
          </cell>
          <cell r="L2324">
            <v>454.85</v>
          </cell>
          <cell r="P2324">
            <v>688705010854</v>
          </cell>
          <cell r="Q2324">
            <v>5706681010851</v>
          </cell>
          <cell r="R2324">
            <v>21.38</v>
          </cell>
          <cell r="S2324">
            <v>22.83</v>
          </cell>
          <cell r="T2324">
            <v>14.96</v>
          </cell>
          <cell r="U2324">
            <v>27.56</v>
          </cell>
          <cell r="V2324" t="str">
            <v>HU</v>
          </cell>
          <cell r="W2324" t="str">
            <v>Compliant</v>
          </cell>
          <cell r="X2324" t="str">
            <v xml:space="preserve">  https://www.martin.com/en/products/mac-aura-raven-xip</v>
          </cell>
          <cell r="Y2324">
            <v>573</v>
          </cell>
        </row>
        <row r="2325">
          <cell r="A2325" t="str">
            <v>MAC Encore Family</v>
          </cell>
          <cell r="B2325" t="str">
            <v>Martin</v>
          </cell>
          <cell r="X2325" t="str">
            <v>http://www.martin.com/en-us/product-details/mac-axiom-hybrid</v>
          </cell>
          <cell r="Y2325">
            <v>575</v>
          </cell>
        </row>
        <row r="2326">
          <cell r="A2326" t="str">
            <v>MAC Encore Two</v>
          </cell>
          <cell r="B2326" t="str">
            <v>Martin</v>
          </cell>
          <cell r="Y2326">
            <v>576</v>
          </cell>
        </row>
        <row r="2327">
          <cell r="A2327" t="str">
            <v>MAR-90250600HU</v>
          </cell>
          <cell r="B2327" t="str">
            <v>Martin</v>
          </cell>
          <cell r="C2327" t="str">
            <v>MAC Encore Two</v>
          </cell>
          <cell r="D2327" t="str">
            <v>MAC Encore Two in Cardboard</v>
          </cell>
          <cell r="E2327" t="str">
            <v>MAR-MAC</v>
          </cell>
          <cell r="G2327" t="str">
            <v>NEW SKU</v>
          </cell>
          <cell r="H2327" t="str">
            <v>MAC Encore Two in Cardboard</v>
          </cell>
          <cell r="I2327" t="str">
            <v>MAC Encore Two in Cardboard</v>
          </cell>
          <cell r="J2327">
            <v>12150</v>
          </cell>
          <cell r="K2327">
            <v>12150</v>
          </cell>
          <cell r="L2327">
            <v>7849.84</v>
          </cell>
          <cell r="P2327" t="str">
            <v>688705012056</v>
          </cell>
          <cell r="Q2327" t="str">
            <v>5706681012053</v>
          </cell>
          <cell r="R2327">
            <v>94.357735999999989</v>
          </cell>
          <cell r="S2327">
            <v>23.228346456692915</v>
          </cell>
          <cell r="T2327">
            <v>15.354330708661418</v>
          </cell>
          <cell r="U2327">
            <v>35.039370078740163</v>
          </cell>
          <cell r="V2327" t="str">
            <v>Hungary</v>
          </cell>
          <cell r="Y2327">
            <v>577</v>
          </cell>
        </row>
        <row r="2328">
          <cell r="A2328" t="str">
            <v>MAR-90250605HU</v>
          </cell>
          <cell r="B2328" t="str">
            <v>Martin</v>
          </cell>
          <cell r="C2328" t="str">
            <v>MAC Encore Two</v>
          </cell>
          <cell r="D2328" t="str">
            <v>MAC Encore Two in SiP</v>
          </cell>
          <cell r="E2328" t="str">
            <v>MAR-MAC</v>
          </cell>
          <cell r="G2328" t="str">
            <v>NEW SKU</v>
          </cell>
          <cell r="H2328" t="str">
            <v>MAC Encore Two in SiP</v>
          </cell>
          <cell r="I2328" t="str">
            <v>MAC Encore Two in SiP</v>
          </cell>
          <cell r="J2328">
            <v>15100</v>
          </cell>
          <cell r="K2328">
            <v>15100</v>
          </cell>
          <cell r="L2328">
            <v>8306.26</v>
          </cell>
          <cell r="P2328" t="str">
            <v>688705012063</v>
          </cell>
          <cell r="Q2328" t="str">
            <v>5706681012060</v>
          </cell>
          <cell r="R2328">
            <v>119.71086599999998</v>
          </cell>
          <cell r="S2328">
            <v>23.228346456692915</v>
          </cell>
          <cell r="T2328">
            <v>23.228346456692915</v>
          </cell>
          <cell r="U2328">
            <v>31.102362204724411</v>
          </cell>
          <cell r="V2328" t="str">
            <v>Hungary</v>
          </cell>
          <cell r="Y2328">
            <v>578</v>
          </cell>
        </row>
        <row r="2329">
          <cell r="A2329" t="str">
            <v>MAR-90250610HU</v>
          </cell>
          <cell r="B2329" t="str">
            <v>Martin</v>
          </cell>
          <cell r="C2329" t="str">
            <v>MAC Encore Two</v>
          </cell>
          <cell r="D2329" t="str">
            <v>MAC Encore Two White in Cardboard</v>
          </cell>
          <cell r="E2329" t="str">
            <v>MAR-MAC</v>
          </cell>
          <cell r="G2329" t="str">
            <v>NEW SKU</v>
          </cell>
          <cell r="H2329" t="str">
            <v>MAC Encore Two White in Cardboard</v>
          </cell>
          <cell r="I2329" t="str">
            <v>MAC Encore Two White in Cardboard</v>
          </cell>
          <cell r="J2329">
            <v>15495</v>
          </cell>
          <cell r="K2329">
            <v>15495</v>
          </cell>
          <cell r="L2329">
            <v>8521.51</v>
          </cell>
          <cell r="P2329" t="str">
            <v>688705012070</v>
          </cell>
          <cell r="Q2329" t="str">
            <v>5706681012077</v>
          </cell>
          <cell r="R2329">
            <v>94.357735999999989</v>
          </cell>
          <cell r="S2329">
            <v>23.228346456692915</v>
          </cell>
          <cell r="T2329">
            <v>15.354330708661418</v>
          </cell>
          <cell r="U2329">
            <v>35.039370078740163</v>
          </cell>
          <cell r="V2329" t="str">
            <v>Hungary</v>
          </cell>
          <cell r="Y2329">
            <v>579</v>
          </cell>
        </row>
        <row r="2330">
          <cell r="A2330" t="str">
            <v>MAR-91611866HU</v>
          </cell>
          <cell r="B2330" t="str">
            <v>Martin</v>
          </cell>
          <cell r="C2330" t="str">
            <v>MAC Encore Two</v>
          </cell>
          <cell r="D2330" t="str">
            <v>SiP for MAC Encore Two</v>
          </cell>
          <cell r="E2330" t="str">
            <v>MAR-MAC</v>
          </cell>
          <cell r="G2330" t="str">
            <v>NEW SKU</v>
          </cell>
          <cell r="H2330" t="str">
            <v>SiP for MAC Encore Two</v>
          </cell>
          <cell r="I2330" t="str">
            <v>SiP for MAC Encore Two</v>
          </cell>
          <cell r="J2330">
            <v>840</v>
          </cell>
          <cell r="K2330">
            <v>840</v>
          </cell>
          <cell r="L2330">
            <v>460.69</v>
          </cell>
          <cell r="P2330" t="str">
            <v>5706681012084</v>
          </cell>
          <cell r="Q2330" t="str">
            <v>688705012087</v>
          </cell>
          <cell r="R2330">
            <v>38.580849999999998</v>
          </cell>
          <cell r="S2330">
            <v>23.228346456692915</v>
          </cell>
          <cell r="T2330">
            <v>23.228346456692915</v>
          </cell>
          <cell r="U2330">
            <v>31.102362204724411</v>
          </cell>
          <cell r="V2330" t="str">
            <v>Hungary</v>
          </cell>
          <cell r="Y2330">
            <v>580</v>
          </cell>
        </row>
        <row r="2331">
          <cell r="A2331" t="str">
            <v>MAC Encore Performance WRM</v>
          </cell>
          <cell r="B2331" t="str">
            <v>Martin</v>
          </cell>
          <cell r="Y2331">
            <v>581</v>
          </cell>
        </row>
        <row r="2332">
          <cell r="A2332" t="str">
            <v>90234015HU</v>
          </cell>
          <cell r="B2332" t="str">
            <v>Martin</v>
          </cell>
          <cell r="C2332" t="str">
            <v>LED</v>
          </cell>
          <cell r="D2332" t="str">
            <v>MAC ENCORE PERFORMANCE,WRM,EPS</v>
          </cell>
          <cell r="E2332" t="str">
            <v>MSL-ENCORE</v>
          </cell>
          <cell r="H2332" t="str">
            <v>MAC ENCORE PERFORMANCE,WRM,EPS</v>
          </cell>
          <cell r="I2332" t="str">
            <v>MAC ENCORE PERFORMANCE,WRM,EPS</v>
          </cell>
          <cell r="J2332">
            <v>13425</v>
          </cell>
          <cell r="K2332">
            <v>13425</v>
          </cell>
          <cell r="L2332">
            <v>7383.75</v>
          </cell>
          <cell r="P2332">
            <v>688705007403</v>
          </cell>
          <cell r="Q2332">
            <v>5706681235834</v>
          </cell>
          <cell r="V2332" t="str">
            <v>HU</v>
          </cell>
          <cell r="W2332" t="str">
            <v>Compliant</v>
          </cell>
          <cell r="X2332" t="str">
            <v>https://www.martin.com/en-US/products/mac-encore-performance-cld</v>
          </cell>
          <cell r="Y2332">
            <v>582</v>
          </cell>
        </row>
        <row r="2333">
          <cell r="A2333" t="str">
            <v>90234016HU</v>
          </cell>
          <cell r="B2333" t="str">
            <v>Martin</v>
          </cell>
          <cell r="C2333" t="str">
            <v>LED</v>
          </cell>
          <cell r="D2333" t="str">
            <v>MAC ENCORE PERFORMANCE,WRM,SIP</v>
          </cell>
          <cell r="E2333" t="str">
            <v>MSL-ENCORE</v>
          </cell>
          <cell r="H2333" t="str">
            <v>MAC ENCORE PERFORMANCE,WRM,SIP</v>
          </cell>
          <cell r="I2333" t="str">
            <v>MAC ENCORE PERFORMANCE,WRM,SIP</v>
          </cell>
          <cell r="J2333">
            <v>13805</v>
          </cell>
          <cell r="K2333">
            <v>13805</v>
          </cell>
          <cell r="L2333">
            <v>7592.75</v>
          </cell>
          <cell r="Q2333">
            <v>5706681235841</v>
          </cell>
          <cell r="V2333" t="str">
            <v>HU</v>
          </cell>
          <cell r="W2333" t="str">
            <v>Compliant</v>
          </cell>
          <cell r="X2333" t="str">
            <v>https://www.martin.com/en-US/products/mac-encore-performance-cld</v>
          </cell>
          <cell r="Y2333">
            <v>583</v>
          </cell>
        </row>
        <row r="2334">
          <cell r="A2334" t="str">
            <v>MAC Encore Performance CLD</v>
          </cell>
          <cell r="B2334" t="str">
            <v>Martin</v>
          </cell>
          <cell r="Y2334">
            <v>584</v>
          </cell>
        </row>
        <row r="2335">
          <cell r="A2335" t="str">
            <v>90234000HU</v>
          </cell>
          <cell r="B2335" t="str">
            <v>Martin</v>
          </cell>
          <cell r="C2335" t="str">
            <v>LED</v>
          </cell>
          <cell r="D2335" t="str">
            <v>MAC ENCORE PERFORMANCE,CLD,EPS</v>
          </cell>
          <cell r="E2335" t="str">
            <v>MSL-VIPER</v>
          </cell>
          <cell r="H2335" t="str">
            <v>MAC ENCORE PERFORMANCE,CLD,EPS</v>
          </cell>
          <cell r="I2335" t="str">
            <v>MAC ENCORE PERFORMANCE,CLD,EPS</v>
          </cell>
          <cell r="J2335">
            <v>13555</v>
          </cell>
          <cell r="K2335">
            <v>13555</v>
          </cell>
          <cell r="L2335">
            <v>7455.25</v>
          </cell>
          <cell r="P2335">
            <v>688705007397</v>
          </cell>
          <cell r="Q2335">
            <v>5706681235681</v>
          </cell>
          <cell r="V2335" t="str">
            <v>HU</v>
          </cell>
          <cell r="W2335" t="str">
            <v>Compliant</v>
          </cell>
          <cell r="Y2335">
            <v>585</v>
          </cell>
        </row>
        <row r="2336">
          <cell r="A2336" t="str">
            <v>90234005HU</v>
          </cell>
          <cell r="B2336" t="str">
            <v>Martin</v>
          </cell>
          <cell r="C2336" t="str">
            <v>LED</v>
          </cell>
          <cell r="D2336" t="str">
            <v>MAC ENCORE PERFORMANCE,CLD,SIP</v>
          </cell>
          <cell r="E2336" t="str">
            <v>MSL-ENCORE</v>
          </cell>
          <cell r="H2336" t="str">
            <v>MAC ENCORE PERFORMANCE,CLD,SIP</v>
          </cell>
          <cell r="I2336" t="str">
            <v>MAC ENCORE PERFORMANCE,CLD,SIP</v>
          </cell>
          <cell r="J2336">
            <v>13815</v>
          </cell>
          <cell r="K2336">
            <v>13815</v>
          </cell>
          <cell r="L2336">
            <v>7598.25</v>
          </cell>
          <cell r="P2336">
            <v>688705000404</v>
          </cell>
          <cell r="Q2336">
            <v>5706681000401</v>
          </cell>
          <cell r="V2336" t="str">
            <v>HU</v>
          </cell>
          <cell r="W2336" t="str">
            <v>Compliant</v>
          </cell>
          <cell r="X2336" t="str">
            <v>https://www.martin.com/en-US/products/mac-encore-performance-wrm</v>
          </cell>
          <cell r="Y2336">
            <v>586</v>
          </cell>
        </row>
        <row r="2337">
          <cell r="A2337" t="str">
            <v>MAC Encore Wash WRM</v>
          </cell>
          <cell r="B2337" t="str">
            <v>Martin</v>
          </cell>
          <cell r="Y2337">
            <v>587</v>
          </cell>
        </row>
        <row r="2338">
          <cell r="A2338" t="str">
            <v>90234025HU</v>
          </cell>
          <cell r="B2338" t="str">
            <v>Martin</v>
          </cell>
          <cell r="C2338" t="str">
            <v>LED</v>
          </cell>
          <cell r="D2338" t="str">
            <v>MAC ENCORE WASH,WRM,EPS</v>
          </cell>
          <cell r="E2338" t="str">
            <v>MSL-ENCORE</v>
          </cell>
          <cell r="H2338" t="str">
            <v>MAC ENCORE WASH,WRM,EPS</v>
          </cell>
          <cell r="I2338" t="str">
            <v>MAC ENCORE WASH,WRM,EPS</v>
          </cell>
          <cell r="J2338">
            <v>11340</v>
          </cell>
          <cell r="K2338">
            <v>11340</v>
          </cell>
          <cell r="L2338">
            <v>6237</v>
          </cell>
          <cell r="P2338">
            <v>688705007410</v>
          </cell>
          <cell r="Q2338">
            <v>5706681235865</v>
          </cell>
          <cell r="V2338" t="str">
            <v>HU</v>
          </cell>
          <cell r="W2338" t="str">
            <v>Compliant</v>
          </cell>
          <cell r="X2338" t="str">
            <v>https://www.martin.com/en-US/products/mac-encore-wash-wrm</v>
          </cell>
          <cell r="Y2338">
            <v>588</v>
          </cell>
        </row>
        <row r="2339">
          <cell r="A2339" t="str">
            <v>90234030HU</v>
          </cell>
          <cell r="B2339" t="str">
            <v>Martin</v>
          </cell>
          <cell r="C2339" t="str">
            <v>LED</v>
          </cell>
          <cell r="D2339" t="str">
            <v>MAC ENCORE WASH,WRM,SiP</v>
          </cell>
          <cell r="E2339" t="str">
            <v>MSL-ENCORE</v>
          </cell>
          <cell r="H2339" t="str">
            <v>MAC ENCORE WASH,WRM,SiP</v>
          </cell>
          <cell r="I2339" t="str">
            <v>MAC ENCORE WASH,WRM,SiP</v>
          </cell>
          <cell r="J2339">
            <v>11650</v>
          </cell>
          <cell r="K2339">
            <v>11650</v>
          </cell>
          <cell r="L2339">
            <v>6407.5</v>
          </cell>
          <cell r="P2339">
            <v>688705000428</v>
          </cell>
          <cell r="Q2339">
            <v>5706681000425</v>
          </cell>
          <cell r="V2339" t="str">
            <v>HU</v>
          </cell>
          <cell r="W2339" t="str">
            <v>Compliant</v>
          </cell>
          <cell r="X2339" t="str">
            <v>https://www.martin.com/en-US/products/mac-encore-wash-cld</v>
          </cell>
          <cell r="Y2339">
            <v>589</v>
          </cell>
        </row>
        <row r="2340">
          <cell r="A2340" t="str">
            <v>MAC Encore Wash CLD</v>
          </cell>
          <cell r="B2340" t="str">
            <v>Martin</v>
          </cell>
          <cell r="Y2340">
            <v>590</v>
          </cell>
        </row>
        <row r="2341">
          <cell r="A2341" t="str">
            <v>90234040HU</v>
          </cell>
          <cell r="B2341" t="str">
            <v>Martin</v>
          </cell>
          <cell r="C2341" t="str">
            <v>LED</v>
          </cell>
          <cell r="D2341" t="str">
            <v>MAC ENCORE WASH,CLD,EPS</v>
          </cell>
          <cell r="E2341" t="str">
            <v>MSL-ENCORE</v>
          </cell>
          <cell r="H2341" t="str">
            <v>MAC ENCORE WASH,CLD,EPS</v>
          </cell>
          <cell r="I2341" t="str">
            <v>MAC ENCORE WASH,CLD,EPS</v>
          </cell>
          <cell r="J2341">
            <v>11340</v>
          </cell>
          <cell r="K2341">
            <v>11340</v>
          </cell>
          <cell r="L2341">
            <v>6237</v>
          </cell>
          <cell r="P2341">
            <v>688705007427</v>
          </cell>
          <cell r="Q2341">
            <v>5706681235896</v>
          </cell>
          <cell r="V2341" t="str">
            <v>HU</v>
          </cell>
          <cell r="W2341" t="str">
            <v>Compliant</v>
          </cell>
          <cell r="X2341" t="str">
            <v>https://www.martin.com/en-US/products/mac-encore-wash-cld</v>
          </cell>
          <cell r="Y2341">
            <v>591</v>
          </cell>
        </row>
        <row r="2342">
          <cell r="A2342" t="str">
            <v>90234045HU</v>
          </cell>
          <cell r="B2342" t="str">
            <v>Martin</v>
          </cell>
          <cell r="C2342" t="str">
            <v>LED</v>
          </cell>
          <cell r="D2342" t="str">
            <v>MAC ENCORE WASH,CLD,SiP</v>
          </cell>
          <cell r="E2342" t="str">
            <v>MSL-ENCORE</v>
          </cell>
          <cell r="H2342" t="str">
            <v>MAC ENCORE WASH,CLD,SiP</v>
          </cell>
          <cell r="I2342" t="str">
            <v>MAC ENCORE WASH,CLD,SiP</v>
          </cell>
          <cell r="J2342">
            <v>11585</v>
          </cell>
          <cell r="K2342">
            <v>11585</v>
          </cell>
          <cell r="L2342">
            <v>6371.75</v>
          </cell>
          <cell r="P2342">
            <v>688705000411</v>
          </cell>
          <cell r="Q2342">
            <v>5706681000418</v>
          </cell>
          <cell r="V2342" t="str">
            <v>HU</v>
          </cell>
          <cell r="W2342" t="str">
            <v>Compliant</v>
          </cell>
          <cell r="X2342" t="str">
            <v>https://www.martin.com/en-US/products/mac-encore-performance-wrm</v>
          </cell>
          <cell r="Y2342">
            <v>592</v>
          </cell>
        </row>
        <row r="2343">
          <cell r="A2343" t="str">
            <v>90234050HU</v>
          </cell>
          <cell r="B2343" t="str">
            <v>Martin</v>
          </cell>
          <cell r="C2343" t="str">
            <v>LED</v>
          </cell>
          <cell r="D2343" t="str">
            <v>MAC ENCORE WASH,CLD,EPS,WHITE</v>
          </cell>
          <cell r="E2343" t="str">
            <v>MSL-ENCORE</v>
          </cell>
          <cell r="G2343" t="str">
            <v>EOL stage – limited availability may apply</v>
          </cell>
          <cell r="H2343" t="str">
            <v>MAC ENCORE WASH,CLD,EPS,WHITE</v>
          </cell>
          <cell r="I2343" t="str">
            <v>MAC ENCORE WASH,CLD,EPS,WHITE</v>
          </cell>
          <cell r="J2343">
            <v>12695</v>
          </cell>
          <cell r="K2343">
            <v>12695</v>
          </cell>
          <cell r="L2343">
            <v>6982.25</v>
          </cell>
          <cell r="Q2343">
            <v>5706681235919</v>
          </cell>
          <cell r="V2343" t="str">
            <v>HU</v>
          </cell>
          <cell r="W2343" t="str">
            <v>Compliant</v>
          </cell>
          <cell r="X2343" t="str">
            <v>https://www.martin.com/en-US/products/mac-encore-performance-cld</v>
          </cell>
          <cell r="Y2343">
            <v>593</v>
          </cell>
        </row>
        <row r="2344">
          <cell r="A2344" t="str">
            <v>MAC Encore Accessories</v>
          </cell>
          <cell r="B2344" t="str">
            <v>Martin</v>
          </cell>
          <cell r="Y2344">
            <v>594</v>
          </cell>
        </row>
        <row r="2345">
          <cell r="A2345">
            <v>91515048</v>
          </cell>
          <cell r="B2345" t="str">
            <v>Martin</v>
          </cell>
          <cell r="C2345" t="str">
            <v>LED</v>
          </cell>
          <cell r="D2345" t="str">
            <v>FLIGHTCASE 2X MAC ENCORE</v>
          </cell>
          <cell r="E2345" t="str">
            <v>MAR--VDO</v>
          </cell>
          <cell r="H2345" t="str">
            <v>FLIGHTCASE 2X MAC ENCORE</v>
          </cell>
          <cell r="I2345" t="str">
            <v>FLIGHTCASE 2X MAC ENCORE</v>
          </cell>
          <cell r="J2345">
            <v>2246</v>
          </cell>
          <cell r="K2345">
            <v>2246</v>
          </cell>
          <cell r="L2345">
            <v>1235.3</v>
          </cell>
          <cell r="P2345">
            <v>5706681239306</v>
          </cell>
          <cell r="Q2345">
            <v>5706681239306</v>
          </cell>
          <cell r="V2345" t="str">
            <v>DE</v>
          </cell>
          <cell r="X2345" t="str">
            <v>https://www.martin.com/en-US/products/mac-encore-performance-wrm</v>
          </cell>
          <cell r="Y2345">
            <v>595</v>
          </cell>
        </row>
        <row r="2346">
          <cell r="A2346" t="str">
            <v>91001002HU</v>
          </cell>
          <cell r="B2346" t="str">
            <v>Martin</v>
          </cell>
          <cell r="C2346" t="str">
            <v>LED</v>
          </cell>
          <cell r="D2346" t="str">
            <v>HEAVY FROST ASSY MAC ENCORE PERFORMANCE</v>
          </cell>
          <cell r="E2346" t="str">
            <v>MSL-ENCORE</v>
          </cell>
          <cell r="H2346" t="str">
            <v>HEAVY FROST ASSY MAC ENCORE PERFORMANCE</v>
          </cell>
          <cell r="I2346" t="str">
            <v>HEAVY FROST ASSY MAC ENCORE PERFORMANCE</v>
          </cell>
          <cell r="J2346">
            <v>79.300000000000011</v>
          </cell>
          <cell r="K2346">
            <v>79.300000000000011</v>
          </cell>
          <cell r="L2346">
            <v>43.62</v>
          </cell>
          <cell r="P2346">
            <v>5706681239375</v>
          </cell>
          <cell r="Q2346">
            <v>5706681239375</v>
          </cell>
          <cell r="V2346" t="str">
            <v>HU</v>
          </cell>
          <cell r="W2346" t="str">
            <v>Compliant</v>
          </cell>
          <cell r="X2346" t="str">
            <v>https://www.martin.com/en-US/products/mac-encore-wash-wrm</v>
          </cell>
          <cell r="Y2346">
            <v>596</v>
          </cell>
        </row>
        <row r="2347">
          <cell r="A2347" t="str">
            <v>91001001HU</v>
          </cell>
          <cell r="B2347" t="str">
            <v>Martin</v>
          </cell>
          <cell r="C2347" t="str">
            <v>LED</v>
          </cell>
          <cell r="D2347" t="str">
            <v>Set of Followspot Handles MAC Encore</v>
          </cell>
          <cell r="E2347" t="str">
            <v>MAR--P3</v>
          </cell>
          <cell r="H2347" t="str">
            <v>Set of Followspot Handles MAC Encore</v>
          </cell>
          <cell r="I2347" t="str">
            <v>Set of Followspot Handles MAC Encore</v>
          </cell>
          <cell r="J2347">
            <v>255</v>
          </cell>
          <cell r="K2347">
            <v>255</v>
          </cell>
          <cell r="L2347">
            <v>140.25</v>
          </cell>
          <cell r="P2347">
            <v>5706681239368</v>
          </cell>
          <cell r="Q2347">
            <v>5706681239368</v>
          </cell>
          <cell r="V2347" t="str">
            <v>HU</v>
          </cell>
          <cell r="W2347" t="str">
            <v>Compliant</v>
          </cell>
          <cell r="X2347" t="str">
            <v>https://www.martin.com/en/product_families/mac-encore</v>
          </cell>
          <cell r="Y2347">
            <v>597</v>
          </cell>
        </row>
        <row r="2348">
          <cell r="A2348" t="str">
            <v>91616115HU</v>
          </cell>
          <cell r="B2348" t="str">
            <v>Martin</v>
          </cell>
          <cell r="C2348" t="str">
            <v>LED</v>
          </cell>
          <cell r="D2348" t="str">
            <v>SIP Packaging MAC Encore Family</v>
          </cell>
          <cell r="E2348" t="str">
            <v>MSL-ENCORE</v>
          </cell>
          <cell r="H2348" t="str">
            <v>SIP Packaging MAC Encore Family</v>
          </cell>
          <cell r="I2348" t="str">
            <v>SIP Packaging MAC Encore Family</v>
          </cell>
          <cell r="J2348">
            <v>931</v>
          </cell>
          <cell r="K2348">
            <v>931</v>
          </cell>
          <cell r="L2348">
            <v>512.04999999999995</v>
          </cell>
          <cell r="P2348">
            <v>5706681239917</v>
          </cell>
          <cell r="Q2348">
            <v>5706681239917</v>
          </cell>
          <cell r="V2348" t="str">
            <v>HU</v>
          </cell>
          <cell r="W2348" t="str">
            <v>Compliant</v>
          </cell>
          <cell r="X2348" t="str">
            <v>https://www.martin.com/en/product_families/mac-encore</v>
          </cell>
          <cell r="Y2348">
            <v>598</v>
          </cell>
        </row>
        <row r="2349">
          <cell r="A2349">
            <v>91001003</v>
          </cell>
          <cell r="B2349" t="str">
            <v>Martin</v>
          </cell>
          <cell r="C2349" t="str">
            <v>LED</v>
          </cell>
          <cell r="D2349" t="str">
            <v>Static Gobo Wheel MAC Encore Performance</v>
          </cell>
          <cell r="E2349" t="str">
            <v>MAR--P3</v>
          </cell>
          <cell r="G2349" t="str">
            <v>EOL stage – limited availability may apply</v>
          </cell>
          <cell r="H2349" t="str">
            <v>Static Gobo Wheel MAC Encore Performance</v>
          </cell>
          <cell r="I2349" t="str">
            <v>Static Gobo Wheel MAC Encore Performance</v>
          </cell>
          <cell r="J2349">
            <v>194.70000000000002</v>
          </cell>
          <cell r="K2349">
            <v>194.70000000000002</v>
          </cell>
          <cell r="L2349">
            <v>107.09</v>
          </cell>
          <cell r="P2349">
            <v>5706681239382</v>
          </cell>
          <cell r="V2349" t="str">
            <v>HU</v>
          </cell>
          <cell r="W2349" t="str">
            <v>Compliant</v>
          </cell>
          <cell r="X2349" t="str">
            <v>https://www.martin.com/en/product_families/mac-encore</v>
          </cell>
          <cell r="Y2349">
            <v>599</v>
          </cell>
        </row>
        <row r="2350">
          <cell r="A2350">
            <v>91001004</v>
          </cell>
          <cell r="B2350" t="str">
            <v>Martin</v>
          </cell>
          <cell r="C2350" t="str">
            <v>LED</v>
          </cell>
          <cell r="D2350" t="str">
            <v>Top Hat MAC Encore Performance</v>
          </cell>
          <cell r="E2350" t="str">
            <v>MSL-ENCORE</v>
          </cell>
          <cell r="H2350" t="str">
            <v>Top Hat MAC Encore Performance</v>
          </cell>
          <cell r="I2350" t="str">
            <v>Top Hat MAC Encore Performance</v>
          </cell>
          <cell r="J2350">
            <v>49.400000000000006</v>
          </cell>
          <cell r="K2350">
            <v>49.400000000000006</v>
          </cell>
          <cell r="L2350">
            <v>27.17</v>
          </cell>
          <cell r="P2350">
            <v>5706681239399</v>
          </cell>
          <cell r="Q2350">
            <v>5706681239399</v>
          </cell>
          <cell r="V2350" t="str">
            <v>HU</v>
          </cell>
          <cell r="W2350" t="str">
            <v>Compliant</v>
          </cell>
          <cell r="X2350" t="str">
            <v>https://www.martin.com/en/product_families/mac-encore</v>
          </cell>
          <cell r="Y2350">
            <v>600</v>
          </cell>
        </row>
        <row r="2351">
          <cell r="A2351" t="str">
            <v>91616110HU</v>
          </cell>
          <cell r="B2351" t="str">
            <v>Martin</v>
          </cell>
          <cell r="C2351" t="str">
            <v>LED</v>
          </cell>
          <cell r="D2351" t="str">
            <v>PC Lens Assy MAC Encore Wash</v>
          </cell>
          <cell r="E2351" t="str">
            <v>MAR--MAC</v>
          </cell>
          <cell r="H2351" t="str">
            <v>PC Lens Assy MAC Encore Wash</v>
          </cell>
          <cell r="I2351" t="str">
            <v>PC Lens Assy MAC Encore Wash</v>
          </cell>
          <cell r="J2351">
            <v>378</v>
          </cell>
          <cell r="K2351">
            <v>378</v>
          </cell>
          <cell r="L2351">
            <v>207.9</v>
          </cell>
          <cell r="P2351">
            <v>5706681239900</v>
          </cell>
          <cell r="Q2351">
            <v>5706681239900</v>
          </cell>
          <cell r="V2351" t="str">
            <v>HU</v>
          </cell>
          <cell r="W2351" t="str">
            <v>Compliant</v>
          </cell>
          <cell r="X2351" t="str">
            <v>https://www.martin.com/en/product_families/mac-encore</v>
          </cell>
          <cell r="Y2351">
            <v>601</v>
          </cell>
        </row>
        <row r="2352">
          <cell r="A2352" t="str">
            <v>MAR-90250200HU</v>
          </cell>
          <cell r="B2352" t="str">
            <v>Martin</v>
          </cell>
          <cell r="C2352" t="str">
            <v>MAC One Family</v>
          </cell>
          <cell r="D2352" t="str">
            <v>MAC One in Cardboard</v>
          </cell>
          <cell r="E2352" t="str">
            <v>MAR--MAC</v>
          </cell>
          <cell r="H2352" t="str">
            <v>MAC One in Cardboard</v>
          </cell>
          <cell r="I2352" t="str">
            <v>MAC One in Cardboard</v>
          </cell>
          <cell r="J2352">
            <v>2925</v>
          </cell>
          <cell r="K2352">
            <v>2925</v>
          </cell>
          <cell r="L2352">
            <v>1608.75</v>
          </cell>
          <cell r="P2352">
            <v>688705009780</v>
          </cell>
          <cell r="Q2352">
            <v>5706681009787</v>
          </cell>
          <cell r="R2352">
            <v>30.864679999999996</v>
          </cell>
          <cell r="S2352">
            <v>17.750000000000004</v>
          </cell>
          <cell r="T2352">
            <v>12.000000000000002</v>
          </cell>
          <cell r="U2352">
            <v>12.5</v>
          </cell>
          <cell r="V2352" t="str">
            <v>HU</v>
          </cell>
          <cell r="W2352" t="str">
            <v>Compliant</v>
          </cell>
          <cell r="X2352" t="str">
            <v>https://www.martin.com/en/products/mac-one</v>
          </cell>
          <cell r="Y2352">
            <v>605</v>
          </cell>
        </row>
        <row r="2353">
          <cell r="A2353" t="str">
            <v>MAR-90250205HU</v>
          </cell>
          <cell r="B2353" t="str">
            <v>Martin</v>
          </cell>
          <cell r="C2353" t="str">
            <v>MAC One Family</v>
          </cell>
          <cell r="D2353" t="str">
            <v>MAC One in dual SiP</v>
          </cell>
          <cell r="E2353" t="str">
            <v>MAR--MAC</v>
          </cell>
          <cell r="H2353" t="str">
            <v>MAC One in dual SiP</v>
          </cell>
          <cell r="I2353" t="str">
            <v>MAC One in dual SiP</v>
          </cell>
          <cell r="J2353">
            <v>3180</v>
          </cell>
          <cell r="K2353">
            <v>3180</v>
          </cell>
          <cell r="L2353">
            <v>1749</v>
          </cell>
          <cell r="P2353">
            <v>688705009773</v>
          </cell>
          <cell r="Q2353">
            <v>5706681009770</v>
          </cell>
          <cell r="R2353">
            <v>32.187451999999993</v>
          </cell>
          <cell r="S2353">
            <v>23.5</v>
          </cell>
          <cell r="T2353">
            <v>9</v>
          </cell>
          <cell r="U2353">
            <v>17.750000000000004</v>
          </cell>
          <cell r="V2353" t="str">
            <v>HU</v>
          </cell>
          <cell r="W2353" t="str">
            <v>Compliant</v>
          </cell>
          <cell r="X2353" t="str">
            <v>https://www.martin.com/en/products/mac-one</v>
          </cell>
          <cell r="Y2353">
            <v>606</v>
          </cell>
        </row>
        <row r="2354">
          <cell r="A2354" t="str">
            <v>MAR-90250210HU</v>
          </cell>
          <cell r="B2354" t="str">
            <v>Martin</v>
          </cell>
          <cell r="C2354" t="str">
            <v>MAC One Family</v>
          </cell>
          <cell r="D2354" t="str">
            <v>MAC One white in Cardboard</v>
          </cell>
          <cell r="E2354" t="str">
            <v>MAR--MAC</v>
          </cell>
          <cell r="H2354" t="str">
            <v>MAC One white in Cardboard</v>
          </cell>
          <cell r="I2354" t="str">
            <v>MAC One white in Cardboard</v>
          </cell>
          <cell r="J2354">
            <v>3680</v>
          </cell>
          <cell r="K2354">
            <v>3680</v>
          </cell>
          <cell r="L2354">
            <v>2024</v>
          </cell>
          <cell r="P2354">
            <v>688705009766</v>
          </cell>
          <cell r="Q2354">
            <v>5706681009763</v>
          </cell>
          <cell r="R2354">
            <v>13.448181999999997</v>
          </cell>
          <cell r="S2354">
            <v>18.110236220472441</v>
          </cell>
          <cell r="T2354">
            <v>13.385826771653544</v>
          </cell>
          <cell r="U2354">
            <v>12.598425196850394</v>
          </cell>
          <cell r="V2354" t="str">
            <v>HU</v>
          </cell>
          <cell r="W2354" t="str">
            <v>Compliant</v>
          </cell>
          <cell r="X2354" t="str">
            <v>https://www.martin.com/en/products/mac-one</v>
          </cell>
          <cell r="Y2354">
            <v>607</v>
          </cell>
        </row>
        <row r="2355">
          <cell r="A2355" t="str">
            <v>MAR-91515058</v>
          </cell>
          <cell r="B2355" t="str">
            <v>Martin</v>
          </cell>
          <cell r="C2355" t="str">
            <v>MAC One Family</v>
          </cell>
          <cell r="D2355" t="str">
            <v>Flightcase for 8 x MAC One</v>
          </cell>
          <cell r="E2355" t="str">
            <v>MAR--MAC</v>
          </cell>
          <cell r="H2355" t="str">
            <v>Flightcase for 8x MAC One</v>
          </cell>
          <cell r="I2355" t="str">
            <v>Flightcase for 8x MAC One</v>
          </cell>
          <cell r="J2355">
            <v>2350</v>
          </cell>
          <cell r="K2355">
            <v>2350</v>
          </cell>
          <cell r="L2355">
            <v>1292.5</v>
          </cell>
          <cell r="P2355">
            <v>688705009759</v>
          </cell>
          <cell r="Q2355">
            <v>5706681009756</v>
          </cell>
          <cell r="V2355" t="str">
            <v>DE</v>
          </cell>
          <cell r="Y2355">
            <v>609</v>
          </cell>
        </row>
        <row r="2356">
          <cell r="A2356" t="str">
            <v>MAR-91515063</v>
          </cell>
          <cell r="B2356" t="str">
            <v>Martin</v>
          </cell>
          <cell r="C2356" t="str">
            <v>MAC One Family</v>
          </cell>
          <cell r="D2356" t="str">
            <v>MAC One Flightcase Center Upgrade Kit</v>
          </cell>
          <cell r="E2356" t="str">
            <v>MAR--MAC</v>
          </cell>
          <cell r="G2356" t="str">
            <v>EOL stage - TEMPORARY SKU - ONLY FOR CUSTOMERS WHO RECEIVED OLD DESIGN OF FLIGHTCASE</v>
          </cell>
          <cell r="H2356" t="str">
            <v>MAC One Flightcase Center Upgrade Kit</v>
          </cell>
          <cell r="I2356" t="str">
            <v>MAC One Flightcase Center Upgrade Kit</v>
          </cell>
          <cell r="J2356">
            <v>290</v>
          </cell>
          <cell r="K2356">
            <v>290</v>
          </cell>
          <cell r="L2356">
            <v>159.5</v>
          </cell>
          <cell r="P2356">
            <v>688705010922</v>
          </cell>
          <cell r="Q2356">
            <v>5706681010929</v>
          </cell>
          <cell r="R2356">
            <v>16.093725999999997</v>
          </cell>
          <cell r="S2356">
            <v>46.45669291338583</v>
          </cell>
          <cell r="T2356">
            <v>9.0551181102362204</v>
          </cell>
          <cell r="U2356">
            <v>2.3622047244094491</v>
          </cell>
          <cell r="V2356" t="str">
            <v>ZZ</v>
          </cell>
          <cell r="X2356" t="str">
            <v>https://www.martin.com/en/products/mac-one</v>
          </cell>
          <cell r="Y2356">
            <v>610</v>
          </cell>
        </row>
        <row r="2357">
          <cell r="A2357" t="str">
            <v>MAR-91611862HU</v>
          </cell>
          <cell r="B2357" t="str">
            <v>Martin</v>
          </cell>
          <cell r="C2357" t="str">
            <v>MAC One Family</v>
          </cell>
          <cell r="D2357" t="str">
            <v>Additional dual SiP Foam Flightcase Insert for MAC One</v>
          </cell>
          <cell r="E2357" t="str">
            <v>MAR--MAC</v>
          </cell>
          <cell r="H2357" t="str">
            <v>Additional dual SiP Foam Flightcase Insert for MAC One</v>
          </cell>
          <cell r="I2357" t="str">
            <v>Additional dual SiP Foam Flightcase Insert for MAC One</v>
          </cell>
          <cell r="J2357">
            <v>553</v>
          </cell>
          <cell r="K2357">
            <v>553</v>
          </cell>
          <cell r="L2357">
            <v>304.14999999999998</v>
          </cell>
          <cell r="P2357">
            <v>688705009742</v>
          </cell>
          <cell r="Q2357">
            <v>5706681009749</v>
          </cell>
          <cell r="V2357" t="str">
            <v>HU</v>
          </cell>
          <cell r="W2357" t="str">
            <v>Compliant</v>
          </cell>
          <cell r="Y2357">
            <v>611</v>
          </cell>
        </row>
        <row r="2358">
          <cell r="A2358" t="str">
            <v>MAR-91616127HU</v>
          </cell>
          <cell r="B2358" t="str">
            <v>Martin</v>
          </cell>
          <cell r="C2358" t="str">
            <v>MAC One Family</v>
          </cell>
          <cell r="D2358" t="str">
            <v>MAC One Fourbar</v>
          </cell>
          <cell r="E2358" t="str">
            <v>MAR--MAC</v>
          </cell>
          <cell r="H2358" t="str">
            <v>MAC One Fourbar</v>
          </cell>
          <cell r="I2358" t="str">
            <v>MAC One Fourbar</v>
          </cell>
          <cell r="J2358">
            <v>531</v>
          </cell>
          <cell r="K2358">
            <v>531</v>
          </cell>
          <cell r="L2358">
            <v>292.05</v>
          </cell>
          <cell r="P2358">
            <v>688705010144</v>
          </cell>
          <cell r="Q2358">
            <v>5706681010141</v>
          </cell>
          <cell r="V2358" t="str">
            <v>HU</v>
          </cell>
          <cell r="W2358" t="str">
            <v>Compliant</v>
          </cell>
          <cell r="Y2358">
            <v>612</v>
          </cell>
        </row>
        <row r="2359">
          <cell r="A2359" t="str">
            <v>MAR-91616128HU</v>
          </cell>
          <cell r="B2359" t="str">
            <v>Martin</v>
          </cell>
          <cell r="C2359" t="str">
            <v>MAC One Family</v>
          </cell>
          <cell r="D2359" t="str">
            <v>MAC One VDO Grid Mount Ring</v>
          </cell>
          <cell r="E2359" t="str">
            <v>MAR--MAC</v>
          </cell>
          <cell r="H2359" t="str">
            <v>MAC One VDO Grid Mount Ring</v>
          </cell>
          <cell r="I2359" t="str">
            <v>MAC One VDO Grid Mount Ring</v>
          </cell>
          <cell r="J2359">
            <v>62.800000000000004</v>
          </cell>
          <cell r="K2359">
            <v>62.800000000000004</v>
          </cell>
          <cell r="L2359">
            <v>34.54</v>
          </cell>
          <cell r="P2359">
            <v>688705010137</v>
          </cell>
          <cell r="Q2359">
            <v>5706681010134</v>
          </cell>
          <cell r="V2359" t="str">
            <v>HU</v>
          </cell>
          <cell r="W2359" t="str">
            <v>Compliant</v>
          </cell>
          <cell r="Y2359">
            <v>613</v>
          </cell>
        </row>
        <row r="2360">
          <cell r="A2360" t="str">
            <v>MAR-91616129HU</v>
          </cell>
          <cell r="B2360" t="str">
            <v>Martin</v>
          </cell>
          <cell r="C2360" t="str">
            <v>MAC One Family</v>
          </cell>
          <cell r="D2360" t="str">
            <v>Set of 10 VDO Couplers</v>
          </cell>
          <cell r="E2360" t="str">
            <v>MAR--MAC</v>
          </cell>
          <cell r="H2360" t="str">
            <v>Set of 10 VDO Couplers</v>
          </cell>
          <cell r="I2360" t="str">
            <v>Set of 10 VDO Couplers</v>
          </cell>
          <cell r="J2360">
            <v>209.10000000000002</v>
          </cell>
          <cell r="K2360">
            <v>209.10000000000002</v>
          </cell>
          <cell r="L2360">
            <v>115.01</v>
          </cell>
          <cell r="P2360">
            <v>688705010120</v>
          </cell>
          <cell r="Q2360">
            <v>5706681010127</v>
          </cell>
          <cell r="R2360">
            <v>1.9841579999999999</v>
          </cell>
          <cell r="S2360">
            <v>15.748031496062993</v>
          </cell>
          <cell r="T2360">
            <v>9.4488188976377963</v>
          </cell>
          <cell r="U2360">
            <v>1.9685039370078741</v>
          </cell>
          <cell r="V2360" t="str">
            <v>HU</v>
          </cell>
          <cell r="W2360" t="str">
            <v>Compliant</v>
          </cell>
          <cell r="X2360" t="str">
            <v>https://www.martin.com/en/products/mac-one</v>
          </cell>
          <cell r="Y2360">
            <v>614</v>
          </cell>
        </row>
        <row r="2361">
          <cell r="A2361" t="str">
            <v>MAR-91616130HU</v>
          </cell>
          <cell r="B2361" t="str">
            <v>Martin</v>
          </cell>
          <cell r="C2361" t="str">
            <v>MAC One Family</v>
          </cell>
          <cell r="D2361" t="str">
            <v>MAC One Dual VDO Header</v>
          </cell>
          <cell r="E2361" t="str">
            <v>MAR--MAC</v>
          </cell>
          <cell r="H2361" t="str">
            <v>MAC One Dual VDO Header</v>
          </cell>
          <cell r="I2361" t="str">
            <v>MAC One Dual VDO Header</v>
          </cell>
          <cell r="J2361">
            <v>425</v>
          </cell>
          <cell r="K2361">
            <v>425</v>
          </cell>
          <cell r="L2361">
            <v>233.75</v>
          </cell>
          <cell r="P2361">
            <v>688705010113</v>
          </cell>
          <cell r="Q2361">
            <v>5706681010110</v>
          </cell>
          <cell r="R2361">
            <v>6.3933979999999995</v>
          </cell>
          <cell r="S2361">
            <v>23.622047244094489</v>
          </cell>
          <cell r="T2361">
            <v>6.6929133858267722</v>
          </cell>
          <cell r="U2361">
            <v>5.5118110236220472</v>
          </cell>
          <cell r="V2361" t="str">
            <v>HU</v>
          </cell>
          <cell r="W2361" t="str">
            <v>Compliant</v>
          </cell>
          <cell r="X2361" t="str">
            <v>https://www.martin.com/en/products/mac-one</v>
          </cell>
          <cell r="Y2361">
            <v>615</v>
          </cell>
        </row>
        <row r="2362">
          <cell r="A2362" t="str">
            <v>MAR-91616135</v>
          </cell>
          <cell r="B2362" t="str">
            <v>Martin</v>
          </cell>
          <cell r="C2362" t="str">
            <v>MAC One Family</v>
          </cell>
          <cell r="D2362" t="str">
            <v>Set of 10 MAC One Single VDO Adapters</v>
          </cell>
          <cell r="E2362" t="str">
            <v>MAR--MAC</v>
          </cell>
          <cell r="H2362" t="str">
            <v>Set of 10 MAC One Single VDO Adapters</v>
          </cell>
          <cell r="I2362" t="str">
            <v>Set of 10 MAC One Single VDO Adapters</v>
          </cell>
          <cell r="J2362">
            <v>264</v>
          </cell>
          <cell r="K2362">
            <v>264</v>
          </cell>
          <cell r="L2362">
            <v>145.19999999999999</v>
          </cell>
          <cell r="P2362">
            <v>688705010915</v>
          </cell>
          <cell r="Q2362">
            <v>5706681010912</v>
          </cell>
          <cell r="X2362" t="str">
            <v>https://www.martin.com/en/products/mac-one</v>
          </cell>
          <cell r="Y2362">
            <v>616</v>
          </cell>
        </row>
        <row r="2363">
          <cell r="A2363" t="str">
            <v>MAC Quantum Family</v>
          </cell>
          <cell r="B2363" t="str">
            <v>Martin</v>
          </cell>
          <cell r="Y2363">
            <v>618</v>
          </cell>
        </row>
        <row r="2364">
          <cell r="A2364" t="str">
            <v>MAC Quantum Profile</v>
          </cell>
          <cell r="B2364" t="str">
            <v>Martin</v>
          </cell>
          <cell r="Y2364">
            <v>619</v>
          </cell>
        </row>
        <row r="2365">
          <cell r="A2365" t="str">
            <v>90240000HU</v>
          </cell>
          <cell r="B2365" t="str">
            <v>Martin</v>
          </cell>
          <cell r="C2365" t="str">
            <v>LED</v>
          </cell>
          <cell r="D2365" t="str">
            <v xml:space="preserve">MAC Quantum Profile in cardboard </v>
          </cell>
          <cell r="E2365" t="str">
            <v>MSL-ENCORE</v>
          </cell>
          <cell r="G2365" t="str">
            <v>EOL stage – limited availability may apply</v>
          </cell>
          <cell r="H2365" t="str">
            <v xml:space="preserve">MAC Quantum Profile in cardboard </v>
          </cell>
          <cell r="I2365" t="str">
            <v xml:space="preserve">MAC Quantum Profile in cardboard </v>
          </cell>
          <cell r="J2365">
            <v>10800</v>
          </cell>
          <cell r="K2365">
            <v>10800</v>
          </cell>
          <cell r="L2365">
            <v>5940</v>
          </cell>
          <cell r="P2365">
            <v>5706681232727</v>
          </cell>
          <cell r="Q2365">
            <v>5706681232727</v>
          </cell>
          <cell r="V2365" t="str">
            <v>HU</v>
          </cell>
          <cell r="W2365" t="str">
            <v>Compliant</v>
          </cell>
          <cell r="Y2365">
            <v>620</v>
          </cell>
        </row>
        <row r="2366">
          <cell r="A2366" t="str">
            <v>MAC Quantum Accessories</v>
          </cell>
          <cell r="B2366" t="str">
            <v>Martin</v>
          </cell>
          <cell r="Y2366">
            <v>621</v>
          </cell>
        </row>
        <row r="2367">
          <cell r="A2367" t="str">
            <v>91611600HU</v>
          </cell>
          <cell r="B2367" t="str">
            <v>Martin</v>
          </cell>
          <cell r="C2367" t="str">
            <v>LED</v>
          </cell>
          <cell r="D2367" t="str">
            <v xml:space="preserve">Soft lens for MAC Quantum Wash </v>
          </cell>
          <cell r="E2367" t="str">
            <v>MAR--VC</v>
          </cell>
          <cell r="G2367" t="str">
            <v>EOL stage – limited availability may apply</v>
          </cell>
          <cell r="H2367" t="str">
            <v xml:space="preserve">Soft lens for MAC Quantum Wash </v>
          </cell>
          <cell r="I2367" t="str">
            <v xml:space="preserve">Soft lens for MAC Quantum Wash </v>
          </cell>
          <cell r="J2367">
            <v>288</v>
          </cell>
          <cell r="K2367">
            <v>288</v>
          </cell>
          <cell r="L2367">
            <v>158.4</v>
          </cell>
          <cell r="V2367" t="str">
            <v>HU</v>
          </cell>
          <cell r="W2367" t="str">
            <v>Compliant</v>
          </cell>
          <cell r="X2367" t="str">
            <v>http://www.martin.com/en-us/product-details/mac-quantum-wash</v>
          </cell>
          <cell r="Y2367">
            <v>622</v>
          </cell>
        </row>
        <row r="2368">
          <cell r="A2368">
            <v>91510210</v>
          </cell>
          <cell r="B2368" t="str">
            <v>Martin</v>
          </cell>
          <cell r="C2368" t="str">
            <v>LED</v>
          </cell>
          <cell r="D2368" t="str">
            <v xml:space="preserve">Flightcase for 2 x MAC Quantum </v>
          </cell>
          <cell r="E2368" t="str">
            <v>EXT-CREAT</v>
          </cell>
          <cell r="G2368" t="str">
            <v>EOL pre-notice - Will be submitted for EOL soon</v>
          </cell>
          <cell r="H2368" t="str">
            <v xml:space="preserve">Flightcase for 2 x MAC Quantum </v>
          </cell>
          <cell r="I2368" t="str">
            <v xml:space="preserve">Flightcase for 2 x MAC Quantum </v>
          </cell>
          <cell r="J2368">
            <v>2248</v>
          </cell>
          <cell r="K2368">
            <v>2248</v>
          </cell>
          <cell r="L2368">
            <v>1236.4000000000001</v>
          </cell>
          <cell r="R2368">
            <v>22.834658000000001</v>
          </cell>
          <cell r="S2368">
            <v>30.708677999999999</v>
          </cell>
          <cell r="V2368" t="str">
            <v>DE</v>
          </cell>
          <cell r="X2368" t="str">
            <v>http://www.martin.com/en-us/product-details/mac-quantum-profile</v>
          </cell>
          <cell r="Y2368">
            <v>623</v>
          </cell>
        </row>
        <row r="2369">
          <cell r="A2369" t="str">
            <v>MAC Ultra Family</v>
          </cell>
          <cell r="B2369" t="str">
            <v>Martin</v>
          </cell>
          <cell r="Y2369">
            <v>625</v>
          </cell>
        </row>
        <row r="2370">
          <cell r="A2370" t="str">
            <v>MAC Ultra Performance</v>
          </cell>
          <cell r="B2370" t="str">
            <v>Martin</v>
          </cell>
          <cell r="Y2370">
            <v>626</v>
          </cell>
        </row>
        <row r="2371">
          <cell r="A2371" t="str">
            <v>90250055HU</v>
          </cell>
          <cell r="B2371" t="str">
            <v>Martin</v>
          </cell>
          <cell r="C2371" t="str">
            <v>MAC</v>
          </cell>
          <cell r="D2371" t="str">
            <v>MAC Ultra Performance, SIP</v>
          </cell>
          <cell r="E2371" t="str">
            <v>MAR--MAC</v>
          </cell>
          <cell r="H2371" t="str">
            <v>MAC Ultra Performance, SIP</v>
          </cell>
          <cell r="I2371" t="str">
            <v>MAC Ultra Performance, SIP</v>
          </cell>
          <cell r="J2371">
            <v>24060</v>
          </cell>
          <cell r="K2371">
            <v>24060</v>
          </cell>
          <cell r="L2371">
            <v>13233</v>
          </cell>
          <cell r="P2371">
            <v>688705005775</v>
          </cell>
          <cell r="Q2371">
            <v>5706681005772</v>
          </cell>
          <cell r="V2371" t="str">
            <v>HU</v>
          </cell>
          <cell r="W2371" t="str">
            <v>Compliant</v>
          </cell>
          <cell r="X2371" t="str">
            <v>https://www.martin.com/en-US/products/mac-ultra-performance</v>
          </cell>
          <cell r="Y2371">
            <v>627</v>
          </cell>
        </row>
        <row r="2372">
          <cell r="A2372" t="str">
            <v>90250060HU</v>
          </cell>
          <cell r="B2372" t="str">
            <v>Martin</v>
          </cell>
          <cell r="C2372" t="str">
            <v>MAC</v>
          </cell>
          <cell r="D2372" t="str">
            <v>MAC Ultra Performance, white finish, SIP</v>
          </cell>
          <cell r="E2372" t="str">
            <v>MAR--MAC</v>
          </cell>
          <cell r="H2372" t="str">
            <v>MAC Ultra Performance, white finish, SIP</v>
          </cell>
          <cell r="I2372" t="str">
            <v>MAC Ultra Performance, white finish, SIP</v>
          </cell>
          <cell r="J2372">
            <v>26085</v>
          </cell>
          <cell r="K2372">
            <v>26085</v>
          </cell>
          <cell r="L2372">
            <v>14346.75</v>
          </cell>
          <cell r="P2372">
            <v>688705005782</v>
          </cell>
          <cell r="Q2372">
            <v>5706681005789</v>
          </cell>
          <cell r="V2372" t="str">
            <v>HU</v>
          </cell>
          <cell r="W2372" t="str">
            <v>Compliant</v>
          </cell>
          <cell r="X2372" t="str">
            <v>https://www.martin.com/en-US/products/mac-ultra-performance</v>
          </cell>
          <cell r="Y2372">
            <v>628</v>
          </cell>
        </row>
        <row r="2373">
          <cell r="A2373" t="str">
            <v>MAC Ultra Wash</v>
          </cell>
          <cell r="B2373" t="str">
            <v>Martin</v>
          </cell>
          <cell r="Y2373">
            <v>629</v>
          </cell>
        </row>
        <row r="2374">
          <cell r="A2374" t="str">
            <v>90250085HU</v>
          </cell>
          <cell r="B2374" t="str">
            <v>Martin</v>
          </cell>
          <cell r="C2374" t="str">
            <v>MAC</v>
          </cell>
          <cell r="D2374" t="str">
            <v>MAC Ultra Wash, SIP</v>
          </cell>
          <cell r="E2374" t="str">
            <v>MAR--MAC</v>
          </cell>
          <cell r="H2374" t="str">
            <v>MAC Ultra Wash, SIP</v>
          </cell>
          <cell r="I2374" t="str">
            <v>MAC Ultra Wash, SIP</v>
          </cell>
          <cell r="J2374">
            <v>18705</v>
          </cell>
          <cell r="K2374">
            <v>18705</v>
          </cell>
          <cell r="L2374">
            <v>10287.75</v>
          </cell>
          <cell r="P2374">
            <v>688705005836</v>
          </cell>
          <cell r="Q2374">
            <v>5706681005833</v>
          </cell>
          <cell r="V2374" t="str">
            <v>HU</v>
          </cell>
          <cell r="W2374" t="str">
            <v>Compliant</v>
          </cell>
          <cell r="X2374" t="str">
            <v>https://www.martin.com/en-US/products/mac-ultra-wash</v>
          </cell>
          <cell r="Y2374">
            <v>630</v>
          </cell>
        </row>
        <row r="2375">
          <cell r="A2375" t="str">
            <v>90250090HU</v>
          </cell>
          <cell r="B2375" t="str">
            <v>Martin</v>
          </cell>
          <cell r="C2375" t="str">
            <v>MAC</v>
          </cell>
          <cell r="D2375" t="str">
            <v>MAC Ultra Wash, white finish, SIP</v>
          </cell>
          <cell r="E2375" t="str">
            <v>MAR--MAC</v>
          </cell>
          <cell r="H2375" t="str">
            <v>MAC Ultra Wash, white finish, SIP</v>
          </cell>
          <cell r="I2375" t="str">
            <v>MAC Ultra Wash, white finish, SIP</v>
          </cell>
          <cell r="J2375">
            <v>20985</v>
          </cell>
          <cell r="K2375">
            <v>20985</v>
          </cell>
          <cell r="L2375">
            <v>11541.75</v>
          </cell>
          <cell r="P2375">
            <v>688705005843</v>
          </cell>
          <cell r="Q2375">
            <v>5706681005840</v>
          </cell>
          <cell r="V2375" t="str">
            <v>ZZ</v>
          </cell>
          <cell r="X2375" t="str">
            <v>https://www.martin.com/en-US/products/mac-ultra-wash</v>
          </cell>
          <cell r="Y2375">
            <v>631</v>
          </cell>
        </row>
        <row r="2376">
          <cell r="A2376" t="str">
            <v>MAC Ultra Accessories</v>
          </cell>
          <cell r="B2376" t="str">
            <v>Martin</v>
          </cell>
          <cell r="Y2376">
            <v>632</v>
          </cell>
        </row>
        <row r="2377">
          <cell r="A2377" t="str">
            <v>MAR-91515055</v>
          </cell>
          <cell r="B2377" t="str">
            <v>Martin</v>
          </cell>
          <cell r="C2377" t="str">
            <v>MAC</v>
          </cell>
          <cell r="D2377" t="str">
            <v>Flightcase for 2 x MAC Ultra Performance/Wash without SIP inserts</v>
          </cell>
          <cell r="E2377" t="str">
            <v>EXT-LIN</v>
          </cell>
          <cell r="H2377" t="str">
            <v>Flightcase for 2 x MAC Ultra Performance/Wash without SIP inserts</v>
          </cell>
          <cell r="I2377" t="str">
            <v>Flightcase for 2 x MAC Ultra Performance/Wash without SIP inserts</v>
          </cell>
          <cell r="J2377">
            <v>2695</v>
          </cell>
          <cell r="K2377">
            <v>2695</v>
          </cell>
          <cell r="L2377">
            <v>1482.25</v>
          </cell>
          <cell r="P2377">
            <v>688705007526</v>
          </cell>
          <cell r="Q2377">
            <v>5706681007523</v>
          </cell>
          <cell r="V2377" t="str">
            <v>DE</v>
          </cell>
          <cell r="X2377" t="str">
            <v>https://www.martin.com/en-US/site_elements/mac-ultra-family-flightcase-spec-sheet</v>
          </cell>
          <cell r="Y2377">
            <v>633</v>
          </cell>
        </row>
        <row r="2378">
          <cell r="A2378" t="str">
            <v>MAR-91614060HU</v>
          </cell>
          <cell r="B2378" t="str">
            <v>Martin</v>
          </cell>
          <cell r="C2378" t="str">
            <v>MAC</v>
          </cell>
          <cell r="D2378" t="str">
            <v>Heavy-frost/wash filter (prism replacement)</v>
          </cell>
          <cell r="E2378" t="str">
            <v>MAR--ERA</v>
          </cell>
          <cell r="H2378" t="str">
            <v>Heavy-frost/wash filter (prism replacement)</v>
          </cell>
          <cell r="I2378" t="str">
            <v>Heavy-frost/wash filter (prism replacement)</v>
          </cell>
          <cell r="J2378">
            <v>123.60000000000001</v>
          </cell>
          <cell r="K2378">
            <v>123.60000000000001</v>
          </cell>
          <cell r="L2378">
            <v>67.98</v>
          </cell>
          <cell r="P2378">
            <v>688705007694</v>
          </cell>
          <cell r="Q2378">
            <v>5706681007691</v>
          </cell>
          <cell r="V2378" t="str">
            <v>HU</v>
          </cell>
          <cell r="W2378" t="str">
            <v>Compliant</v>
          </cell>
          <cell r="Y2378">
            <v>634</v>
          </cell>
        </row>
        <row r="2379">
          <cell r="A2379" t="str">
            <v>MAR-91614063HU</v>
          </cell>
          <cell r="B2379" t="str">
            <v>Martin</v>
          </cell>
          <cell r="C2379" t="str">
            <v>MAC</v>
          </cell>
          <cell r="D2379" t="str">
            <v>Heavy-frost/wash filter (frost replacement)</v>
          </cell>
          <cell r="H2379" t="str">
            <v>Heavy-frost/wash filter (frost replacement)</v>
          </cell>
          <cell r="I2379" t="str">
            <v>Heavy-frost/wash filter (frost replacement)</v>
          </cell>
          <cell r="J2379">
            <v>90.600000000000009</v>
          </cell>
          <cell r="K2379">
            <v>90.600000000000009</v>
          </cell>
          <cell r="L2379">
            <v>49.83</v>
          </cell>
          <cell r="P2379">
            <v>688705008349</v>
          </cell>
          <cell r="Q2379">
            <v>5706681008346</v>
          </cell>
          <cell r="V2379" t="str">
            <v>HU</v>
          </cell>
          <cell r="W2379" t="str">
            <v>Compliant</v>
          </cell>
          <cell r="Y2379">
            <v>635</v>
          </cell>
        </row>
        <row r="2380">
          <cell r="A2380" t="str">
            <v>MAR-90250300HU</v>
          </cell>
          <cell r="B2380" t="str">
            <v>Martin</v>
          </cell>
          <cell r="C2380" t="str">
            <v>MAC</v>
          </cell>
          <cell r="D2380" t="str">
            <v>MAC VIPER XIP IN CARDBOARD</v>
          </cell>
          <cell r="E2380" t="str">
            <v>MAR--MAC</v>
          </cell>
          <cell r="H2380" t="str">
            <v>MAC VIPER XIP IN CARDBOARD</v>
          </cell>
          <cell r="I2380" t="str">
            <v>MAC VIPER XIP IN CARDBOARD</v>
          </cell>
          <cell r="J2380">
            <v>16930</v>
          </cell>
          <cell r="K2380">
            <v>16930</v>
          </cell>
          <cell r="L2380">
            <v>9311.5</v>
          </cell>
          <cell r="P2380">
            <v>688705010564</v>
          </cell>
          <cell r="Q2380">
            <v>5706681010561</v>
          </cell>
          <cell r="R2380">
            <v>93.3</v>
          </cell>
          <cell r="S2380">
            <v>23.1</v>
          </cell>
          <cell r="T2380">
            <v>15.1</v>
          </cell>
          <cell r="U2380">
            <v>34.799999999999997</v>
          </cell>
          <cell r="V2380" t="str">
            <v>HU</v>
          </cell>
          <cell r="W2380" t="str">
            <v>Compliant</v>
          </cell>
          <cell r="Y2380">
            <v>639</v>
          </cell>
        </row>
        <row r="2381">
          <cell r="A2381" t="str">
            <v>MAR-90250305HU</v>
          </cell>
          <cell r="B2381" t="str">
            <v>Martin</v>
          </cell>
          <cell r="C2381" t="str">
            <v>MAC</v>
          </cell>
          <cell r="D2381" t="str">
            <v>MAC VIPER XIP IN SIP</v>
          </cell>
          <cell r="E2381" t="str">
            <v>MAR--MAC</v>
          </cell>
          <cell r="H2381" t="str">
            <v>MAC VIPER XIP IN SIP</v>
          </cell>
          <cell r="I2381" t="str">
            <v>MAC VIPER XIP IN SIP</v>
          </cell>
          <cell r="J2381">
            <v>17815</v>
          </cell>
          <cell r="K2381">
            <v>17815</v>
          </cell>
          <cell r="L2381">
            <v>9798.25</v>
          </cell>
          <cell r="P2381">
            <v>688705010571</v>
          </cell>
          <cell r="Q2381">
            <v>5706681010578</v>
          </cell>
          <cell r="R2381">
            <v>119</v>
          </cell>
          <cell r="S2381">
            <v>23</v>
          </cell>
          <cell r="T2381">
            <v>23</v>
          </cell>
          <cell r="U2381">
            <v>31</v>
          </cell>
          <cell r="V2381" t="str">
            <v>HU</v>
          </cell>
          <cell r="W2381" t="str">
            <v>Compliant</v>
          </cell>
          <cell r="Y2381">
            <v>640</v>
          </cell>
        </row>
        <row r="2382">
          <cell r="A2382" t="str">
            <v>MAR-91515060</v>
          </cell>
          <cell r="B2382" t="str">
            <v>Martin</v>
          </cell>
          <cell r="C2382" t="str">
            <v>MAC</v>
          </cell>
          <cell r="D2382" t="str">
            <v>FLIGHTCASE FOR 1 X MAC VIPER XIP (without SIP insert)</v>
          </cell>
          <cell r="E2382" t="str">
            <v>MAR--MAC</v>
          </cell>
          <cell r="H2382" t="str">
            <v>FLIGHTCASE FOR 1 X MAC VIPER XIP (without SIP insert)</v>
          </cell>
          <cell r="I2382" t="str">
            <v>FLIGHTCASE FOR 1 X MAC VIPER XIP (without SIP insert)</v>
          </cell>
          <cell r="J2382">
            <v>2017</v>
          </cell>
          <cell r="K2382">
            <v>2017</v>
          </cell>
          <cell r="L2382">
            <v>1109.3499999999999</v>
          </cell>
          <cell r="P2382">
            <v>688705010595</v>
          </cell>
          <cell r="Q2382">
            <v>5706681010592</v>
          </cell>
          <cell r="R2382">
            <v>76.099999999999994</v>
          </cell>
          <cell r="S2382">
            <v>23.6</v>
          </cell>
          <cell r="T2382">
            <v>23.6</v>
          </cell>
          <cell r="U2382">
            <v>35.4</v>
          </cell>
          <cell r="V2382" t="str">
            <v>DE</v>
          </cell>
          <cell r="Y2382">
            <v>643</v>
          </cell>
        </row>
        <row r="2383">
          <cell r="A2383" t="str">
            <v>MAR-91515061</v>
          </cell>
          <cell r="B2383" t="str">
            <v>Martin</v>
          </cell>
          <cell r="C2383" t="str">
            <v>MAC</v>
          </cell>
          <cell r="D2383" t="str">
            <v>FLIGHTCASE FOR 2 X MAC VIPER XIP (without SIP inserts)</v>
          </cell>
          <cell r="E2383" t="str">
            <v>MAR--MAC</v>
          </cell>
          <cell r="H2383" t="str">
            <v>FLIGHTCASE FOR 2 X MAC VIPER XIP (without SIP inserts)</v>
          </cell>
          <cell r="I2383" t="str">
            <v>FLIGHTCASE FOR 2 X MAC VIPER XIP (without SIP inserts)</v>
          </cell>
          <cell r="J2383">
            <v>2364</v>
          </cell>
          <cell r="K2383">
            <v>2364</v>
          </cell>
          <cell r="L2383">
            <v>1300.2</v>
          </cell>
          <cell r="P2383">
            <v>688705010618</v>
          </cell>
          <cell r="Q2383">
            <v>5706681010615</v>
          </cell>
          <cell r="R2383">
            <v>112.4</v>
          </cell>
          <cell r="S2383">
            <v>47.8</v>
          </cell>
          <cell r="T2383">
            <v>23.6</v>
          </cell>
          <cell r="U2383">
            <v>35.4</v>
          </cell>
          <cell r="V2383" t="str">
            <v>DE</v>
          </cell>
          <cell r="Y2383">
            <v>644</v>
          </cell>
        </row>
        <row r="2384">
          <cell r="A2384" t="str">
            <v>MAR-91611863HU</v>
          </cell>
          <cell r="B2384" t="str">
            <v>Martin</v>
          </cell>
          <cell r="C2384" t="str">
            <v>Accessories</v>
          </cell>
          <cell r="E2384" t="str">
            <v>MAR--MAC</v>
          </cell>
          <cell r="H2384" t="str">
            <v>Additional SiP Foam Flightcase Insert for MAC Viper XIP</v>
          </cell>
          <cell r="I2384" t="str">
            <v>Additional SiP Foam Flightcase Insert for MAC Viper XIP</v>
          </cell>
          <cell r="J2384">
            <v>866</v>
          </cell>
          <cell r="K2384">
            <v>866</v>
          </cell>
          <cell r="L2384">
            <v>476.3</v>
          </cell>
          <cell r="Y2384">
            <v>645</v>
          </cell>
        </row>
        <row r="2385">
          <cell r="A2385" t="str">
            <v>MAR-91515062</v>
          </cell>
          <cell r="B2385" t="str">
            <v>Martin</v>
          </cell>
          <cell r="C2385" t="str">
            <v>Accessories</v>
          </cell>
          <cell r="E2385" t="str">
            <v>MAR--MAC</v>
          </cell>
          <cell r="H2385" t="str">
            <v>MAC Viper Flightcase XIP Upgrade Kit</v>
          </cell>
          <cell r="I2385" t="str">
            <v>MAC Viper Flightcase XIP Upgrade Kit</v>
          </cell>
          <cell r="J2385">
            <v>260</v>
          </cell>
          <cell r="K2385">
            <v>260</v>
          </cell>
          <cell r="L2385">
            <v>143</v>
          </cell>
          <cell r="P2385">
            <v>688705010892</v>
          </cell>
          <cell r="Q2385">
            <v>5706681010899</v>
          </cell>
          <cell r="Y2385">
            <v>646</v>
          </cell>
        </row>
        <row r="2386">
          <cell r="A2386" t="str">
            <v>MAR-91614065HU</v>
          </cell>
          <cell r="B2386" t="str">
            <v>Martin</v>
          </cell>
          <cell r="C2386" t="str">
            <v>Accessories</v>
          </cell>
          <cell r="E2386" t="str">
            <v>MAR--MAC</v>
          </cell>
          <cell r="H2386" t="str">
            <v>MAC Viper XIP Hotspot Filter -Gobo Repl</v>
          </cell>
          <cell r="I2386" t="str">
            <v>MAC Viper XIP Hotspot Filter -Gobo Repl</v>
          </cell>
          <cell r="J2386">
            <v>44.6</v>
          </cell>
          <cell r="K2386">
            <v>44.6</v>
          </cell>
          <cell r="L2386">
            <v>24.53</v>
          </cell>
          <cell r="P2386">
            <v>688705010908</v>
          </cell>
          <cell r="Q2386">
            <v>5706681010905</v>
          </cell>
          <cell r="Y2386">
            <v>647</v>
          </cell>
        </row>
        <row r="2387">
          <cell r="A2387" t="str">
            <v>MAC Viper Profile</v>
          </cell>
          <cell r="B2387" t="str">
            <v>Martin</v>
          </cell>
          <cell r="Y2387">
            <v>650</v>
          </cell>
        </row>
        <row r="2388">
          <cell r="A2388" t="str">
            <v>90233000HU</v>
          </cell>
          <cell r="B2388" t="str">
            <v>Martin</v>
          </cell>
          <cell r="C2388" t="str">
            <v>Mac Viper Profile</v>
          </cell>
          <cell r="D2388" t="str">
            <v xml:space="preserve">MAC Viper Profile in cardboard </v>
          </cell>
          <cell r="G2388" t="str">
            <v>EOL stage – limited availability may apply</v>
          </cell>
          <cell r="H2388" t="str">
            <v xml:space="preserve">MAC Viper Profile in 2-unit flightcase </v>
          </cell>
          <cell r="I2388" t="str">
            <v xml:space="preserve">MAC Viper Profile in 2-unit flightcase </v>
          </cell>
          <cell r="J2388">
            <v>15760</v>
          </cell>
          <cell r="K2388">
            <v>15760</v>
          </cell>
          <cell r="L2388">
            <v>8668</v>
          </cell>
          <cell r="P2388">
            <v>688705007342</v>
          </cell>
          <cell r="Q2388">
            <v>5706681232475</v>
          </cell>
          <cell r="V2388" t="str">
            <v>CN</v>
          </cell>
          <cell r="W2388" t="str">
            <v>Non Compliant</v>
          </cell>
          <cell r="Y2388">
            <v>651</v>
          </cell>
        </row>
        <row r="2389">
          <cell r="A2389" t="str">
            <v>MAC Viper Performance</v>
          </cell>
          <cell r="B2389" t="str">
            <v>Martin</v>
          </cell>
          <cell r="C2389" t="str">
            <v/>
          </cell>
          <cell r="Y2389">
            <v>652</v>
          </cell>
        </row>
        <row r="2390">
          <cell r="A2390" t="str">
            <v>90233100HU</v>
          </cell>
          <cell r="B2390" t="str">
            <v>Martin</v>
          </cell>
          <cell r="C2390" t="str">
            <v>Mac Viper Performance</v>
          </cell>
          <cell r="D2390" t="str">
            <v xml:space="preserve">MAC Viper Performance in cardboard </v>
          </cell>
          <cell r="E2390" t="str">
            <v>MSL-VIPER</v>
          </cell>
          <cell r="G2390" t="str">
            <v>EOL stage – limited availability may apply</v>
          </cell>
          <cell r="H2390" t="str">
            <v xml:space="preserve">MAC Viper Performance in cardboard </v>
          </cell>
          <cell r="I2390" t="str">
            <v xml:space="preserve">MAC Viper Performance in cardboard </v>
          </cell>
          <cell r="J2390">
            <v>15575</v>
          </cell>
          <cell r="K2390">
            <v>15575</v>
          </cell>
          <cell r="L2390">
            <v>8566.25</v>
          </cell>
          <cell r="P2390">
            <v>688705007380</v>
          </cell>
          <cell r="Q2390">
            <v>5706681232598</v>
          </cell>
          <cell r="R2390">
            <v>17.7</v>
          </cell>
          <cell r="S2390">
            <v>22.8</v>
          </cell>
          <cell r="V2390" t="str">
            <v>HU</v>
          </cell>
          <cell r="W2390" t="str">
            <v>Compliant</v>
          </cell>
          <cell r="Y2390">
            <v>653</v>
          </cell>
        </row>
        <row r="2391">
          <cell r="A2391" t="str">
            <v>MAC Viper Wash DX</v>
          </cell>
          <cell r="B2391" t="str">
            <v>Martin</v>
          </cell>
          <cell r="C2391" t="str">
            <v/>
          </cell>
          <cell r="Y2391">
            <v>654</v>
          </cell>
        </row>
        <row r="2392">
          <cell r="A2392" t="str">
            <v>90233070HU</v>
          </cell>
          <cell r="B2392" t="str">
            <v>Martin</v>
          </cell>
          <cell r="C2392" t="str">
            <v>Mac Viper Wash</v>
          </cell>
          <cell r="D2392" t="str">
            <v xml:space="preserve">MAC Viper Wash DX in cardboard </v>
          </cell>
          <cell r="E2392" t="str">
            <v>MSL-VIPER</v>
          </cell>
          <cell r="G2392" t="str">
            <v>EOL stage – limited availability may apply</v>
          </cell>
          <cell r="H2392" t="str">
            <v xml:space="preserve">MAC Viper Wash DX in cardboard </v>
          </cell>
          <cell r="I2392" t="str">
            <v xml:space="preserve">MAC Viper Wash DX in cardboard </v>
          </cell>
          <cell r="J2392">
            <v>12830</v>
          </cell>
          <cell r="K2392">
            <v>12830</v>
          </cell>
          <cell r="L2392">
            <v>7056.5</v>
          </cell>
          <cell r="P2392">
            <v>688705007373</v>
          </cell>
          <cell r="Q2392">
            <v>5706681232567</v>
          </cell>
          <cell r="R2392">
            <v>17.7</v>
          </cell>
          <cell r="S2392">
            <v>22.8</v>
          </cell>
          <cell r="V2392" t="str">
            <v>HU</v>
          </cell>
          <cell r="W2392" t="str">
            <v>Compliant</v>
          </cell>
          <cell r="Y2392">
            <v>655</v>
          </cell>
        </row>
        <row r="2393">
          <cell r="A2393">
            <v>91510180</v>
          </cell>
          <cell r="B2393" t="str">
            <v>Martin</v>
          </cell>
          <cell r="C2393" t="str">
            <v>Mac Viper Accessory</v>
          </cell>
          <cell r="D2393" t="str">
            <v xml:space="preserve">Flightcase for 2 x MAC Viper </v>
          </cell>
          <cell r="G2393" t="str">
            <v>EOL stage – limited availability may apply</v>
          </cell>
          <cell r="H2393" t="str">
            <v xml:space="preserve">Flightcase for 2 x MAC Viper </v>
          </cell>
          <cell r="I2393" t="str">
            <v xml:space="preserve">Flightcase for 2 x MAC Viper </v>
          </cell>
          <cell r="J2393">
            <v>2650</v>
          </cell>
          <cell r="K2393">
            <v>2650</v>
          </cell>
          <cell r="L2393">
            <v>1457.5</v>
          </cell>
          <cell r="P2393">
            <v>5706681232512</v>
          </cell>
          <cell r="Q2393">
            <v>5706681212088</v>
          </cell>
          <cell r="R2393">
            <v>22.83</v>
          </cell>
          <cell r="S2393">
            <v>23.62</v>
          </cell>
          <cell r="V2393" t="str">
            <v>HU</v>
          </cell>
          <cell r="W2393" t="str">
            <v>Compliant</v>
          </cell>
          <cell r="X2393" t="str">
            <v>http://www.martin.com/en-us/product-details/mac-viper-airfx</v>
          </cell>
          <cell r="Y2393">
            <v>657</v>
          </cell>
        </row>
        <row r="2394">
          <cell r="A2394" t="str">
            <v>P3 Range</v>
          </cell>
          <cell r="B2394" t="str">
            <v>Martin</v>
          </cell>
          <cell r="Y2394">
            <v>660</v>
          </cell>
        </row>
        <row r="2395">
          <cell r="A2395" t="str">
            <v>P3 System Controller Family</v>
          </cell>
          <cell r="B2395" t="str">
            <v>Martin</v>
          </cell>
          <cell r="Y2395">
            <v>662</v>
          </cell>
        </row>
        <row r="2396">
          <cell r="A2396" t="str">
            <v>MAR-90721100</v>
          </cell>
          <cell r="B2396" t="str">
            <v>Martin</v>
          </cell>
          <cell r="C2396" t="str">
            <v>P3 System Controller Family</v>
          </cell>
          <cell r="D2396" t="str">
            <v xml:space="preserve">P3-175 System Controller </v>
          </cell>
          <cell r="E2396" t="str">
            <v>MAR--P3</v>
          </cell>
          <cell r="H2396" t="str">
            <v xml:space="preserve">P3-175 System Controller </v>
          </cell>
          <cell r="I2396" t="str">
            <v xml:space="preserve">P3-175 System Controller </v>
          </cell>
          <cell r="J2396">
            <v>9615</v>
          </cell>
          <cell r="K2396">
            <v>9615</v>
          </cell>
          <cell r="L2396">
            <v>5288.25</v>
          </cell>
          <cell r="P2396">
            <v>688705008790</v>
          </cell>
          <cell r="Q2396">
            <v>5706681008797</v>
          </cell>
          <cell r="R2396">
            <v>12.125409999999999</v>
          </cell>
          <cell r="S2396">
            <v>22.440944881889767</v>
          </cell>
          <cell r="T2396">
            <v>17.716535433070867</v>
          </cell>
          <cell r="U2396">
            <v>6.6929133858267722</v>
          </cell>
          <cell r="V2396" t="str">
            <v>GB</v>
          </cell>
          <cell r="X2396" t="str">
            <v>https://www.martin.com/en/products/p3-175-system-controller</v>
          </cell>
          <cell r="Y2396">
            <v>664</v>
          </cell>
        </row>
        <row r="2397">
          <cell r="A2397" t="str">
            <v>MAR-90721101</v>
          </cell>
          <cell r="B2397" t="str">
            <v>Martin</v>
          </cell>
          <cell r="C2397" t="str">
            <v>P3 System Controller Family</v>
          </cell>
          <cell r="D2397" t="str">
            <v xml:space="preserve">P3-275 System Controller </v>
          </cell>
          <cell r="E2397" t="str">
            <v>MAR--P3</v>
          </cell>
          <cell r="H2397" t="str">
            <v xml:space="preserve">P3-275 System Controller </v>
          </cell>
          <cell r="I2397" t="str">
            <v xml:space="preserve">P3-275 System Controller </v>
          </cell>
          <cell r="J2397">
            <v>17140</v>
          </cell>
          <cell r="K2397">
            <v>17140</v>
          </cell>
          <cell r="L2397">
            <v>9427</v>
          </cell>
          <cell r="P2397">
            <v>688705008806</v>
          </cell>
          <cell r="Q2397">
            <v>5706681008803</v>
          </cell>
          <cell r="R2397">
            <v>20.282503999999996</v>
          </cell>
          <cell r="S2397">
            <v>21.653543307086615</v>
          </cell>
          <cell r="T2397">
            <v>20.472440944881892</v>
          </cell>
          <cell r="U2397">
            <v>8.6614173228346463</v>
          </cell>
          <cell r="V2397" t="str">
            <v>GB</v>
          </cell>
          <cell r="X2397" t="str">
            <v>https://www.martin.com/en/products/p3-275-system-controller</v>
          </cell>
          <cell r="Y2397">
            <v>666</v>
          </cell>
        </row>
        <row r="2398">
          <cell r="A2398" t="str">
            <v>P3-300 System Controller</v>
          </cell>
          <cell r="B2398" t="str">
            <v>Martin</v>
          </cell>
          <cell r="Y2398">
            <v>667</v>
          </cell>
        </row>
        <row r="2399">
          <cell r="A2399">
            <v>90721060</v>
          </cell>
          <cell r="B2399" t="str">
            <v>Martin</v>
          </cell>
          <cell r="C2399" t="str">
            <v>Power &amp; Processing</v>
          </cell>
          <cell r="D2399" t="str">
            <v>P3-300 System Controller</v>
          </cell>
          <cell r="E2399" t="str">
            <v>MAR--P3</v>
          </cell>
          <cell r="G2399" t="str">
            <v>EOL stage – limited availability may apply</v>
          </cell>
          <cell r="H2399" t="str">
            <v>P3-300 System Controller</v>
          </cell>
          <cell r="I2399" t="str">
            <v>P3-300 System Controller</v>
          </cell>
          <cell r="J2399">
            <v>46925</v>
          </cell>
          <cell r="K2399">
            <v>46925</v>
          </cell>
          <cell r="L2399">
            <v>25808.75</v>
          </cell>
          <cell r="O2399">
            <v>25.353129999999997</v>
          </cell>
          <cell r="Q2399">
            <v>5706681217915</v>
          </cell>
          <cell r="V2399" t="str">
            <v>GB</v>
          </cell>
          <cell r="Y2399">
            <v>668</v>
          </cell>
        </row>
        <row r="2400">
          <cell r="A2400" t="str">
            <v>P3 PowerPort Family</v>
          </cell>
          <cell r="B2400" t="str">
            <v>Martin</v>
          </cell>
          <cell r="Y2400">
            <v>670</v>
          </cell>
        </row>
        <row r="2401">
          <cell r="A2401" t="str">
            <v>P3 PowerPort 2000</v>
          </cell>
          <cell r="B2401" t="str">
            <v>Martin</v>
          </cell>
          <cell r="Y2401">
            <v>671</v>
          </cell>
        </row>
        <row r="2402">
          <cell r="A2402" t="str">
            <v>MAR-90721200</v>
          </cell>
          <cell r="B2402" t="str">
            <v>Martin</v>
          </cell>
          <cell r="C2402" t="str">
            <v>P3 PowerPort Family</v>
          </cell>
          <cell r="D2402" t="str">
            <v>P3 PowerPort 2000</v>
          </cell>
          <cell r="E2402" t="str">
            <v>MAR--P3</v>
          </cell>
          <cell r="H2402" t="str">
            <v>P3 PowrePort 2000</v>
          </cell>
          <cell r="I2402" t="str">
            <v>P3 PowerPort 2000</v>
          </cell>
          <cell r="J2402">
            <v>3425</v>
          </cell>
          <cell r="K2402">
            <v>3425</v>
          </cell>
          <cell r="L2402">
            <v>1883.75</v>
          </cell>
          <cell r="P2402">
            <v>688705010502</v>
          </cell>
          <cell r="Q2402">
            <v>5706681010509</v>
          </cell>
          <cell r="V2402" t="str">
            <v>CN</v>
          </cell>
          <cell r="W2402" t="str">
            <v>Non Compliant</v>
          </cell>
          <cell r="X2402" t="str">
            <v>https://www.martin.com/en/products/p3-powerport-2000</v>
          </cell>
          <cell r="Y2402">
            <v>672</v>
          </cell>
        </row>
        <row r="2403">
          <cell r="A2403" t="str">
            <v>P3 PowerPort 500 IP Rental</v>
          </cell>
          <cell r="B2403" t="str">
            <v>Martin</v>
          </cell>
          <cell r="Y2403">
            <v>673</v>
          </cell>
        </row>
        <row r="2404">
          <cell r="A2404" t="str">
            <v>MAR-90721201</v>
          </cell>
          <cell r="B2404" t="str">
            <v>Martin</v>
          </cell>
          <cell r="C2404" t="str">
            <v>P3 PowerPort Family</v>
          </cell>
          <cell r="D2404" t="str">
            <v>P3 PowerPort 500 IP Rental</v>
          </cell>
          <cell r="E2404" t="str">
            <v>MAR--P3</v>
          </cell>
          <cell r="H2404" t="str">
            <v>P3 PowerPort 500 IP Rental</v>
          </cell>
          <cell r="I2404" t="str">
            <v>P3 PowerPort 500 IP Rental</v>
          </cell>
          <cell r="J2404">
            <v>1917</v>
          </cell>
          <cell r="K2404">
            <v>1917</v>
          </cell>
          <cell r="L2404">
            <v>1054.3499999999999</v>
          </cell>
          <cell r="P2404">
            <v>688705010496</v>
          </cell>
          <cell r="Q2404">
            <v>5706681010493</v>
          </cell>
          <cell r="V2404" t="str">
            <v>CN</v>
          </cell>
          <cell r="W2404" t="str">
            <v>Non Compliant</v>
          </cell>
          <cell r="X2404" t="str">
            <v>https://www.martin.com/en/products/p3-powerport-500-ip-rental</v>
          </cell>
          <cell r="Y2404">
            <v>674</v>
          </cell>
        </row>
        <row r="2405">
          <cell r="A2405" t="str">
            <v>P3 PowerPort 500 IP Install</v>
          </cell>
          <cell r="B2405" t="str">
            <v>Martin</v>
          </cell>
          <cell r="Y2405">
            <v>675</v>
          </cell>
        </row>
        <row r="2406">
          <cell r="A2406" t="str">
            <v>MAR-90721202</v>
          </cell>
          <cell r="B2406" t="str">
            <v>Martin</v>
          </cell>
          <cell r="C2406" t="str">
            <v>P3 PowerPort Family</v>
          </cell>
          <cell r="D2406" t="str">
            <v>P3 PowerPort 500 IP Install</v>
          </cell>
          <cell r="E2406" t="str">
            <v>MAR--P3</v>
          </cell>
          <cell r="H2406" t="str">
            <v>P3 PowerPort 500 IP Install</v>
          </cell>
          <cell r="I2406" t="str">
            <v>P3 PowerPort 500 IP Install</v>
          </cell>
          <cell r="J2406">
            <v>2087</v>
          </cell>
          <cell r="K2406">
            <v>2087</v>
          </cell>
          <cell r="L2406">
            <v>1147.8499999999999</v>
          </cell>
          <cell r="P2406">
            <v>688705010489</v>
          </cell>
          <cell r="Q2406">
            <v>5706681010486</v>
          </cell>
          <cell r="V2406" t="str">
            <v>CN</v>
          </cell>
          <cell r="W2406" t="str">
            <v>Non Compliant</v>
          </cell>
          <cell r="X2406" t="str">
            <v>https://www.martin.com/en/products/p3-powerport-500-ip-install</v>
          </cell>
          <cell r="Y2406">
            <v>676</v>
          </cell>
        </row>
        <row r="2407">
          <cell r="A2407" t="str">
            <v>DCE PSU 240 IP</v>
          </cell>
          <cell r="B2407" t="str">
            <v>Martin</v>
          </cell>
          <cell r="Y2407">
            <v>677</v>
          </cell>
        </row>
        <row r="2408">
          <cell r="A2408" t="str">
            <v>MAR-90721203</v>
          </cell>
          <cell r="B2408" t="str">
            <v>Martin</v>
          </cell>
          <cell r="C2408" t="str">
            <v>P3 PowerPort Family</v>
          </cell>
          <cell r="D2408" t="str">
            <v>DCE PSU 240 IP</v>
          </cell>
          <cell r="E2408" t="str">
            <v>MAR--P3</v>
          </cell>
          <cell r="H2408" t="str">
            <v>DCE PSU 240 IP</v>
          </cell>
          <cell r="I2408" t="str">
            <v>DCE PSU 240 IP</v>
          </cell>
          <cell r="J2408">
            <v>580</v>
          </cell>
          <cell r="K2408">
            <v>580</v>
          </cell>
          <cell r="L2408">
            <v>319</v>
          </cell>
          <cell r="P2408">
            <v>688705010472</v>
          </cell>
          <cell r="Q2408">
            <v>5706681010479</v>
          </cell>
          <cell r="V2408" t="str">
            <v>CN</v>
          </cell>
          <cell r="W2408" t="str">
            <v>Non Compliant</v>
          </cell>
          <cell r="X2408" t="str">
            <v>https://www.martin.com/en/products/dce-psu-240-ip</v>
          </cell>
          <cell r="Y2408">
            <v>678</v>
          </cell>
        </row>
        <row r="2409">
          <cell r="A2409" t="str">
            <v>DCE DataSplitterBooster IP</v>
          </cell>
          <cell r="B2409" t="str">
            <v>Martin</v>
          </cell>
          <cell r="Y2409">
            <v>679</v>
          </cell>
        </row>
        <row r="2410">
          <cell r="A2410" t="str">
            <v>MAR-90721204</v>
          </cell>
          <cell r="B2410" t="str">
            <v>Martin</v>
          </cell>
          <cell r="C2410" t="str">
            <v>Cable</v>
          </cell>
          <cell r="D2410" t="str">
            <v>DCE DataSplitterBooster IP</v>
          </cell>
          <cell r="E2410" t="str">
            <v>MAR--ACC</v>
          </cell>
          <cell r="H2410" t="str">
            <v>DCE DataSplitterBooster IP</v>
          </cell>
          <cell r="I2410" t="str">
            <v>DCE DataSplitterBooster IP</v>
          </cell>
          <cell r="J2410">
            <v>461</v>
          </cell>
          <cell r="K2410">
            <v>461</v>
          </cell>
          <cell r="L2410">
            <v>253.55</v>
          </cell>
          <cell r="P2410">
            <v>688705010434</v>
          </cell>
          <cell r="Q2410">
            <v>5706681010431</v>
          </cell>
          <cell r="V2410" t="str">
            <v>CN</v>
          </cell>
          <cell r="W2410" t="str">
            <v>Non Compliant</v>
          </cell>
          <cell r="X2410" t="str">
            <v>https://www.martin.com/en/products/dce-datasplitterbooster-ip</v>
          </cell>
          <cell r="Y2410">
            <v>680</v>
          </cell>
        </row>
        <row r="2411">
          <cell r="A2411" t="str">
            <v>P3 PowerPort 1500</v>
          </cell>
          <cell r="B2411" t="str">
            <v>Martin</v>
          </cell>
          <cell r="Y2411">
            <v>683</v>
          </cell>
        </row>
        <row r="2412">
          <cell r="A2412">
            <v>90721040</v>
          </cell>
          <cell r="B2412" t="str">
            <v>Martin</v>
          </cell>
          <cell r="C2412" t="str">
            <v>Power &amp; Processing</v>
          </cell>
          <cell r="D2412" t="str">
            <v>P3 PowerPort 1500</v>
          </cell>
          <cell r="E2412" t="str">
            <v>MAR--P3</v>
          </cell>
          <cell r="H2412" t="str">
            <v>P3 PowerPort 1500</v>
          </cell>
          <cell r="I2412" t="str">
            <v>P3 PowerPort 1500</v>
          </cell>
          <cell r="J2412">
            <v>4525</v>
          </cell>
          <cell r="K2412">
            <v>4525</v>
          </cell>
          <cell r="L2412">
            <v>2488.75</v>
          </cell>
          <cell r="P2412">
            <v>688705000756</v>
          </cell>
          <cell r="Q2412">
            <v>5706681000753</v>
          </cell>
          <cell r="R2412">
            <v>20.866153000000001</v>
          </cell>
          <cell r="S2412">
            <v>20.866153000000001</v>
          </cell>
          <cell r="V2412" t="str">
            <v>TH</v>
          </cell>
          <cell r="Y2412">
            <v>684</v>
          </cell>
        </row>
        <row r="2413">
          <cell r="A2413" t="str">
            <v>P3 PowerPort 1000 IP Rental</v>
          </cell>
          <cell r="B2413" t="str">
            <v>Martin</v>
          </cell>
          <cell r="Y2413">
            <v>685</v>
          </cell>
        </row>
        <row r="2414">
          <cell r="A2414">
            <v>90721070</v>
          </cell>
          <cell r="B2414" t="str">
            <v>Martin</v>
          </cell>
          <cell r="C2414" t="str">
            <v>Power &amp; Processing</v>
          </cell>
          <cell r="D2414" t="str">
            <v>P3 PowerPort 1000 IP Rental</v>
          </cell>
          <cell r="E2414" t="str">
            <v>MAR--P3</v>
          </cell>
          <cell r="H2414" t="str">
            <v>P3 PowerPort 1000 IP Rental</v>
          </cell>
          <cell r="I2414" t="str">
            <v>P3 PowerPort 1000 IP Rental</v>
          </cell>
          <cell r="J2414">
            <v>4340</v>
          </cell>
          <cell r="K2414">
            <v>4340</v>
          </cell>
          <cell r="L2414">
            <v>2387</v>
          </cell>
          <cell r="P2414">
            <v>5706681220212</v>
          </cell>
          <cell r="Q2414">
            <v>5706681220212</v>
          </cell>
          <cell r="V2414" t="str">
            <v>TH</v>
          </cell>
          <cell r="X2414" t="str">
            <v>http://www.martin.com/en-us/product-details/p3-powerport-1500</v>
          </cell>
          <cell r="Y2414">
            <v>686</v>
          </cell>
        </row>
        <row r="2415">
          <cell r="A2415" t="str">
            <v>P3 PowerPort 1000 IP Install</v>
          </cell>
          <cell r="B2415" t="str">
            <v>Martin</v>
          </cell>
          <cell r="Y2415">
            <v>687</v>
          </cell>
        </row>
        <row r="2416">
          <cell r="A2416">
            <v>90721080</v>
          </cell>
          <cell r="B2416" t="str">
            <v>Martin</v>
          </cell>
          <cell r="C2416" t="str">
            <v>Power &amp; Processing</v>
          </cell>
          <cell r="D2416" t="str">
            <v>P3 PowerPort 1000 IP Install</v>
          </cell>
          <cell r="E2416" t="str">
            <v>MAR--P3</v>
          </cell>
          <cell r="H2416" t="str">
            <v>P3 PowerPort 1000 IP Install</v>
          </cell>
          <cell r="I2416" t="str">
            <v>P3 PowerPort 1000 IP Install</v>
          </cell>
          <cell r="J2416">
            <v>4330</v>
          </cell>
          <cell r="K2416">
            <v>4330</v>
          </cell>
          <cell r="L2416">
            <v>2381.5</v>
          </cell>
          <cell r="V2416" t="str">
            <v>TH</v>
          </cell>
          <cell r="X2416" t="str">
            <v>https://www.martin.com/en/product_families/p3</v>
          </cell>
          <cell r="Y2416">
            <v>688</v>
          </cell>
        </row>
        <row r="2417">
          <cell r="A2417" t="str">
            <v>DMX PowerPort 375</v>
          </cell>
          <cell r="B2417" t="str">
            <v>Martin</v>
          </cell>
          <cell r="Y2417">
            <v>689</v>
          </cell>
        </row>
        <row r="2418">
          <cell r="A2418">
            <v>90721094</v>
          </cell>
          <cell r="B2418" t="str">
            <v>Martin</v>
          </cell>
          <cell r="C2418" t="str">
            <v>Power &amp; Processing</v>
          </cell>
          <cell r="D2418" t="str">
            <v>DMX PowerPort 375</v>
          </cell>
          <cell r="E2418" t="str">
            <v>MAR--P3</v>
          </cell>
          <cell r="H2418" t="str">
            <v>DMX PowerPort 375</v>
          </cell>
          <cell r="I2418" t="str">
            <v>DMX PowerPort 375</v>
          </cell>
          <cell r="J2418">
            <v>872</v>
          </cell>
          <cell r="K2418">
            <v>872</v>
          </cell>
          <cell r="L2418">
            <v>479.6</v>
          </cell>
          <cell r="O2418">
            <v>1</v>
          </cell>
          <cell r="P2418">
            <v>688705006017</v>
          </cell>
          <cell r="Q2418">
            <v>5706681006014</v>
          </cell>
          <cell r="V2418" t="str">
            <v>CN</v>
          </cell>
          <cell r="W2418" t="str">
            <v>Non Compliant</v>
          </cell>
          <cell r="Y2418">
            <v>690</v>
          </cell>
        </row>
        <row r="2419">
          <cell r="A2419" t="str">
            <v>Martin IP66 PSU 240W</v>
          </cell>
          <cell r="B2419" t="str">
            <v>Martin</v>
          </cell>
          <cell r="Y2419">
            <v>691</v>
          </cell>
        </row>
        <row r="2420">
          <cell r="A2420" t="str">
            <v>90760330HU</v>
          </cell>
          <cell r="B2420" t="str">
            <v>Martin</v>
          </cell>
          <cell r="C2420" t="str">
            <v>Power &amp; Processing</v>
          </cell>
          <cell r="D2420" t="str">
            <v xml:space="preserve">Martin IP66 PSU, 48VDC, 240W,100-240VAC </v>
          </cell>
          <cell r="E2420" t="str">
            <v>MEF-ATOMI</v>
          </cell>
          <cell r="H2420" t="str">
            <v xml:space="preserve">Martin IP66 PSU, 48VDC, 240W,100-240VAC </v>
          </cell>
          <cell r="I2420" t="str">
            <v xml:space="preserve">Martin IP66 PSU, 48VDC, 240W,100-240VAC </v>
          </cell>
          <cell r="J2420">
            <v>626</v>
          </cell>
          <cell r="K2420">
            <v>626</v>
          </cell>
          <cell r="L2420">
            <v>344.3</v>
          </cell>
          <cell r="P2420">
            <v>5706681233755</v>
          </cell>
          <cell r="Q2420">
            <v>5706681233755</v>
          </cell>
          <cell r="R2420">
            <v>15.354339</v>
          </cell>
          <cell r="S2420">
            <v>15.354339</v>
          </cell>
          <cell r="V2420" t="str">
            <v>HU</v>
          </cell>
          <cell r="W2420" t="str">
            <v>Compliant</v>
          </cell>
          <cell r="Y2420">
            <v>692</v>
          </cell>
        </row>
        <row r="2421">
          <cell r="A2421" t="str">
            <v>VC Range</v>
          </cell>
          <cell r="B2421" t="str">
            <v>Martin</v>
          </cell>
          <cell r="Y2421">
            <v>695</v>
          </cell>
        </row>
        <row r="2422">
          <cell r="A2422" t="str">
            <v>VC-Grid Family</v>
          </cell>
          <cell r="B2422" t="str">
            <v>Martin</v>
          </cell>
          <cell r="Y2422">
            <v>697</v>
          </cell>
        </row>
        <row r="2423">
          <cell r="A2423" t="str">
            <v>VC-Grid 60</v>
          </cell>
          <cell r="B2423" t="str">
            <v>Martin</v>
          </cell>
          <cell r="Y2423">
            <v>698</v>
          </cell>
        </row>
        <row r="2424">
          <cell r="A2424" t="str">
            <v>90357560HU</v>
          </cell>
          <cell r="B2424" t="str">
            <v>Martin</v>
          </cell>
          <cell r="C2424" t="str">
            <v>Creative Pixels</v>
          </cell>
          <cell r="D2424" t="str">
            <v>VC-Grid 8x8 60 RGB</v>
          </cell>
          <cell r="E2424" t="str">
            <v>MAR--VC</v>
          </cell>
          <cell r="G2424" t="str">
            <v>EOL stage - Significant quantity on stock to sell</v>
          </cell>
          <cell r="H2424" t="str">
            <v>VC-Grid 8x8 60 RGB</v>
          </cell>
          <cell r="I2424" t="str">
            <v>VC-Grid 8x8 60 RGB</v>
          </cell>
          <cell r="J2424">
            <v>493</v>
          </cell>
          <cell r="K2424">
            <v>493</v>
          </cell>
          <cell r="L2424">
            <v>271.14999999999998</v>
          </cell>
          <cell r="O2424" t="str">
            <v/>
          </cell>
          <cell r="P2424">
            <v>5706681234493</v>
          </cell>
          <cell r="Q2424">
            <v>5706681234493</v>
          </cell>
          <cell r="V2424" t="str">
            <v>HU</v>
          </cell>
          <cell r="W2424" t="str">
            <v>Compliant</v>
          </cell>
          <cell r="Y2424">
            <v>699</v>
          </cell>
        </row>
        <row r="2425">
          <cell r="A2425" t="str">
            <v>VC-Grid 25</v>
          </cell>
          <cell r="B2425" t="str">
            <v>Martin</v>
          </cell>
          <cell r="Y2425">
            <v>700</v>
          </cell>
        </row>
        <row r="2426">
          <cell r="A2426" t="str">
            <v>90357010HU</v>
          </cell>
          <cell r="B2426" t="str">
            <v>Martin</v>
          </cell>
          <cell r="C2426" t="str">
            <v>Creative Pixels</v>
          </cell>
          <cell r="D2426" t="str">
            <v>VC-Grid 8x8 25 RGB</v>
          </cell>
          <cell r="E2426" t="str">
            <v>EXT-CREAT</v>
          </cell>
          <cell r="G2426" t="str">
            <v>EOL stage - Limited availability may apply</v>
          </cell>
          <cell r="H2426" t="str">
            <v>VC-Grid 8x8 25 RGB</v>
          </cell>
          <cell r="I2426" t="str">
            <v>VC-Grid 8x8 25 RGB</v>
          </cell>
          <cell r="J2426">
            <v>328</v>
          </cell>
          <cell r="K2426">
            <v>328</v>
          </cell>
          <cell r="L2426">
            <v>180.4</v>
          </cell>
          <cell r="O2426" t="str">
            <v/>
          </cell>
          <cell r="P2426">
            <v>5706681234196</v>
          </cell>
          <cell r="Q2426">
            <v>5706681234196</v>
          </cell>
          <cell r="V2426" t="str">
            <v>HU</v>
          </cell>
          <cell r="W2426" t="str">
            <v>Compliant</v>
          </cell>
          <cell r="Y2426">
            <v>701</v>
          </cell>
        </row>
        <row r="2427">
          <cell r="A2427" t="str">
            <v>VC-Grid 15</v>
          </cell>
          <cell r="B2427" t="str">
            <v>Martin</v>
          </cell>
          <cell r="Y2427">
            <v>702</v>
          </cell>
        </row>
        <row r="2428">
          <cell r="A2428" t="str">
            <v>90357540HU</v>
          </cell>
          <cell r="B2428" t="str">
            <v>Martin</v>
          </cell>
          <cell r="C2428" t="str">
            <v>Creative Pixels</v>
          </cell>
          <cell r="D2428" t="str">
            <v>VC-Grid 16x16 15 RGB</v>
          </cell>
          <cell r="E2428" t="str">
            <v>MAR--VC</v>
          </cell>
          <cell r="G2428" t="str">
            <v>EOL stage - Significant quantity on stock to sell</v>
          </cell>
          <cell r="H2428" t="str">
            <v>VC-Grid 16x16 15 RGB</v>
          </cell>
          <cell r="I2428" t="str">
            <v>VC-Grid 16x16 15 RGB</v>
          </cell>
          <cell r="J2428">
            <v>720</v>
          </cell>
          <cell r="K2428">
            <v>720</v>
          </cell>
          <cell r="L2428">
            <v>396</v>
          </cell>
          <cell r="O2428" t="str">
            <v/>
          </cell>
          <cell r="P2428">
            <v>5706681234479</v>
          </cell>
          <cell r="Q2428">
            <v>5706681234479</v>
          </cell>
          <cell r="V2428" t="str">
            <v>HU</v>
          </cell>
          <cell r="W2428" t="str">
            <v>Compliant</v>
          </cell>
          <cell r="Y2428">
            <v>703</v>
          </cell>
        </row>
        <row r="2429">
          <cell r="A2429" t="str">
            <v>VC-Grid Accessories</v>
          </cell>
          <cell r="B2429" t="str">
            <v>Martin</v>
          </cell>
          <cell r="Y2429">
            <v>704</v>
          </cell>
        </row>
        <row r="2430">
          <cell r="A2430" t="str">
            <v>91611560HU</v>
          </cell>
          <cell r="B2430" t="str">
            <v>Martin</v>
          </cell>
          <cell r="C2430" t="str">
            <v>Creative Pixels</v>
          </cell>
          <cell r="D2430" t="str">
            <v>Set of 10 VC-Grid 15/30/60 Mounting Frames</v>
          </cell>
          <cell r="E2430" t="str">
            <v>MAR--VC</v>
          </cell>
          <cell r="G2430" t="str">
            <v>EOL pre-notice - Will be submitted for EOL soon - But will remain available to support final VC-Grid/Strip sales</v>
          </cell>
          <cell r="H2430" t="str">
            <v>Set of 10 VC-Grid 15/30/60 Mounting Frames</v>
          </cell>
          <cell r="I2430" t="str">
            <v>Set of 10 VC-Grid 15/30/60 Mounting Frames</v>
          </cell>
          <cell r="J2430">
            <v>120.5</v>
          </cell>
          <cell r="K2430">
            <v>120.5</v>
          </cell>
          <cell r="L2430">
            <v>66.28</v>
          </cell>
          <cell r="V2430" t="str">
            <v>HU</v>
          </cell>
          <cell r="W2430" t="str">
            <v>Compliant</v>
          </cell>
          <cell r="X2430" t="str">
            <v>http://www.martin.com/en-us/product-details/vc-grid-60</v>
          </cell>
          <cell r="Y2430">
            <v>705</v>
          </cell>
        </row>
        <row r="2431">
          <cell r="A2431" t="str">
            <v>91611370HU</v>
          </cell>
          <cell r="B2431" t="str">
            <v>Martin</v>
          </cell>
          <cell r="C2431" t="str">
            <v>Creative Pixels</v>
          </cell>
          <cell r="D2431" t="str">
            <v>Set of 10 VC-Grid/Strip 25 Mounting Frames</v>
          </cell>
          <cell r="E2431" t="str">
            <v>MSL-AURA</v>
          </cell>
          <cell r="G2431" t="str">
            <v>EOL pre-notice - Will be submitted for EOL soon - But will remain available to support final VC-Grid/Strip sales</v>
          </cell>
          <cell r="H2431" t="str">
            <v>Set of 10 VC-Grid/Strip 25 Mounting Frames</v>
          </cell>
          <cell r="I2431" t="str">
            <v>Set of 10 VC-Grid/Strip 25 Mounting Frames</v>
          </cell>
          <cell r="J2431">
            <v>120.5</v>
          </cell>
          <cell r="K2431">
            <v>120.5</v>
          </cell>
          <cell r="L2431">
            <v>66.28</v>
          </cell>
          <cell r="P2431">
            <v>5706681234806</v>
          </cell>
          <cell r="Q2431">
            <v>5706681234806</v>
          </cell>
          <cell r="S2431">
            <v>5.9055150000000003</v>
          </cell>
          <cell r="V2431" t="str">
            <v>HU</v>
          </cell>
          <cell r="W2431" t="str">
            <v>Compliant</v>
          </cell>
          <cell r="X2431" t="str">
            <v>http://www.martin.com/en-us/product-details/vc-grid</v>
          </cell>
          <cell r="Y2431">
            <v>706</v>
          </cell>
        </row>
        <row r="2432">
          <cell r="A2432" t="str">
            <v>91611540HU</v>
          </cell>
          <cell r="B2432" t="str">
            <v>Martin</v>
          </cell>
          <cell r="C2432" t="str">
            <v>Creative Pixels</v>
          </cell>
          <cell r="D2432" t="str">
            <v>Set of 8 VC-Grid/Strip 25 Lens Arrays Narrow</v>
          </cell>
          <cell r="E2432" t="str">
            <v>MAR--VC</v>
          </cell>
          <cell r="G2432" t="str">
            <v>EOL pre-notice - Will be submitted for EOL soon - But will remain available to support final VC-Grid/Strip sales</v>
          </cell>
          <cell r="H2432" t="str">
            <v>Set of 8 VC-Grid/Strip 25 Lens Arrays Narrow</v>
          </cell>
          <cell r="I2432" t="str">
            <v>Set of 8 VC-Grid/Strip 25 Lens Arrays Narrow</v>
          </cell>
          <cell r="J2432">
            <v>207</v>
          </cell>
          <cell r="K2432">
            <v>207</v>
          </cell>
          <cell r="L2432">
            <v>113.85</v>
          </cell>
          <cell r="V2432" t="str">
            <v>HU</v>
          </cell>
          <cell r="W2432" t="str">
            <v>Compliant</v>
          </cell>
          <cell r="X2432" t="str">
            <v>http://www.martin.com/en-us/product-details/vc-grid</v>
          </cell>
          <cell r="Y2432">
            <v>707</v>
          </cell>
        </row>
        <row r="2433">
          <cell r="A2433" t="str">
            <v>VC-Strip Family</v>
          </cell>
          <cell r="B2433" t="str">
            <v>Martin</v>
          </cell>
          <cell r="Y2433">
            <v>709</v>
          </cell>
        </row>
        <row r="2434">
          <cell r="A2434" t="str">
            <v>VC-Strip 60</v>
          </cell>
          <cell r="B2434" t="str">
            <v>Martin</v>
          </cell>
          <cell r="Y2434">
            <v>710</v>
          </cell>
        </row>
        <row r="2435">
          <cell r="A2435" t="str">
            <v>90357480HU</v>
          </cell>
          <cell r="B2435" t="str">
            <v>Martin</v>
          </cell>
          <cell r="C2435" t="str">
            <v>Creative Pixels</v>
          </cell>
          <cell r="D2435" t="str">
            <v>VC-Strip 8x1 60 RGB</v>
          </cell>
          <cell r="E2435" t="str">
            <v>MAR--VC</v>
          </cell>
          <cell r="G2435" t="str">
            <v>EOL stage - Significant quantity on stock to sell</v>
          </cell>
          <cell r="H2435" t="str">
            <v>VC-Strip 8x1 60 RGB</v>
          </cell>
          <cell r="I2435" t="str">
            <v>VC-Strip 8x1 60 RGB</v>
          </cell>
          <cell r="J2435">
            <v>179.20000000000002</v>
          </cell>
          <cell r="K2435">
            <v>179.20000000000002</v>
          </cell>
          <cell r="L2435">
            <v>98.56</v>
          </cell>
          <cell r="O2435" t="str">
            <v/>
          </cell>
          <cell r="P2435">
            <v>5706681234455</v>
          </cell>
          <cell r="Q2435">
            <v>5706681234455</v>
          </cell>
          <cell r="V2435" t="str">
            <v>HU</v>
          </cell>
          <cell r="W2435" t="str">
            <v>Compliant</v>
          </cell>
          <cell r="Y2435">
            <v>711</v>
          </cell>
        </row>
        <row r="2436">
          <cell r="A2436" t="str">
            <v>90357490HU</v>
          </cell>
          <cell r="B2436" t="str">
            <v>Martin</v>
          </cell>
          <cell r="C2436" t="str">
            <v>Creative Pixels</v>
          </cell>
          <cell r="D2436" t="str">
            <v>VC-Strip 4x1 60 RGB</v>
          </cell>
          <cell r="E2436" t="str">
            <v>MAR--VC</v>
          </cell>
          <cell r="G2436" t="str">
            <v>EOL stage - Significant quantity on stock to sell</v>
          </cell>
          <cell r="H2436" t="str">
            <v>VC-Strip 4x1 60 RGB</v>
          </cell>
          <cell r="I2436" t="str">
            <v>VC-Strip 4x1 60 RGB</v>
          </cell>
          <cell r="J2436">
            <v>168.9</v>
          </cell>
          <cell r="K2436">
            <v>168.9</v>
          </cell>
          <cell r="L2436">
            <v>92.9</v>
          </cell>
          <cell r="O2436" t="str">
            <v/>
          </cell>
          <cell r="P2436">
            <v>5706681234462</v>
          </cell>
          <cell r="Q2436">
            <v>5706681234462</v>
          </cell>
          <cell r="V2436" t="str">
            <v>HU</v>
          </cell>
          <cell r="W2436" t="str">
            <v>Compliant</v>
          </cell>
          <cell r="X2436" t="str">
            <v>http://www.martin.com/en-us/product-details/vc-strip-60</v>
          </cell>
          <cell r="Y2436">
            <v>712</v>
          </cell>
        </row>
        <row r="2437">
          <cell r="A2437" t="str">
            <v>VC-Strip 30</v>
          </cell>
          <cell r="B2437" t="str">
            <v>Martin</v>
          </cell>
          <cell r="Y2437">
            <v>713</v>
          </cell>
        </row>
        <row r="2438">
          <cell r="A2438" t="str">
            <v>90357460HU</v>
          </cell>
          <cell r="B2438" t="str">
            <v>Martin</v>
          </cell>
          <cell r="C2438" t="str">
            <v>Creative Pixels</v>
          </cell>
          <cell r="D2438" t="str">
            <v>VC-Strip 16x1 30 RGB</v>
          </cell>
          <cell r="E2438" t="str">
            <v>MAR--VC</v>
          </cell>
          <cell r="G2438" t="str">
            <v>EOL stage – very limited availability</v>
          </cell>
          <cell r="H2438" t="str">
            <v>VC-Strip 16x1 30 RGB</v>
          </cell>
          <cell r="I2438" t="str">
            <v>VC-Strip 16x1 30 RGB</v>
          </cell>
          <cell r="J2438">
            <v>194.70000000000002</v>
          </cell>
          <cell r="K2438">
            <v>194.70000000000002</v>
          </cell>
          <cell r="L2438">
            <v>107.09</v>
          </cell>
          <cell r="O2438" t="str">
            <v/>
          </cell>
          <cell r="P2438">
            <v>5706681234431</v>
          </cell>
          <cell r="Q2438">
            <v>5706681234431</v>
          </cell>
          <cell r="V2438" t="str">
            <v>HU</v>
          </cell>
          <cell r="W2438" t="str">
            <v>Compliant</v>
          </cell>
          <cell r="Y2438">
            <v>714</v>
          </cell>
        </row>
        <row r="2439">
          <cell r="A2439" t="str">
            <v>90357470HU</v>
          </cell>
          <cell r="B2439" t="str">
            <v>Martin</v>
          </cell>
          <cell r="C2439" t="str">
            <v>Creative Pixels</v>
          </cell>
          <cell r="D2439" t="str">
            <v>VC-Strip 8x1 30 RGB</v>
          </cell>
          <cell r="E2439" t="str">
            <v>MAR--VC</v>
          </cell>
          <cell r="G2439" t="str">
            <v>EOL stage - Significant quantity on stock to sell</v>
          </cell>
          <cell r="H2439" t="str">
            <v>VC-Strip 8x1 30 RGB</v>
          </cell>
          <cell r="I2439" t="str">
            <v>VC-Strip 8x1 30 RGB</v>
          </cell>
          <cell r="J2439">
            <v>174.10000000000002</v>
          </cell>
          <cell r="K2439">
            <v>174.10000000000002</v>
          </cell>
          <cell r="L2439">
            <v>95.76</v>
          </cell>
          <cell r="P2439">
            <v>5706681234448</v>
          </cell>
          <cell r="Q2439">
            <v>5706681234448</v>
          </cell>
          <cell r="V2439" t="str">
            <v>HU</v>
          </cell>
          <cell r="W2439" t="str">
            <v>Compliant</v>
          </cell>
          <cell r="X2439" t="str">
            <v>http://www.martin.com/en-us/product-details/vc-strip-30</v>
          </cell>
          <cell r="Y2439">
            <v>715</v>
          </cell>
        </row>
        <row r="2440">
          <cell r="A2440" t="str">
            <v>VC-Strip 25</v>
          </cell>
          <cell r="B2440" t="str">
            <v>Martin</v>
          </cell>
          <cell r="Y2440">
            <v>716</v>
          </cell>
        </row>
        <row r="2441">
          <cell r="A2441" t="str">
            <v>90357290HU</v>
          </cell>
          <cell r="B2441" t="str">
            <v>Martin</v>
          </cell>
          <cell r="C2441" t="str">
            <v>Creative Pixels</v>
          </cell>
          <cell r="D2441" t="str">
            <v>VC-Strip 16x1 25 RGB</v>
          </cell>
          <cell r="E2441" t="str">
            <v>MAR--VC</v>
          </cell>
          <cell r="G2441" t="str">
            <v>EOL stage - Limited availability may apply</v>
          </cell>
          <cell r="H2441" t="str">
            <v>VC-Strip 16x1 25 RGB</v>
          </cell>
          <cell r="I2441" t="str">
            <v>VC-Strip 16x1 25 RGB</v>
          </cell>
          <cell r="J2441">
            <v>184.4</v>
          </cell>
          <cell r="K2441">
            <v>184.4</v>
          </cell>
          <cell r="L2441">
            <v>101.42</v>
          </cell>
          <cell r="O2441" t="str">
            <v/>
          </cell>
          <cell r="P2441">
            <v>5706681234349</v>
          </cell>
          <cell r="Q2441">
            <v>5706681234349</v>
          </cell>
          <cell r="V2441" t="str">
            <v>HU</v>
          </cell>
          <cell r="W2441" t="str">
            <v>Compliant</v>
          </cell>
          <cell r="Y2441">
            <v>717</v>
          </cell>
        </row>
        <row r="2442">
          <cell r="A2442" t="str">
            <v>90357320HU</v>
          </cell>
          <cell r="B2442" t="str">
            <v>Martin</v>
          </cell>
          <cell r="C2442" t="str">
            <v>Creative Pixels</v>
          </cell>
          <cell r="D2442" t="str">
            <v>VC-Strip 8x1 25 RGB</v>
          </cell>
          <cell r="E2442" t="str">
            <v>MAR--VC</v>
          </cell>
          <cell r="G2442" t="str">
            <v>EOL stage - Significant quantity on stock to sell</v>
          </cell>
          <cell r="H2442" t="str">
            <v>VC-Strip 8x1 25 RGB</v>
          </cell>
          <cell r="I2442" t="str">
            <v>VC-Strip 8x1 25 RGB</v>
          </cell>
          <cell r="J2442">
            <v>162.70000000000002</v>
          </cell>
          <cell r="K2442">
            <v>162.70000000000002</v>
          </cell>
          <cell r="L2442">
            <v>89.49</v>
          </cell>
          <cell r="O2442" t="str">
            <v/>
          </cell>
          <cell r="P2442">
            <v>5706681234370</v>
          </cell>
          <cell r="Q2442">
            <v>5706681234370</v>
          </cell>
          <cell r="V2442" t="str">
            <v>HU</v>
          </cell>
          <cell r="W2442" t="str">
            <v>Compliant</v>
          </cell>
          <cell r="X2442" t="str">
            <v>http://www.martin.com/en-us/product-details/vc-strip</v>
          </cell>
          <cell r="Y2442">
            <v>718</v>
          </cell>
        </row>
        <row r="2443">
          <cell r="A2443" t="str">
            <v>VC-Dot Family</v>
          </cell>
          <cell r="B2443" t="str">
            <v>Martin</v>
          </cell>
          <cell r="Y2443">
            <v>720</v>
          </cell>
        </row>
        <row r="2444">
          <cell r="A2444" t="str">
            <v>VC-Dot 1</v>
          </cell>
          <cell r="B2444" t="str">
            <v>Martin</v>
          </cell>
          <cell r="Y2444">
            <v>721</v>
          </cell>
        </row>
        <row r="2445">
          <cell r="A2445" t="str">
            <v>90357060HU</v>
          </cell>
          <cell r="B2445" t="str">
            <v>Martin</v>
          </cell>
          <cell r="C2445" t="str">
            <v>Linear</v>
          </cell>
          <cell r="D2445" t="str">
            <v>VC-Dot 1 RGB 100mm pitch 100pcs 2m lead-in</v>
          </cell>
          <cell r="E2445" t="str">
            <v>MAR--VC</v>
          </cell>
          <cell r="G2445" t="str">
            <v>EOL stage – limited availability may apply</v>
          </cell>
          <cell r="H2445" t="str">
            <v>VC-Dot 1 RGB 100mm pitch 100pcs 2m lead-in</v>
          </cell>
          <cell r="I2445" t="str">
            <v>VC-Dot 1 RGB 100mm pitch 100pcs 2m lead-in</v>
          </cell>
          <cell r="J2445">
            <v>2304</v>
          </cell>
          <cell r="K2445">
            <v>2304</v>
          </cell>
          <cell r="L2445">
            <v>1267.2</v>
          </cell>
          <cell r="P2445">
            <v>5706681234523</v>
          </cell>
          <cell r="Q2445">
            <v>5706681234523</v>
          </cell>
          <cell r="V2445" t="str">
            <v>HU</v>
          </cell>
          <cell r="W2445" t="str">
            <v>Compliant</v>
          </cell>
          <cell r="Y2445">
            <v>722</v>
          </cell>
        </row>
        <row r="2446">
          <cell r="A2446" t="str">
            <v>VC-Dot 4</v>
          </cell>
          <cell r="B2446" t="str">
            <v>Martin</v>
          </cell>
          <cell r="Y2446">
            <v>723</v>
          </cell>
        </row>
        <row r="2447">
          <cell r="A2447" t="str">
            <v>90357100HU</v>
          </cell>
          <cell r="B2447" t="str">
            <v>Martin</v>
          </cell>
          <cell r="C2447" t="str">
            <v>Linear</v>
          </cell>
          <cell r="D2447" t="str">
            <v>VC-Dot 4 RGB 200mm pitch 64pcs 2m lead-in </v>
          </cell>
          <cell r="E2447" t="str">
            <v>MAR--VC</v>
          </cell>
          <cell r="G2447" t="str">
            <v>EOL stage – limited availability may apply</v>
          </cell>
          <cell r="H2447" t="str">
            <v>VC-Dot 4 RGB 200mm pitch 64pcs 2m lead-in </v>
          </cell>
          <cell r="I2447" t="str">
            <v>VC-Dot 4 RGB 200mm pitch 64pcs 2m lead-in </v>
          </cell>
          <cell r="J2447">
            <v>2810</v>
          </cell>
          <cell r="K2447">
            <v>2810</v>
          </cell>
          <cell r="L2447">
            <v>1545.5</v>
          </cell>
          <cell r="P2447">
            <v>5706681234264</v>
          </cell>
          <cell r="Q2447">
            <v>5706681234264</v>
          </cell>
          <cell r="V2447" t="str">
            <v>HU</v>
          </cell>
          <cell r="W2447" t="str">
            <v>Compliant</v>
          </cell>
          <cell r="X2447" t="str">
            <v>http://www.martin.com/en-us/product-details/vc-dot-1</v>
          </cell>
          <cell r="Y2447">
            <v>724</v>
          </cell>
        </row>
        <row r="2448">
          <cell r="A2448" t="str">
            <v>VC-Dot 9</v>
          </cell>
          <cell r="B2448" t="str">
            <v>Martin</v>
          </cell>
          <cell r="Y2448">
            <v>725</v>
          </cell>
        </row>
        <row r="2449">
          <cell r="A2449" t="str">
            <v>90357140HU</v>
          </cell>
          <cell r="B2449" t="str">
            <v>Martin</v>
          </cell>
          <cell r="C2449" t="str">
            <v>Linear</v>
          </cell>
          <cell r="D2449" t="str">
            <v>VC-Dot 9 RGB 400mm pitch 36pcs 2m lead-in</v>
          </cell>
          <cell r="E2449" t="str">
            <v>MAR--VC</v>
          </cell>
          <cell r="G2449" t="str">
            <v>EOL stage – limited availability may apply</v>
          </cell>
          <cell r="H2449" t="str">
            <v>VC-Dot 9 RGB 400mm pitch 36pcs 2m lead-in</v>
          </cell>
          <cell r="I2449" t="str">
            <v>VC-Dot 9 RGB 400mm pitch 36pcs 2m lead-in</v>
          </cell>
          <cell r="J2449">
            <v>2710</v>
          </cell>
          <cell r="K2449">
            <v>2710</v>
          </cell>
          <cell r="L2449">
            <v>1490.5</v>
          </cell>
          <cell r="P2449">
            <v>5706681234301</v>
          </cell>
          <cell r="Q2449">
            <v>5706681234301</v>
          </cell>
          <cell r="V2449" t="str">
            <v>HU</v>
          </cell>
          <cell r="W2449" t="str">
            <v>Compliant</v>
          </cell>
          <cell r="Y2449">
            <v>726</v>
          </cell>
        </row>
        <row r="2450">
          <cell r="A2450" t="str">
            <v>VC-Feeder</v>
          </cell>
          <cell r="B2450" t="str">
            <v>Martin</v>
          </cell>
          <cell r="Y2450">
            <v>727</v>
          </cell>
        </row>
        <row r="2451">
          <cell r="A2451">
            <v>90357040</v>
          </cell>
          <cell r="B2451" t="str">
            <v>Martin</v>
          </cell>
          <cell r="C2451" t="str">
            <v>Creative Pixels</v>
          </cell>
          <cell r="D2451" t="str">
            <v>VC-Feeder with M16 Connector</v>
          </cell>
          <cell r="E2451" t="str">
            <v>EXT-LIN</v>
          </cell>
          <cell r="G2451" t="str">
            <v>Not for new designs - Use 90357041 instead</v>
          </cell>
          <cell r="H2451" t="str">
            <v>VC-Feeder with M16 Connector</v>
          </cell>
          <cell r="I2451" t="str">
            <v>VC-Feeder with M16 Connector</v>
          </cell>
          <cell r="J2451">
            <v>734</v>
          </cell>
          <cell r="K2451">
            <v>734</v>
          </cell>
          <cell r="L2451">
            <v>403.7</v>
          </cell>
          <cell r="Q2451">
            <v>5706681210398</v>
          </cell>
          <cell r="R2451">
            <v>20.472452000000001</v>
          </cell>
          <cell r="S2451">
            <v>20.472452000000001</v>
          </cell>
          <cell r="V2451" t="str">
            <v>TH</v>
          </cell>
          <cell r="Y2451">
            <v>728</v>
          </cell>
        </row>
        <row r="2452">
          <cell r="A2452">
            <v>90357041</v>
          </cell>
          <cell r="B2452" t="str">
            <v>Martin</v>
          </cell>
          <cell r="C2452" t="str">
            <v>Linear</v>
          </cell>
          <cell r="D2452" t="str">
            <v>VC-Feeder with BBD Connector</v>
          </cell>
          <cell r="E2452" t="str">
            <v>MAR--VC</v>
          </cell>
          <cell r="G2452" t="str">
            <v>Kept available as service item for existing installations</v>
          </cell>
          <cell r="H2452" t="str">
            <v>VC-Feeder with BBD Connector</v>
          </cell>
          <cell r="I2452" t="str">
            <v>VC-Feeder with BBD Connector</v>
          </cell>
          <cell r="J2452">
            <v>735</v>
          </cell>
          <cell r="K2452">
            <v>735</v>
          </cell>
          <cell r="L2452">
            <v>404.25</v>
          </cell>
          <cell r="P2452">
            <v>5706681239313</v>
          </cell>
          <cell r="Q2452">
            <v>5706681239313</v>
          </cell>
          <cell r="V2452" t="str">
            <v>TH</v>
          </cell>
          <cell r="X2452" t="str">
            <v>http://www.martin.com/en-us/product-details/vc-feeder</v>
          </cell>
          <cell r="Y2452">
            <v>729</v>
          </cell>
        </row>
        <row r="2453">
          <cell r="A2453" t="str">
            <v>VC-Dot 1 Accessories</v>
          </cell>
          <cell r="B2453" t="str">
            <v>Martin</v>
          </cell>
          <cell r="Y2453">
            <v>730</v>
          </cell>
        </row>
        <row r="2454">
          <cell r="A2454">
            <v>90357180</v>
          </cell>
          <cell r="B2454" t="str">
            <v>Martin</v>
          </cell>
          <cell r="C2454" t="str">
            <v>Linear</v>
          </cell>
          <cell r="D2454" t="str">
            <v>Set of 10 VC-Dot 1 Diffuser Domes</v>
          </cell>
          <cell r="E2454" t="str">
            <v>MAR--VC</v>
          </cell>
          <cell r="G2454" t="str">
            <v>EOL stage – limited availability may apply</v>
          </cell>
          <cell r="H2454" t="str">
            <v>Set of 10 VC-Dot 1 Diffuser Domes</v>
          </cell>
          <cell r="I2454" t="str">
            <v>Set of 10 VC-Dot 1 Diffuser Domes</v>
          </cell>
          <cell r="J2454">
            <v>19.57</v>
          </cell>
          <cell r="K2454">
            <v>19.57</v>
          </cell>
          <cell r="L2454">
            <v>10.76</v>
          </cell>
          <cell r="P2454">
            <v>5706681211319</v>
          </cell>
          <cell r="Q2454">
            <v>5706681211319</v>
          </cell>
          <cell r="V2454" t="str">
            <v>CN</v>
          </cell>
          <cell r="W2454" t="str">
            <v>Non Compliant</v>
          </cell>
          <cell r="X2454" t="str">
            <v>http://www.martin.com/en-us/product-details/vc-dot-1</v>
          </cell>
          <cell r="Y2454">
            <v>731</v>
          </cell>
        </row>
        <row r="2455">
          <cell r="A2455">
            <v>91610110</v>
          </cell>
          <cell r="B2455" t="str">
            <v>Martin</v>
          </cell>
          <cell r="D2455" t="str">
            <v>Set of 10 VC-Dot 1 Smoked Diffuser Domes</v>
          </cell>
          <cell r="E2455" t="str">
            <v>MAR--VC</v>
          </cell>
          <cell r="G2455" t="str">
            <v>EOL stage – limited availability may apply</v>
          </cell>
          <cell r="H2455" t="str">
            <v>Set of 10 VC-Dot 1 Smoked Diffuser Domes</v>
          </cell>
          <cell r="I2455" t="str">
            <v>Set of 10 VC-Dot 1 Smoked Diffuser Domes</v>
          </cell>
          <cell r="J2455">
            <v>35</v>
          </cell>
          <cell r="K2455">
            <v>35</v>
          </cell>
          <cell r="L2455">
            <v>19.25</v>
          </cell>
          <cell r="V2455" t="str">
            <v>CN</v>
          </cell>
          <cell r="W2455" t="str">
            <v>Non Compliant</v>
          </cell>
          <cell r="Y2455">
            <v>732</v>
          </cell>
        </row>
        <row r="2456">
          <cell r="A2456">
            <v>90357210</v>
          </cell>
          <cell r="B2456" t="str">
            <v>Martin</v>
          </cell>
          <cell r="C2456" t="str">
            <v>Linear</v>
          </cell>
          <cell r="D2456" t="str">
            <v>Set of 10 VC-Dot 1 Mounting Clips</v>
          </cell>
          <cell r="E2456" t="str">
            <v>MAR--VC</v>
          </cell>
          <cell r="G2456" t="str">
            <v>EOL stage – limited availability may apply</v>
          </cell>
          <cell r="H2456" t="str">
            <v>Set of 10 VC-Dot 1 Mounting Clips</v>
          </cell>
          <cell r="I2456" t="str">
            <v>Set of 10 VC-Dot 1 Mounting Clips</v>
          </cell>
          <cell r="J2456">
            <v>24.72</v>
          </cell>
          <cell r="K2456">
            <v>24.72</v>
          </cell>
          <cell r="L2456">
            <v>13.6</v>
          </cell>
          <cell r="P2456">
            <v>5706681211340</v>
          </cell>
          <cell r="Q2456">
            <v>5706681211340</v>
          </cell>
          <cell r="V2456" t="str">
            <v>CN</v>
          </cell>
          <cell r="W2456" t="str">
            <v>Non Compliant</v>
          </cell>
          <cell r="X2456" t="str">
            <v>http://www.martin.com/en-us/product-details/vc-dot-1</v>
          </cell>
          <cell r="Y2456">
            <v>733</v>
          </cell>
        </row>
        <row r="2457">
          <cell r="A2457">
            <v>91611301</v>
          </cell>
          <cell r="B2457" t="str">
            <v>Martin</v>
          </cell>
          <cell r="D2457" t="str">
            <v>Mounting Bracket, VC-Dot 1</v>
          </cell>
          <cell r="E2457" t="str">
            <v>EXT-LIN</v>
          </cell>
          <cell r="G2457" t="str">
            <v>EOL stage – limited availability may apply</v>
          </cell>
          <cell r="H2457" t="str">
            <v>Mounting Bracket, VC-Dot 1</v>
          </cell>
          <cell r="I2457" t="str">
            <v>Mounting Bracket, VC-Dot 1</v>
          </cell>
          <cell r="J2457">
            <v>9.27</v>
          </cell>
          <cell r="K2457">
            <v>9.27</v>
          </cell>
          <cell r="L2457">
            <v>5.0999999999999996</v>
          </cell>
          <cell r="V2457" t="str">
            <v>CN</v>
          </cell>
          <cell r="W2457" t="str">
            <v>Non Compliant</v>
          </cell>
          <cell r="Y2457">
            <v>734</v>
          </cell>
        </row>
        <row r="2458">
          <cell r="A2458" t="str">
            <v>91611371HU</v>
          </cell>
          <cell r="B2458" t="str">
            <v>Martin</v>
          </cell>
          <cell r="D2458" t="str">
            <v>Set of 10 VC-Dot 1 TrussClips</v>
          </cell>
          <cell r="E2458" t="str">
            <v>MAR--VC</v>
          </cell>
          <cell r="G2458" t="str">
            <v>EOL stage – limited availability may apply</v>
          </cell>
          <cell r="H2458" t="str">
            <v>Set of 10 VC-Dot 1 TrussClips</v>
          </cell>
          <cell r="I2458" t="str">
            <v>Set of 10 VC-Dot 1 TrussClips</v>
          </cell>
          <cell r="J2458">
            <v>71.100000000000009</v>
          </cell>
          <cell r="K2458">
            <v>71.100000000000009</v>
          </cell>
          <cell r="L2458">
            <v>39.11</v>
          </cell>
          <cell r="P2458">
            <v>5706681234813</v>
          </cell>
          <cell r="Q2458">
            <v>5706681234813</v>
          </cell>
          <cell r="V2458" t="str">
            <v>HU</v>
          </cell>
          <cell r="W2458" t="str">
            <v>Compliant</v>
          </cell>
          <cell r="Y2458">
            <v>735</v>
          </cell>
        </row>
        <row r="2459">
          <cell r="A2459">
            <v>91611374</v>
          </cell>
          <cell r="B2459" t="str">
            <v>Martin</v>
          </cell>
          <cell r="C2459" t="str">
            <v>Linear</v>
          </cell>
          <cell r="D2459" t="str">
            <v>VC-Dot 1 Aluminium Mounting Profile Black 2m</v>
          </cell>
          <cell r="E2459" t="str">
            <v>MAR--VC</v>
          </cell>
          <cell r="G2459" t="str">
            <v>EOL stage – limited availability may apply</v>
          </cell>
          <cell r="H2459" t="str">
            <v>VC-Dot 1 Aluminium Mounting Profile Black 2m</v>
          </cell>
          <cell r="I2459" t="str">
            <v>VC-Dot 1 Aluminium Mounting Profile Black 2m</v>
          </cell>
          <cell r="J2459">
            <v>58.7</v>
          </cell>
          <cell r="K2459">
            <v>58.7</v>
          </cell>
          <cell r="L2459">
            <v>32.29</v>
          </cell>
          <cell r="P2459">
            <v>5706681218141</v>
          </cell>
          <cell r="Q2459">
            <v>5706681218141</v>
          </cell>
          <cell r="V2459" t="str">
            <v>CN</v>
          </cell>
          <cell r="W2459" t="str">
            <v>Non Compliant</v>
          </cell>
          <cell r="X2459" t="str">
            <v>http://www.martin.com/en-us/product-details/vc-dot-1</v>
          </cell>
          <cell r="Y2459">
            <v>736</v>
          </cell>
        </row>
        <row r="2460">
          <cell r="A2460">
            <v>91611375</v>
          </cell>
          <cell r="B2460" t="str">
            <v>Martin</v>
          </cell>
          <cell r="C2460" t="str">
            <v>Linear</v>
          </cell>
          <cell r="D2460" t="str">
            <v>VC-Dot 1 Aluminium Profile Cover Black 2m</v>
          </cell>
          <cell r="E2460" t="str">
            <v>MAR--VC</v>
          </cell>
          <cell r="G2460" t="str">
            <v>EOL stage – limited availability may apply</v>
          </cell>
          <cell r="H2460" t="str">
            <v>VC-Dot 1 Aluminium Profile Cover Black 2m</v>
          </cell>
          <cell r="I2460" t="str">
            <v>VC-Dot 1 Aluminium Profile Cover Black 2m</v>
          </cell>
          <cell r="J2460">
            <v>30.900000000000002</v>
          </cell>
          <cell r="K2460">
            <v>30.900000000000002</v>
          </cell>
          <cell r="L2460">
            <v>17</v>
          </cell>
          <cell r="P2460">
            <v>5706681218158</v>
          </cell>
          <cell r="Q2460">
            <v>5706681218158</v>
          </cell>
          <cell r="V2460" t="str">
            <v>CN</v>
          </cell>
          <cell r="W2460" t="str">
            <v>Non Compliant</v>
          </cell>
          <cell r="X2460" t="str">
            <v>http://www.martin.com/en-us/product-details/vc-dot-1</v>
          </cell>
          <cell r="Y2460">
            <v>737</v>
          </cell>
        </row>
        <row r="2461">
          <cell r="A2461">
            <v>91611376</v>
          </cell>
          <cell r="B2461" t="str">
            <v>Martin</v>
          </cell>
          <cell r="C2461" t="str">
            <v>Linear</v>
          </cell>
          <cell r="D2461" t="str">
            <v>Set of 10 VC-Dot 1 Alu Profile Endcaps Black</v>
          </cell>
          <cell r="E2461" t="str">
            <v>MAR--VC</v>
          </cell>
          <cell r="G2461" t="str">
            <v>EOL stage – limited availability may apply</v>
          </cell>
          <cell r="H2461" t="str">
            <v>Set of 10 VC-Dot 1 Alu Profile Endcaps Black</v>
          </cell>
          <cell r="I2461" t="str">
            <v>Set of 10 VC-Dot 1 Alu Profile Endcaps Black</v>
          </cell>
          <cell r="J2461">
            <v>16.48</v>
          </cell>
          <cell r="K2461">
            <v>16.48</v>
          </cell>
          <cell r="L2461">
            <v>9.06</v>
          </cell>
          <cell r="P2461">
            <v>5706681218165</v>
          </cell>
          <cell r="Q2461">
            <v>5706681218165</v>
          </cell>
          <cell r="V2461" t="str">
            <v>CN</v>
          </cell>
          <cell r="W2461" t="str">
            <v>Non Compliant</v>
          </cell>
          <cell r="X2461" t="str">
            <v>http://www.martin.com/en-us/product-details/vc-dot-1</v>
          </cell>
          <cell r="Y2461">
            <v>738</v>
          </cell>
        </row>
        <row r="2462">
          <cell r="A2462">
            <v>91611377</v>
          </cell>
          <cell r="B2462" t="str">
            <v>Martin</v>
          </cell>
          <cell r="C2462" t="str">
            <v>Linear</v>
          </cell>
          <cell r="D2462" t="str">
            <v>Set of 10 VC-Dot 1 Alu Profile CableEntry Endcaps Black</v>
          </cell>
          <cell r="E2462" t="str">
            <v>MAR--VC</v>
          </cell>
          <cell r="G2462" t="str">
            <v>EOL stage – limited availability may apply</v>
          </cell>
          <cell r="H2462" t="str">
            <v>Set of 10 VC-Dot 1 Alu Profile CableEntry Endcaps Black</v>
          </cell>
          <cell r="I2462" t="str">
            <v>Set of 10 VC-Dot 1 Alu Profile CableEntry Endcaps Black</v>
          </cell>
          <cell r="J2462">
            <v>21.63</v>
          </cell>
          <cell r="K2462">
            <v>21.63</v>
          </cell>
          <cell r="L2462">
            <v>11.9</v>
          </cell>
          <cell r="P2462">
            <v>5706681218172</v>
          </cell>
          <cell r="Q2462">
            <v>5706681218172</v>
          </cell>
          <cell r="V2462" t="str">
            <v>CN</v>
          </cell>
          <cell r="W2462" t="str">
            <v>Non Compliant</v>
          </cell>
          <cell r="X2462" t="str">
            <v>http://www.martin.com/en-us/product-details/vc-dot-1</v>
          </cell>
          <cell r="Y2462">
            <v>739</v>
          </cell>
        </row>
        <row r="2463">
          <cell r="A2463">
            <v>91611386</v>
          </cell>
          <cell r="B2463" t="str">
            <v>Martin</v>
          </cell>
          <cell r="C2463" t="str">
            <v>Linear</v>
          </cell>
          <cell r="D2463" t="str">
            <v>VC-Dot 1 Aluminium Mounting Profile Grey 2m</v>
          </cell>
          <cell r="E2463" t="str">
            <v>MAR--VC</v>
          </cell>
          <cell r="G2463" t="str">
            <v>EOL stage – limited availability may apply</v>
          </cell>
          <cell r="H2463" t="str">
            <v>VC-Dot 1 Aluminium Mounting Profile Grey 2m</v>
          </cell>
          <cell r="I2463" t="str">
            <v>VC-Dot 1 Aluminium Mounting Profile Grey 2m</v>
          </cell>
          <cell r="J2463">
            <v>58.7</v>
          </cell>
          <cell r="K2463">
            <v>58.7</v>
          </cell>
          <cell r="L2463">
            <v>32.29</v>
          </cell>
          <cell r="P2463">
            <v>5706681218264</v>
          </cell>
          <cell r="Q2463">
            <v>5706681218264</v>
          </cell>
          <cell r="V2463" t="str">
            <v>CN</v>
          </cell>
          <cell r="W2463" t="str">
            <v>Non Compliant</v>
          </cell>
          <cell r="X2463" t="str">
            <v>http://www.martin.com/en-us/product-details/vc-dot-1</v>
          </cell>
          <cell r="Y2463">
            <v>740</v>
          </cell>
        </row>
        <row r="2464">
          <cell r="A2464">
            <v>91611387</v>
          </cell>
          <cell r="B2464" t="str">
            <v>Martin</v>
          </cell>
          <cell r="C2464" t="str">
            <v>Linear</v>
          </cell>
          <cell r="D2464" t="str">
            <v>VC-Dot 1 Aluminium Profile Cover Grey 2m</v>
          </cell>
          <cell r="E2464" t="str">
            <v>MAR--VC</v>
          </cell>
          <cell r="G2464" t="str">
            <v>EOL stage – limited availability may apply</v>
          </cell>
          <cell r="H2464" t="str">
            <v>VC-Dot 1 Aluminium Profile Cover Grey 2m</v>
          </cell>
          <cell r="I2464" t="str">
            <v>VC-Dot 1 Aluminium Profile Cover Grey 2m</v>
          </cell>
          <cell r="J2464">
            <v>26.8</v>
          </cell>
          <cell r="K2464">
            <v>26.8</v>
          </cell>
          <cell r="L2464">
            <v>14.74</v>
          </cell>
          <cell r="P2464">
            <v>5706681218271</v>
          </cell>
          <cell r="Q2464">
            <v>5706681218271</v>
          </cell>
          <cell r="V2464" t="str">
            <v>CN</v>
          </cell>
          <cell r="W2464" t="str">
            <v>Non Compliant</v>
          </cell>
          <cell r="X2464" t="str">
            <v>http://www.martin.com/en-us/product-details/vc-dot-1</v>
          </cell>
          <cell r="Y2464">
            <v>741</v>
          </cell>
        </row>
        <row r="2465">
          <cell r="A2465">
            <v>91611388</v>
          </cell>
          <cell r="B2465" t="str">
            <v>Martin</v>
          </cell>
          <cell r="C2465" t="str">
            <v>Linear</v>
          </cell>
          <cell r="D2465" t="str">
            <v>Set of 10 VC-Dot 1 Alu Profile Endcaps Grey</v>
          </cell>
          <cell r="E2465" t="str">
            <v>MAR--VC</v>
          </cell>
          <cell r="G2465" t="str">
            <v>EOL stage – limited availability may apply</v>
          </cell>
          <cell r="H2465" t="str">
            <v>Set of 10 VC-Dot 1 Alu Profile Endcaps Grey</v>
          </cell>
          <cell r="I2465" t="str">
            <v>Set of 10 VC-Dot 1 Alu Profile Endcaps Grey</v>
          </cell>
          <cell r="J2465">
            <v>23.69</v>
          </cell>
          <cell r="K2465">
            <v>23.69</v>
          </cell>
          <cell r="L2465">
            <v>13.03</v>
          </cell>
          <cell r="P2465">
            <v>5706681218288</v>
          </cell>
          <cell r="Q2465">
            <v>5706681218288</v>
          </cell>
          <cell r="V2465" t="str">
            <v>CN</v>
          </cell>
          <cell r="W2465" t="str">
            <v>Non Compliant</v>
          </cell>
          <cell r="X2465" t="str">
            <v>http://www.martin.com/en-us/product-details/vc-dot-1</v>
          </cell>
          <cell r="Y2465">
            <v>742</v>
          </cell>
        </row>
        <row r="2466">
          <cell r="A2466">
            <v>91611389</v>
          </cell>
          <cell r="B2466" t="str">
            <v>Martin</v>
          </cell>
          <cell r="C2466" t="str">
            <v>Linear</v>
          </cell>
          <cell r="D2466" t="str">
            <v>Set of 10 VC-Dot 1 Alu Profile CableEntry Endcaps Grey</v>
          </cell>
          <cell r="E2466" t="str">
            <v>MAR--VC</v>
          </cell>
          <cell r="G2466" t="str">
            <v>EOL stage – limited availability may apply</v>
          </cell>
          <cell r="H2466" t="str">
            <v>Set of 10 VC-Dot 1 Alu Profile CableEntry Endcaps Grey</v>
          </cell>
          <cell r="I2466" t="str">
            <v>Set of 10 VC-Dot 1 Alu Profile CableEntry Endcaps Grey</v>
          </cell>
          <cell r="J2466">
            <v>21.63</v>
          </cell>
          <cell r="K2466">
            <v>21.63</v>
          </cell>
          <cell r="L2466">
            <v>11.9</v>
          </cell>
          <cell r="P2466">
            <v>5706681218295</v>
          </cell>
          <cell r="Q2466">
            <v>5706681218295</v>
          </cell>
          <cell r="V2466" t="str">
            <v>CN</v>
          </cell>
          <cell r="W2466" t="str">
            <v>Non Compliant</v>
          </cell>
          <cell r="X2466" t="str">
            <v>http://www.martin.com/en-us/product-details/vc-dot-1</v>
          </cell>
          <cell r="Y2466">
            <v>743</v>
          </cell>
        </row>
        <row r="2467">
          <cell r="A2467">
            <v>91611410</v>
          </cell>
          <cell r="B2467" t="str">
            <v>Martin</v>
          </cell>
          <cell r="C2467" t="str">
            <v>Linear</v>
          </cell>
          <cell r="D2467" t="str">
            <v>VC-Dot 1 Plastic Mounting Profile Black 1.2m</v>
          </cell>
          <cell r="E2467" t="str">
            <v>MAR--VC</v>
          </cell>
          <cell r="G2467" t="str">
            <v>EOL stage – limited availability may apply</v>
          </cell>
          <cell r="H2467" t="str">
            <v>VC-Dot 1 Plastic Mounting Profile Black 1.2m</v>
          </cell>
          <cell r="I2467" t="str">
            <v>VC-Dot 1 Plastic Mounting Profile Black 1.2m</v>
          </cell>
          <cell r="J2467">
            <v>21.63</v>
          </cell>
          <cell r="K2467">
            <v>21.63</v>
          </cell>
          <cell r="L2467">
            <v>11.9</v>
          </cell>
          <cell r="Q2467">
            <v>5706681218387</v>
          </cell>
          <cell r="V2467" t="str">
            <v>CN</v>
          </cell>
          <cell r="W2467" t="str">
            <v>Non Compliant</v>
          </cell>
          <cell r="X2467" t="str">
            <v>http://www.martin.com/en-us/product-details/vc-dot-1</v>
          </cell>
          <cell r="Y2467">
            <v>744</v>
          </cell>
        </row>
        <row r="2468">
          <cell r="A2468">
            <v>91611420</v>
          </cell>
          <cell r="B2468" t="str">
            <v>Martin</v>
          </cell>
          <cell r="C2468" t="str">
            <v>Linear</v>
          </cell>
          <cell r="D2468" t="str">
            <v>VC-Dot 1 Plastic Profile Cover Black 1.2m</v>
          </cell>
          <cell r="E2468" t="str">
            <v>MAR--VC</v>
          </cell>
          <cell r="G2468" t="str">
            <v>EOL stage – limited availability may apply</v>
          </cell>
          <cell r="H2468" t="str">
            <v>VC-Dot 1 Plastic Profile Cover Black 1.2m</v>
          </cell>
          <cell r="I2468" t="str">
            <v>VC-Dot 1 Plastic Profile Cover Black 1.2m</v>
          </cell>
          <cell r="J2468">
            <v>14.42</v>
          </cell>
          <cell r="K2468">
            <v>14.42</v>
          </cell>
          <cell r="L2468">
            <v>7.93</v>
          </cell>
          <cell r="Q2468">
            <v>5706681218394</v>
          </cell>
          <cell r="V2468" t="str">
            <v>CN</v>
          </cell>
          <cell r="W2468" t="str">
            <v>Non Compliant</v>
          </cell>
          <cell r="X2468" t="str">
            <v>http://www.martin.com/en-us/product-details/vc-dot-1</v>
          </cell>
          <cell r="Y2468">
            <v>745</v>
          </cell>
        </row>
        <row r="2469">
          <cell r="A2469" t="str">
            <v>VC-Dot 4 Accessories</v>
          </cell>
          <cell r="B2469" t="str">
            <v>Martin</v>
          </cell>
          <cell r="Y2469">
            <v>746</v>
          </cell>
        </row>
        <row r="2470">
          <cell r="A2470">
            <v>90357190</v>
          </cell>
          <cell r="B2470" t="str">
            <v>Martin</v>
          </cell>
          <cell r="C2470" t="str">
            <v>Creative Pixels</v>
          </cell>
          <cell r="D2470" t="str">
            <v>Set of 10 VC-Dot 4 Diffuser Domes</v>
          </cell>
          <cell r="E2470" t="str">
            <v>MAR--VC</v>
          </cell>
          <cell r="G2470" t="str">
            <v>EOL stage – limited availability may apply</v>
          </cell>
          <cell r="H2470" t="str">
            <v>Set of 10 VC-Dot 4 Diffuser Domes</v>
          </cell>
          <cell r="I2470" t="str">
            <v>Set of 10 VC-Dot 4 Diffuser Domes</v>
          </cell>
          <cell r="J2470">
            <v>18.54</v>
          </cell>
          <cell r="K2470">
            <v>18.54</v>
          </cell>
          <cell r="L2470">
            <v>10.199999999999999</v>
          </cell>
          <cell r="P2470">
            <v>5706681211326</v>
          </cell>
          <cell r="V2470" t="str">
            <v>TW</v>
          </cell>
          <cell r="W2470" t="str">
            <v>Non Compliant</v>
          </cell>
          <cell r="X2470" t="str">
            <v>http://www.martin.com/en-us/product-details/vc-dot-4</v>
          </cell>
          <cell r="Y2470">
            <v>747</v>
          </cell>
        </row>
        <row r="2471">
          <cell r="A2471">
            <v>91610109</v>
          </cell>
          <cell r="B2471" t="str">
            <v>Martin</v>
          </cell>
          <cell r="C2471" t="str">
            <v>Creative Pixels</v>
          </cell>
          <cell r="D2471" t="str">
            <v>Set of 10 VC-Dot 4 Smoked Diffuser Domes</v>
          </cell>
          <cell r="E2471" t="str">
            <v>MAR--VC</v>
          </cell>
          <cell r="G2471" t="str">
            <v>EOL stage – limited availability may apply</v>
          </cell>
          <cell r="H2471" t="str">
            <v>Set of 10 VC-Dot 4 Smoked Diffuser Domes</v>
          </cell>
          <cell r="I2471" t="str">
            <v>Set of 10 VC-Dot 4 Smoked Diffuser Domes</v>
          </cell>
          <cell r="J2471">
            <v>39.1</v>
          </cell>
          <cell r="K2471">
            <v>39.1</v>
          </cell>
          <cell r="L2471">
            <v>21.51</v>
          </cell>
          <cell r="V2471" t="str">
            <v>TW</v>
          </cell>
          <cell r="X2471" t="str">
            <v>http://www.martin.com/en-us/product-details/vc-dot-4</v>
          </cell>
          <cell r="Y2471">
            <v>748</v>
          </cell>
        </row>
        <row r="2472">
          <cell r="A2472">
            <v>90357220</v>
          </cell>
          <cell r="B2472" t="str">
            <v>Martin</v>
          </cell>
          <cell r="C2472" t="str">
            <v>Creative Pixels</v>
          </cell>
          <cell r="D2472" t="str">
            <v>Set of 10 VC-Dot 4 Mounting Clips</v>
          </cell>
          <cell r="E2472" t="str">
            <v>MAR--VC</v>
          </cell>
          <cell r="G2472" t="str">
            <v>EOL stage – limited availability may apply</v>
          </cell>
          <cell r="H2472" t="str">
            <v>Set of 10 VC-Dot 4 Mounting Clips</v>
          </cell>
          <cell r="I2472" t="str">
            <v>Set of 10 VC-Dot 4 Mounting Clips</v>
          </cell>
          <cell r="J2472">
            <v>28.8</v>
          </cell>
          <cell r="K2472">
            <v>28.8</v>
          </cell>
          <cell r="L2472">
            <v>15.84</v>
          </cell>
          <cell r="P2472">
            <v>5706681211357</v>
          </cell>
          <cell r="Q2472">
            <v>5706681211357</v>
          </cell>
          <cell r="V2472" t="str">
            <v>TW</v>
          </cell>
          <cell r="W2472" t="str">
            <v>Non Compliant</v>
          </cell>
          <cell r="X2472" t="str">
            <v>http://www.martin.com/en-us/product-details/vc-dot-4</v>
          </cell>
          <cell r="Y2472">
            <v>749</v>
          </cell>
        </row>
        <row r="2473">
          <cell r="A2473">
            <v>91611302</v>
          </cell>
          <cell r="B2473" t="str">
            <v>Martin</v>
          </cell>
          <cell r="D2473" t="str">
            <v>Mounting Bracket, VC-Dot 4</v>
          </cell>
          <cell r="E2473" t="str">
            <v>MAR--VC</v>
          </cell>
          <cell r="G2473" t="str">
            <v>EOL stage – limited availability may apply</v>
          </cell>
          <cell r="H2473" t="str">
            <v>Mounting Bracket, VC-Dot 4</v>
          </cell>
          <cell r="I2473" t="str">
            <v>Mounting Bracket, VC-Dot 4</v>
          </cell>
          <cell r="J2473">
            <v>11.33</v>
          </cell>
          <cell r="K2473">
            <v>11.33</v>
          </cell>
          <cell r="L2473">
            <v>6.23</v>
          </cell>
          <cell r="V2473" t="str">
            <v>CN</v>
          </cell>
          <cell r="W2473" t="str">
            <v>Non Compliant</v>
          </cell>
          <cell r="Y2473">
            <v>750</v>
          </cell>
        </row>
        <row r="2474">
          <cell r="A2474" t="str">
            <v>91611372HU</v>
          </cell>
          <cell r="B2474" t="str">
            <v>Martin</v>
          </cell>
          <cell r="D2474" t="str">
            <v>Set of 10 VC-Dot 4 TrussClips</v>
          </cell>
          <cell r="E2474" t="str">
            <v>MAR--VC</v>
          </cell>
          <cell r="G2474" t="str">
            <v>EOL stage – limited availability may apply</v>
          </cell>
          <cell r="H2474" t="str">
            <v>Set of 10 VC-Dot 4 TrussClips</v>
          </cell>
          <cell r="I2474" t="str">
            <v>Set of 10 VC-Dot 4 TrussClips</v>
          </cell>
          <cell r="J2474">
            <v>71.100000000000009</v>
          </cell>
          <cell r="K2474">
            <v>71.100000000000009</v>
          </cell>
          <cell r="L2474">
            <v>39.11</v>
          </cell>
          <cell r="P2474">
            <v>5706681234820</v>
          </cell>
          <cell r="Q2474">
            <v>5706681234820</v>
          </cell>
          <cell r="V2474" t="str">
            <v>HU</v>
          </cell>
          <cell r="W2474" t="str">
            <v>Compliant</v>
          </cell>
          <cell r="Y2474">
            <v>751</v>
          </cell>
        </row>
        <row r="2475">
          <cell r="A2475">
            <v>91611378</v>
          </cell>
          <cell r="B2475" t="str">
            <v>Martin</v>
          </cell>
          <cell r="D2475" t="str">
            <v>VC-Dot 4 Aluminium Mounting Profile Black 2m</v>
          </cell>
          <cell r="E2475" t="str">
            <v>MAR--VC</v>
          </cell>
          <cell r="G2475" t="str">
            <v>EOL stage – limited availability may apply</v>
          </cell>
          <cell r="H2475" t="str">
            <v>VC-Dot 4 Aluminium Mounting Profile Black 2m</v>
          </cell>
          <cell r="I2475" t="str">
            <v>VC-Dot 4 Aluminium Mounting Profile Black 2m</v>
          </cell>
          <cell r="J2475">
            <v>67</v>
          </cell>
          <cell r="K2475">
            <v>67</v>
          </cell>
          <cell r="L2475">
            <v>36.85</v>
          </cell>
          <cell r="P2475">
            <v>5706681218189</v>
          </cell>
          <cell r="Q2475">
            <v>5706681218189</v>
          </cell>
          <cell r="V2475" t="str">
            <v>CN</v>
          </cell>
          <cell r="W2475" t="str">
            <v>Non Compliant</v>
          </cell>
          <cell r="Y2475">
            <v>752</v>
          </cell>
        </row>
        <row r="2476">
          <cell r="A2476">
            <v>91611379</v>
          </cell>
          <cell r="B2476" t="str">
            <v>Martin</v>
          </cell>
          <cell r="D2476" t="str">
            <v>VC-Dot 4 Aluminium Profile Cover Black 2m</v>
          </cell>
          <cell r="E2476" t="str">
            <v>MAR--VC</v>
          </cell>
          <cell r="G2476" t="str">
            <v>EOL stage – limited availability may apply</v>
          </cell>
          <cell r="H2476" t="str">
            <v>VC-Dot 4 Aluminium Profile Cover Black 2m</v>
          </cell>
          <cell r="I2476" t="str">
            <v>VC-Dot 4 Aluminium Profile Cover Black 2m</v>
          </cell>
          <cell r="J2476">
            <v>21.63</v>
          </cell>
          <cell r="K2476">
            <v>21.63</v>
          </cell>
          <cell r="L2476">
            <v>11.9</v>
          </cell>
          <cell r="P2476">
            <v>5706681218196</v>
          </cell>
          <cell r="Q2476">
            <v>5706681218196</v>
          </cell>
          <cell r="V2476" t="str">
            <v>CN</v>
          </cell>
          <cell r="W2476" t="str">
            <v>Non Compliant</v>
          </cell>
          <cell r="Y2476">
            <v>753</v>
          </cell>
        </row>
        <row r="2477">
          <cell r="A2477">
            <v>91611380</v>
          </cell>
          <cell r="B2477" t="str">
            <v>Martin</v>
          </cell>
          <cell r="C2477" t="str">
            <v>Linear</v>
          </cell>
          <cell r="D2477" t="str">
            <v>Set of 10 VC-Dot 4 Alu Profile Endcaps Black</v>
          </cell>
          <cell r="E2477" t="str">
            <v>MAR--VC</v>
          </cell>
          <cell r="G2477" t="str">
            <v>EOL stage – limited availability may apply</v>
          </cell>
          <cell r="H2477" t="str">
            <v>Set of 10 VC-Dot 4 Alu Profile Endcaps Black</v>
          </cell>
          <cell r="I2477" t="str">
            <v>Set of 10 VC-Dot 4 Alu Profile Endcaps Black</v>
          </cell>
          <cell r="J2477">
            <v>19.57</v>
          </cell>
          <cell r="K2477">
            <v>19.57</v>
          </cell>
          <cell r="L2477">
            <v>10.76</v>
          </cell>
          <cell r="P2477">
            <v>5706681218202</v>
          </cell>
          <cell r="Q2477">
            <v>5706681218202</v>
          </cell>
          <cell r="V2477" t="str">
            <v>CN</v>
          </cell>
          <cell r="W2477" t="str">
            <v>Non Compliant</v>
          </cell>
          <cell r="X2477" t="str">
            <v>http://www.martin.com/en-us/product-details/vc-dot-4</v>
          </cell>
          <cell r="Y2477">
            <v>754</v>
          </cell>
        </row>
        <row r="2478">
          <cell r="A2478">
            <v>91611381</v>
          </cell>
          <cell r="B2478" t="str">
            <v>Martin</v>
          </cell>
          <cell r="C2478" t="str">
            <v>Linear</v>
          </cell>
          <cell r="D2478" t="str">
            <v>Set of 10 VC-Dot 4 Alu Profile CableEntry Endcaps Black</v>
          </cell>
          <cell r="E2478" t="str">
            <v>MAR--VC</v>
          </cell>
          <cell r="G2478" t="str">
            <v>EOL stage – limited availability may apply</v>
          </cell>
          <cell r="H2478" t="str">
            <v>Set of 10 VC-Dot 4 Alu Profile CableEntry Endcaps Black</v>
          </cell>
          <cell r="I2478" t="str">
            <v>Set of 10 VC-Dot 4 Alu Profile CableEntry Endcaps Black</v>
          </cell>
          <cell r="J2478">
            <v>13.39</v>
          </cell>
          <cell r="K2478">
            <v>13.39</v>
          </cell>
          <cell r="L2478">
            <v>7.36</v>
          </cell>
          <cell r="P2478">
            <v>5706681218219</v>
          </cell>
          <cell r="Q2478">
            <v>5706681218219</v>
          </cell>
          <cell r="V2478" t="str">
            <v>CN</v>
          </cell>
          <cell r="W2478" t="str">
            <v>Non Compliant</v>
          </cell>
          <cell r="X2478" t="str">
            <v>http://www.martin.com/en-us/product-details/vc-dot-4</v>
          </cell>
          <cell r="Y2478">
            <v>755</v>
          </cell>
        </row>
        <row r="2479">
          <cell r="A2479">
            <v>91611390</v>
          </cell>
          <cell r="B2479" t="str">
            <v>Martin</v>
          </cell>
          <cell r="C2479" t="str">
            <v>Linear</v>
          </cell>
          <cell r="D2479" t="str">
            <v>VC-Dot 4 Aluminium Mounting Profile Grey 2m</v>
          </cell>
          <cell r="E2479" t="str">
            <v>MAR--VC</v>
          </cell>
          <cell r="G2479" t="str">
            <v>EOL stage – limited availability may apply</v>
          </cell>
          <cell r="H2479" t="str">
            <v>VC-Dot 4 Aluminium Mounting Profile Grey 2m</v>
          </cell>
          <cell r="I2479" t="str">
            <v>VC-Dot 4 Aluminium Mounting Profile Grey 2m</v>
          </cell>
          <cell r="J2479">
            <v>47.400000000000006</v>
          </cell>
          <cell r="K2479">
            <v>47.400000000000006</v>
          </cell>
          <cell r="L2479">
            <v>26.07</v>
          </cell>
          <cell r="P2479">
            <v>5706681218301</v>
          </cell>
          <cell r="Q2479">
            <v>5706681218301</v>
          </cell>
          <cell r="V2479" t="str">
            <v>CN</v>
          </cell>
          <cell r="W2479" t="str">
            <v>Non Compliant</v>
          </cell>
          <cell r="X2479" t="str">
            <v>http://www.martin.com/en-us/product-details/vc-dot-4</v>
          </cell>
          <cell r="Y2479">
            <v>756</v>
          </cell>
        </row>
        <row r="2480">
          <cell r="A2480">
            <v>91611391</v>
          </cell>
          <cell r="B2480" t="str">
            <v>Martin</v>
          </cell>
          <cell r="C2480" t="str">
            <v>Linear</v>
          </cell>
          <cell r="D2480" t="str">
            <v>VC-Dot 4 Aluminium Profile Cover Grey 2m</v>
          </cell>
          <cell r="E2480" t="str">
            <v>MAR--VC</v>
          </cell>
          <cell r="G2480" t="str">
            <v>EOL stage – limited availability may apply</v>
          </cell>
          <cell r="H2480" t="str">
            <v>VC-Dot 4 Aluminium Profile Cover Grey 2m</v>
          </cell>
          <cell r="I2480" t="str">
            <v>VC-Dot 4 Aluminium Profile Cover Grey 2m</v>
          </cell>
          <cell r="J2480">
            <v>21.63</v>
          </cell>
          <cell r="K2480">
            <v>21.63</v>
          </cell>
          <cell r="L2480">
            <v>11.9</v>
          </cell>
          <cell r="P2480">
            <v>5706681218318</v>
          </cell>
          <cell r="Q2480">
            <v>5706681218318</v>
          </cell>
          <cell r="V2480" t="str">
            <v>CN</v>
          </cell>
          <cell r="W2480" t="str">
            <v>Non Compliant</v>
          </cell>
          <cell r="X2480" t="str">
            <v>http://www.martin.com/en-us/product-details/vc-dot-4</v>
          </cell>
          <cell r="Y2480">
            <v>757</v>
          </cell>
        </row>
        <row r="2481">
          <cell r="A2481">
            <v>91611392</v>
          </cell>
          <cell r="B2481" t="str">
            <v>Martin</v>
          </cell>
          <cell r="C2481" t="str">
            <v>Linear</v>
          </cell>
          <cell r="D2481" t="str">
            <v>Set of 10 VC-Dot 4 Alu Profile Endcaps Grey</v>
          </cell>
          <cell r="E2481" t="str">
            <v>MAR--VC</v>
          </cell>
          <cell r="G2481" t="str">
            <v>EOL stage – limited availability may apply</v>
          </cell>
          <cell r="H2481" t="str">
            <v>Set of 10 VC-Dot 4 Alu Profile Endcaps Grey</v>
          </cell>
          <cell r="I2481" t="str">
            <v>Set of 10 VC-Dot 4 Alu Profile Endcaps Grey</v>
          </cell>
          <cell r="J2481">
            <v>13.39</v>
          </cell>
          <cell r="K2481">
            <v>13.39</v>
          </cell>
          <cell r="L2481">
            <v>7.36</v>
          </cell>
          <cell r="P2481">
            <v>5706681218325</v>
          </cell>
          <cell r="Q2481">
            <v>5706681218325</v>
          </cell>
          <cell r="V2481" t="str">
            <v>CN</v>
          </cell>
          <cell r="W2481" t="str">
            <v>Non Compliant</v>
          </cell>
          <cell r="X2481" t="str">
            <v>http://www.martin.com/en-us/product-details/vc-dot-4</v>
          </cell>
          <cell r="Y2481">
            <v>758</v>
          </cell>
        </row>
        <row r="2482">
          <cell r="A2482">
            <v>91611393</v>
          </cell>
          <cell r="B2482" t="str">
            <v>Martin</v>
          </cell>
          <cell r="C2482" t="str">
            <v>Linear</v>
          </cell>
          <cell r="D2482" t="str">
            <v>Set of 10 VC-Dot 4 Alu Profile CableEntry Endcaps Grey</v>
          </cell>
          <cell r="E2482" t="str">
            <v>MAR--VC</v>
          </cell>
          <cell r="G2482" t="str">
            <v>EOL stage – limited availability may apply</v>
          </cell>
          <cell r="H2482" t="str">
            <v>Set of 10 VC-Dot 4 Alu Profile CableEntry Endcaps Grey</v>
          </cell>
          <cell r="I2482" t="str">
            <v>Set of 10 VC-Dot 4 Alu Profile CableEntry Endcaps Grey</v>
          </cell>
          <cell r="J2482">
            <v>13.39</v>
          </cell>
          <cell r="K2482">
            <v>13.39</v>
          </cell>
          <cell r="L2482">
            <v>7.36</v>
          </cell>
          <cell r="P2482">
            <v>5706681218332</v>
          </cell>
          <cell r="Q2482">
            <v>5706681218332</v>
          </cell>
          <cell r="V2482" t="str">
            <v>CN</v>
          </cell>
          <cell r="W2482" t="str">
            <v>Non Compliant</v>
          </cell>
          <cell r="X2482" t="str">
            <v>http://www.martin.com/en-us/product-details/vc-dot-4</v>
          </cell>
          <cell r="Y2482">
            <v>759</v>
          </cell>
        </row>
        <row r="2483">
          <cell r="A2483">
            <v>91611450</v>
          </cell>
          <cell r="B2483" t="str">
            <v>Martin</v>
          </cell>
          <cell r="C2483" t="str">
            <v>Linear</v>
          </cell>
          <cell r="D2483" t="str">
            <v>VC-Dot 4 Plastic Mounting Profile Black 1.2m</v>
          </cell>
          <cell r="E2483" t="str">
            <v>MAR--VC</v>
          </cell>
          <cell r="G2483" t="str">
            <v>EOL stage – limited availability may apply</v>
          </cell>
          <cell r="H2483" t="str">
            <v>VC-Dot 4 Plastic Mounting Profile Black 1.2m</v>
          </cell>
          <cell r="I2483" t="str">
            <v>VC-Dot 4 Plastic Mounting Profile Black 1.2m</v>
          </cell>
          <cell r="J2483">
            <v>16.48</v>
          </cell>
          <cell r="K2483">
            <v>16.48</v>
          </cell>
          <cell r="L2483">
            <v>9.06</v>
          </cell>
          <cell r="Q2483">
            <v>5706681218424</v>
          </cell>
          <cell r="V2483" t="str">
            <v>CN</v>
          </cell>
          <cell r="W2483" t="str">
            <v>Non Compliant</v>
          </cell>
          <cell r="X2483" t="str">
            <v>http://www.martin.com/en-us/product-details/vc-dot-4</v>
          </cell>
          <cell r="Y2483">
            <v>760</v>
          </cell>
        </row>
        <row r="2484">
          <cell r="A2484">
            <v>91611470</v>
          </cell>
          <cell r="B2484" t="str">
            <v>Martin</v>
          </cell>
          <cell r="C2484" t="str">
            <v>Linear</v>
          </cell>
          <cell r="D2484" t="str">
            <v>VC-Dot 4 Plastic Profile Cover Black 1.2m</v>
          </cell>
          <cell r="E2484" t="str">
            <v>MAR--VC</v>
          </cell>
          <cell r="G2484" t="str">
            <v>EOL stage – limited availability may apply</v>
          </cell>
          <cell r="H2484" t="str">
            <v>VC-Dot 4 Plastic Profile Cover Black 1.2m</v>
          </cell>
          <cell r="I2484" t="str">
            <v>VC-Dot 4 Plastic Profile Cover Black 1.2m</v>
          </cell>
          <cell r="J2484">
            <v>11.33</v>
          </cell>
          <cell r="K2484">
            <v>11.33</v>
          </cell>
          <cell r="L2484">
            <v>6.23</v>
          </cell>
          <cell r="Q2484">
            <v>5706681218448</v>
          </cell>
          <cell r="V2484" t="str">
            <v>CN</v>
          </cell>
          <cell r="W2484" t="str">
            <v>Non Compliant</v>
          </cell>
          <cell r="X2484" t="str">
            <v>http://www.martin.com/en-us/product-details/vc-dot-4</v>
          </cell>
          <cell r="Y2484">
            <v>761</v>
          </cell>
        </row>
        <row r="2485">
          <cell r="A2485" t="str">
            <v>VC-Dot 9 Accessories</v>
          </cell>
          <cell r="B2485" t="str">
            <v>Martin</v>
          </cell>
          <cell r="Y2485">
            <v>762</v>
          </cell>
        </row>
        <row r="2486">
          <cell r="A2486">
            <v>90357200</v>
          </cell>
          <cell r="B2486" t="str">
            <v>Martin</v>
          </cell>
          <cell r="C2486" t="str">
            <v>Linear</v>
          </cell>
          <cell r="D2486" t="str">
            <v>Set of 10 VC-Dot 9 Diffuser Domes</v>
          </cell>
          <cell r="E2486" t="str">
            <v>MAR--VC</v>
          </cell>
          <cell r="G2486" t="str">
            <v>EOL stage – limited availability may apply</v>
          </cell>
          <cell r="H2486" t="str">
            <v>Set of 10 VC-Dot 9 Diffuser Domes</v>
          </cell>
          <cell r="I2486" t="str">
            <v>Set of 10 VC-Dot 9 Diffuser Domes</v>
          </cell>
          <cell r="J2486">
            <v>23.69</v>
          </cell>
          <cell r="K2486">
            <v>23.69</v>
          </cell>
          <cell r="L2486">
            <v>13.03</v>
          </cell>
          <cell r="P2486">
            <v>5706681211333</v>
          </cell>
          <cell r="Q2486">
            <v>5706681211333</v>
          </cell>
          <cell r="V2486" t="str">
            <v>TW</v>
          </cell>
          <cell r="W2486" t="str">
            <v>Non Compliant</v>
          </cell>
          <cell r="X2486" t="str">
            <v>http://www.martin.com/en-us/product-details/vc-dot-9</v>
          </cell>
          <cell r="Y2486">
            <v>763</v>
          </cell>
        </row>
        <row r="2487">
          <cell r="A2487">
            <v>91610108</v>
          </cell>
          <cell r="B2487" t="str">
            <v>Martin</v>
          </cell>
          <cell r="D2487" t="str">
            <v>Set of 10 VC-Dot 9 Smoked Diffuser Domes</v>
          </cell>
          <cell r="E2487" t="str">
            <v>MAR--VDO</v>
          </cell>
          <cell r="G2487" t="str">
            <v>EOL stage – limited availability may apply</v>
          </cell>
          <cell r="H2487" t="str">
            <v>Set of 10 VC-Dot 9 Smoked Diffuser Domes</v>
          </cell>
          <cell r="I2487" t="str">
            <v>Set of 10 VC-Dot 9 Smoked Diffuser Domes</v>
          </cell>
          <cell r="J2487">
            <v>46.400000000000006</v>
          </cell>
          <cell r="K2487">
            <v>46.400000000000006</v>
          </cell>
          <cell r="L2487">
            <v>25.52</v>
          </cell>
          <cell r="V2487" t="str">
            <v>CN</v>
          </cell>
          <cell r="W2487" t="str">
            <v>Non Compliant</v>
          </cell>
          <cell r="Y2487">
            <v>764</v>
          </cell>
        </row>
        <row r="2488">
          <cell r="A2488">
            <v>90357170</v>
          </cell>
          <cell r="B2488" t="str">
            <v>Martin</v>
          </cell>
          <cell r="C2488" t="str">
            <v>Linear</v>
          </cell>
          <cell r="D2488" t="str">
            <v>Set of 10 VC-Dot 9 Mounting Clips</v>
          </cell>
          <cell r="E2488" t="str">
            <v>MAR--VC</v>
          </cell>
          <cell r="G2488" t="str">
            <v>EOL stage – limited availability may apply</v>
          </cell>
          <cell r="H2488" t="str">
            <v>Set of 10 VC-Dot 9 Mounting Clips</v>
          </cell>
          <cell r="I2488" t="str">
            <v>Set of 10 VC-Dot 9 Mounting Clips</v>
          </cell>
          <cell r="J2488">
            <v>28.8</v>
          </cell>
          <cell r="K2488">
            <v>28.8</v>
          </cell>
          <cell r="L2488">
            <v>15.84</v>
          </cell>
          <cell r="P2488">
            <v>5706681210824</v>
          </cell>
          <cell r="Q2488">
            <v>5706681210824</v>
          </cell>
          <cell r="V2488" t="str">
            <v>TW</v>
          </cell>
          <cell r="W2488" t="str">
            <v>Non Compliant</v>
          </cell>
          <cell r="X2488" t="str">
            <v>http://www.martin.com/en-us/product-details/vc-dot-9</v>
          </cell>
          <cell r="Y2488">
            <v>765</v>
          </cell>
        </row>
        <row r="2489">
          <cell r="A2489">
            <v>91611303</v>
          </cell>
          <cell r="B2489" t="str">
            <v>Martin</v>
          </cell>
          <cell r="D2489" t="str">
            <v>Mounting Bracket, VC-Dot 9</v>
          </cell>
          <cell r="E2489" t="str">
            <v>MAR--VC</v>
          </cell>
          <cell r="G2489" t="str">
            <v>EOL stage – limited availability may apply</v>
          </cell>
          <cell r="H2489" t="str">
            <v>Mounting Bracket, VC-Dot 9</v>
          </cell>
          <cell r="I2489" t="str">
            <v>Mounting Bracket, VC-Dot 9</v>
          </cell>
          <cell r="J2489">
            <v>13.39</v>
          </cell>
          <cell r="K2489">
            <v>13.39</v>
          </cell>
          <cell r="L2489">
            <v>7.36</v>
          </cell>
          <cell r="V2489" t="str">
            <v>CN</v>
          </cell>
          <cell r="W2489" t="str">
            <v>Non Compliant</v>
          </cell>
          <cell r="Y2489">
            <v>766</v>
          </cell>
        </row>
        <row r="2490">
          <cell r="A2490" t="str">
            <v>91611373HU</v>
          </cell>
          <cell r="B2490" t="str">
            <v>Martin</v>
          </cell>
          <cell r="D2490" t="str">
            <v>Set of 10 VC-Dot 9 TrussClips</v>
          </cell>
          <cell r="E2490" t="str">
            <v>MAR--VC</v>
          </cell>
          <cell r="G2490" t="str">
            <v>EOL stage – limited availability may apply</v>
          </cell>
          <cell r="H2490" t="str">
            <v>Set of 10 VC-Dot 9 TrussClips</v>
          </cell>
          <cell r="I2490" t="str">
            <v>Set of 10 VC-Dot 9 TrussClips</v>
          </cell>
          <cell r="J2490">
            <v>71.100000000000009</v>
          </cell>
          <cell r="K2490">
            <v>71.100000000000009</v>
          </cell>
          <cell r="L2490">
            <v>39.11</v>
          </cell>
          <cell r="Q2490">
            <v>5706681234837</v>
          </cell>
          <cell r="V2490" t="str">
            <v>HU</v>
          </cell>
          <cell r="W2490" t="str">
            <v>Compliant</v>
          </cell>
          <cell r="Y2490">
            <v>767</v>
          </cell>
        </row>
        <row r="2491">
          <cell r="A2491">
            <v>91611382</v>
          </cell>
          <cell r="B2491" t="str">
            <v>Martin</v>
          </cell>
          <cell r="C2491" t="str">
            <v>Linear</v>
          </cell>
          <cell r="D2491" t="str">
            <v>VC-Dot 9 Aluminium Mounting Profile Black 2m</v>
          </cell>
          <cell r="E2491" t="str">
            <v>MAR--VC</v>
          </cell>
          <cell r="G2491" t="str">
            <v>EOL stage – limited availability may apply</v>
          </cell>
          <cell r="H2491" t="str">
            <v>VC-Dot 9 Aluminium Mounting Profile Black 2m</v>
          </cell>
          <cell r="I2491" t="str">
            <v>VC-Dot 9 Aluminium Mounting Profile Black 2m</v>
          </cell>
          <cell r="J2491">
            <v>67</v>
          </cell>
          <cell r="K2491">
            <v>67</v>
          </cell>
          <cell r="L2491">
            <v>36.85</v>
          </cell>
          <cell r="P2491">
            <v>5706681218226</v>
          </cell>
          <cell r="Q2491">
            <v>5706681218226</v>
          </cell>
          <cell r="V2491" t="str">
            <v>CN</v>
          </cell>
          <cell r="W2491" t="str">
            <v>Non Compliant</v>
          </cell>
          <cell r="X2491" t="str">
            <v>http://www.martin.com/en-us/product-details/vc-dot-9</v>
          </cell>
          <cell r="Y2491">
            <v>768</v>
          </cell>
        </row>
        <row r="2492">
          <cell r="A2492">
            <v>91611383</v>
          </cell>
          <cell r="B2492" t="str">
            <v>Martin</v>
          </cell>
          <cell r="C2492" t="str">
            <v>Linear</v>
          </cell>
          <cell r="D2492" t="str">
            <v>VC-Dot 9 Aluminium Profile Cover Black 2m</v>
          </cell>
          <cell r="E2492" t="str">
            <v>MAR--VC</v>
          </cell>
          <cell r="G2492" t="str">
            <v>EOL stage – limited availability may apply</v>
          </cell>
          <cell r="H2492" t="str">
            <v>VC-Dot 9 Aluminium Profile Cover Black 2m</v>
          </cell>
          <cell r="I2492" t="str">
            <v>VC-Dot 9 Aluminium Profile Cover Black 2m</v>
          </cell>
          <cell r="J2492">
            <v>33</v>
          </cell>
          <cell r="K2492">
            <v>33</v>
          </cell>
          <cell r="L2492">
            <v>18.149999999999999</v>
          </cell>
          <cell r="P2492">
            <v>5706681218233</v>
          </cell>
          <cell r="Q2492">
            <v>5706681218233</v>
          </cell>
          <cell r="V2492" t="str">
            <v>CN</v>
          </cell>
          <cell r="W2492" t="str">
            <v>Non Compliant</v>
          </cell>
          <cell r="X2492" t="str">
            <v>http://www.martin.com/en-us/product-details/vc-dot-9</v>
          </cell>
          <cell r="Y2492">
            <v>769</v>
          </cell>
        </row>
        <row r="2493">
          <cell r="A2493">
            <v>91611384</v>
          </cell>
          <cell r="B2493" t="str">
            <v>Martin</v>
          </cell>
          <cell r="C2493" t="str">
            <v>Linear</v>
          </cell>
          <cell r="D2493" t="str">
            <v>Set of 10 VC-Dot 9 Alu Profile Endcaps Black</v>
          </cell>
          <cell r="E2493" t="str">
            <v>MAR--VC</v>
          </cell>
          <cell r="G2493" t="str">
            <v>EOL stage – limited availability may apply</v>
          </cell>
          <cell r="H2493" t="str">
            <v>Set of 10 VC-Dot 9 Alu Profile Endcaps Black</v>
          </cell>
          <cell r="I2493" t="str">
            <v>Set of 10 VC-Dot 9 Alu Profile Endcaps Black</v>
          </cell>
          <cell r="J2493">
            <v>29.900000000000002</v>
          </cell>
          <cell r="K2493">
            <v>29.900000000000002</v>
          </cell>
          <cell r="L2493">
            <v>16.45</v>
          </cell>
          <cell r="P2493">
            <v>5706681218240</v>
          </cell>
          <cell r="Q2493">
            <v>5706681218240</v>
          </cell>
          <cell r="V2493" t="str">
            <v>CN</v>
          </cell>
          <cell r="W2493" t="str">
            <v>Non Compliant</v>
          </cell>
          <cell r="X2493" t="str">
            <v>http://www.martin.com/en-us/product-details/vc-dot-9</v>
          </cell>
          <cell r="Y2493">
            <v>770</v>
          </cell>
        </row>
        <row r="2494">
          <cell r="A2494">
            <v>91611385</v>
          </cell>
          <cell r="B2494" t="str">
            <v>Martin</v>
          </cell>
          <cell r="C2494" t="str">
            <v>Linear</v>
          </cell>
          <cell r="D2494" t="str">
            <v>Set of 10 VC-Dot 9 Alu Profile CableEntry Endcaps Black</v>
          </cell>
          <cell r="E2494" t="str">
            <v>MAR--VC</v>
          </cell>
          <cell r="G2494" t="str">
            <v>EOL stage – limited availability may apply</v>
          </cell>
          <cell r="H2494" t="str">
            <v>Set of 10 VC-Dot 9 Alu Profile CableEntry Endcaps Black</v>
          </cell>
          <cell r="I2494" t="str">
            <v>Set of 10 VC-Dot 9 Alu Profile CableEntry Endcaps Black</v>
          </cell>
          <cell r="J2494">
            <v>48.400000000000006</v>
          </cell>
          <cell r="K2494">
            <v>48.400000000000006</v>
          </cell>
          <cell r="L2494">
            <v>26.62</v>
          </cell>
          <cell r="P2494">
            <v>5706681218257</v>
          </cell>
          <cell r="Q2494">
            <v>5706681218257</v>
          </cell>
          <cell r="V2494" t="str">
            <v>CN</v>
          </cell>
          <cell r="W2494" t="str">
            <v>Non Compliant</v>
          </cell>
          <cell r="X2494" t="str">
            <v>http://www.martin.com/en-us/product-details/vc-dot-9</v>
          </cell>
          <cell r="Y2494">
            <v>771</v>
          </cell>
        </row>
        <row r="2495">
          <cell r="A2495">
            <v>91611394</v>
          </cell>
          <cell r="B2495" t="str">
            <v>Martin</v>
          </cell>
          <cell r="C2495" t="str">
            <v>Linear</v>
          </cell>
          <cell r="D2495" t="str">
            <v>VC-Dot 9 Aluminium Mounting Profile Grey 2m</v>
          </cell>
          <cell r="E2495" t="str">
            <v>MAR--VC</v>
          </cell>
          <cell r="G2495" t="str">
            <v>EOL stage – limited availability may apply</v>
          </cell>
          <cell r="H2495" t="str">
            <v>VC-Dot 9 Aluminium Mounting Profile Grey 2m</v>
          </cell>
          <cell r="I2495" t="str">
            <v>VC-Dot 9 Aluminium Mounting Profile Grey 2m</v>
          </cell>
          <cell r="J2495">
            <v>63.900000000000006</v>
          </cell>
          <cell r="K2495">
            <v>63.900000000000006</v>
          </cell>
          <cell r="L2495">
            <v>35.15</v>
          </cell>
          <cell r="P2495">
            <v>5706681218349</v>
          </cell>
          <cell r="Q2495">
            <v>5706681218349</v>
          </cell>
          <cell r="V2495" t="str">
            <v>CN</v>
          </cell>
          <cell r="W2495" t="str">
            <v>Non Compliant</v>
          </cell>
          <cell r="X2495" t="str">
            <v>http://www.martin.com/en-us/product-details/vc-dot-9</v>
          </cell>
          <cell r="Y2495">
            <v>772</v>
          </cell>
        </row>
        <row r="2496">
          <cell r="A2496">
            <v>91611395</v>
          </cell>
          <cell r="B2496" t="str">
            <v>Martin</v>
          </cell>
          <cell r="C2496" t="str">
            <v>Linear</v>
          </cell>
          <cell r="D2496" t="str">
            <v>VC-Dot 9 Aluminium Profile Cover Grey 2m</v>
          </cell>
          <cell r="E2496" t="str">
            <v>MAR--VC</v>
          </cell>
          <cell r="G2496" t="str">
            <v>EOL stage – limited availability may apply</v>
          </cell>
          <cell r="H2496" t="str">
            <v>VC-Dot 9 Aluminium Profile Cover Grey 2m</v>
          </cell>
          <cell r="I2496" t="str">
            <v>VC-Dot 9 Aluminium Profile Cover Grey 2m</v>
          </cell>
          <cell r="J2496">
            <v>28.8</v>
          </cell>
          <cell r="K2496">
            <v>28.8</v>
          </cell>
          <cell r="L2496">
            <v>15.84</v>
          </cell>
          <cell r="P2496">
            <v>5706681218356</v>
          </cell>
          <cell r="Q2496">
            <v>5706681218356</v>
          </cell>
          <cell r="V2496" t="str">
            <v>CN</v>
          </cell>
          <cell r="W2496" t="str">
            <v>Non Compliant</v>
          </cell>
          <cell r="X2496" t="str">
            <v>http://www.martin.com/en-us/product-details/vc-dot-9</v>
          </cell>
          <cell r="Y2496">
            <v>773</v>
          </cell>
        </row>
        <row r="2497">
          <cell r="A2497">
            <v>91611396</v>
          </cell>
          <cell r="B2497" t="str">
            <v>Martin</v>
          </cell>
          <cell r="C2497" t="str">
            <v>Linear</v>
          </cell>
          <cell r="D2497" t="str">
            <v>Set of 10 VC-Dot 9 Alu Profile Endcaps Grey</v>
          </cell>
          <cell r="E2497" t="str">
            <v>MAR--VC</v>
          </cell>
          <cell r="G2497" t="str">
            <v>EOL stage – limited availability may apply</v>
          </cell>
          <cell r="H2497" t="str">
            <v>Set of 10 VC-Dot 9 Alu Profile Endcaps Grey</v>
          </cell>
          <cell r="I2497" t="str">
            <v>Set of 10 VC-Dot 9 Alu Profile Endcaps Grey</v>
          </cell>
          <cell r="J2497">
            <v>25.8</v>
          </cell>
          <cell r="K2497">
            <v>25.8</v>
          </cell>
          <cell r="L2497">
            <v>14.19</v>
          </cell>
          <cell r="Q2497">
            <v>5706681218370</v>
          </cell>
          <cell r="V2497" t="str">
            <v>CN</v>
          </cell>
          <cell r="W2497" t="str">
            <v>Non Compliant</v>
          </cell>
          <cell r="X2497" t="str">
            <v>http://www.martin.com/en-us/product-details/vc-dot-9</v>
          </cell>
          <cell r="Y2497">
            <v>774</v>
          </cell>
        </row>
        <row r="2498">
          <cell r="A2498">
            <v>91611397</v>
          </cell>
          <cell r="B2498" t="str">
            <v>Martin</v>
          </cell>
          <cell r="C2498" t="str">
            <v>Linear</v>
          </cell>
          <cell r="D2498" t="str">
            <v>Set of 10 VC-Dot 9 Alu Profile CableEntry Endcaps Grey</v>
          </cell>
          <cell r="E2498" t="str">
            <v>MAR--VC</v>
          </cell>
          <cell r="G2498" t="str">
            <v>EOL stage – limited availability may apply</v>
          </cell>
          <cell r="H2498" t="str">
            <v>Set of 10 VC-Dot 9 Alu Profile CableEntry Endcaps Grey</v>
          </cell>
          <cell r="I2498" t="str">
            <v>Set of 10 VC-Dot 9 Alu Profile CableEntry Endcaps Grey</v>
          </cell>
          <cell r="J2498">
            <v>29.900000000000002</v>
          </cell>
          <cell r="K2498">
            <v>29.900000000000002</v>
          </cell>
          <cell r="L2498">
            <v>16.45</v>
          </cell>
          <cell r="Q2498">
            <v>5706681218370</v>
          </cell>
          <cell r="V2498" t="str">
            <v>CN</v>
          </cell>
          <cell r="W2498" t="str">
            <v>Non Compliant</v>
          </cell>
          <cell r="X2498" t="str">
            <v>http://www.martin.com/en-us/product-details/vc-dot-9</v>
          </cell>
          <cell r="Y2498">
            <v>775</v>
          </cell>
        </row>
        <row r="2499">
          <cell r="A2499">
            <v>91611490</v>
          </cell>
          <cell r="B2499" t="str">
            <v>Martin</v>
          </cell>
          <cell r="C2499" t="str">
            <v>Linear</v>
          </cell>
          <cell r="D2499" t="str">
            <v>VC-Dot 9 Plastic Mounting Profile Black 1.2m</v>
          </cell>
          <cell r="E2499" t="str">
            <v>MAR--VC</v>
          </cell>
          <cell r="G2499" t="str">
            <v>EOL stage – limited availability may apply</v>
          </cell>
          <cell r="H2499" t="str">
            <v>VC-Dot 9 Plastic Mounting Profile Black 1.2m</v>
          </cell>
          <cell r="I2499" t="str">
            <v>VC-Dot 9 Plastic Mounting Profile Black 1.2m</v>
          </cell>
          <cell r="J2499">
            <v>23.69</v>
          </cell>
          <cell r="K2499">
            <v>23.69</v>
          </cell>
          <cell r="L2499">
            <v>13.03</v>
          </cell>
          <cell r="Q2499">
            <v>5706681218462</v>
          </cell>
          <cell r="V2499" t="str">
            <v>CN</v>
          </cell>
          <cell r="W2499" t="str">
            <v>Non Compliant</v>
          </cell>
          <cell r="X2499" t="str">
            <v>http://www.martin.com/en-us/product-details/vc-dot-9</v>
          </cell>
          <cell r="Y2499">
            <v>776</v>
          </cell>
        </row>
        <row r="2500">
          <cell r="A2500">
            <v>91611510</v>
          </cell>
          <cell r="B2500" t="str">
            <v>Martin</v>
          </cell>
          <cell r="C2500" t="str">
            <v>Linear</v>
          </cell>
          <cell r="D2500" t="str">
            <v>VC-Dot 9 Plastic Profile Cover Black 1.2m</v>
          </cell>
          <cell r="E2500" t="str">
            <v>MAR--VC</v>
          </cell>
          <cell r="G2500" t="str">
            <v>EOL stage – limited availability may apply</v>
          </cell>
          <cell r="H2500" t="str">
            <v>VC-Dot 9 Plastic Profile Cover Black 1.2m</v>
          </cell>
          <cell r="I2500" t="str">
            <v>VC-Dot 9 Plastic Profile Cover Black 1.2m</v>
          </cell>
          <cell r="J2500">
            <v>22.66</v>
          </cell>
          <cell r="K2500">
            <v>22.66</v>
          </cell>
          <cell r="L2500">
            <v>12.46</v>
          </cell>
          <cell r="Q2500">
            <v>5706681218486</v>
          </cell>
          <cell r="V2500" t="str">
            <v>CN</v>
          </cell>
          <cell r="W2500" t="str">
            <v>Non Compliant</v>
          </cell>
          <cell r="X2500" t="str">
            <v>http://www.martin.com/en-us/product-details/vc-dot-9</v>
          </cell>
          <cell r="Y2500">
            <v>777</v>
          </cell>
        </row>
        <row r="2501">
          <cell r="A2501" t="str">
            <v>VC-Dot Accessories</v>
          </cell>
          <cell r="B2501" t="str">
            <v>Martin</v>
          </cell>
          <cell r="Y2501">
            <v>778</v>
          </cell>
        </row>
        <row r="2502">
          <cell r="A2502" t="str">
            <v>91611400HU</v>
          </cell>
          <cell r="B2502" t="str">
            <v>Martin</v>
          </cell>
          <cell r="C2502" t="str">
            <v>Linear</v>
          </cell>
          <cell r="D2502" t="str">
            <v>Set of 10 VC-Dot String Termination Caps</v>
          </cell>
          <cell r="E2502" t="str">
            <v>MAR--VC</v>
          </cell>
          <cell r="G2502" t="str">
            <v>EOL stage – limited availability may apply</v>
          </cell>
          <cell r="H2502" t="str">
            <v>Set of 10 VC-Dot String Termination Caps</v>
          </cell>
          <cell r="I2502" t="str">
            <v>Set of 10 VC-Dot String Termination Caps</v>
          </cell>
          <cell r="J2502">
            <v>26.8</v>
          </cell>
          <cell r="K2502">
            <v>26.8</v>
          </cell>
          <cell r="L2502">
            <v>14.74</v>
          </cell>
          <cell r="Q2502">
            <v>5706681234837</v>
          </cell>
          <cell r="V2502" t="str">
            <v>HU</v>
          </cell>
          <cell r="W2502" t="str">
            <v>Compliant</v>
          </cell>
          <cell r="X2502" t="str">
            <v>http://www.martin.com/en-us/product-details/vc-dot-1</v>
          </cell>
          <cell r="Y2502">
            <v>779</v>
          </cell>
        </row>
        <row r="2503">
          <cell r="A2503" t="str">
            <v>90357240HU</v>
          </cell>
          <cell r="B2503" t="str">
            <v>Martin</v>
          </cell>
          <cell r="C2503" t="str">
            <v>Linear</v>
          </cell>
          <cell r="D2503" t="str">
            <v>Set of 15 VC-Dot Splice Connectors</v>
          </cell>
          <cell r="E2503" t="str">
            <v>MAR--VC</v>
          </cell>
          <cell r="G2503" t="str">
            <v>EOL stage – limited availability may apply</v>
          </cell>
          <cell r="H2503" t="str">
            <v>Set of 15 VC-Dot Splice Connectors</v>
          </cell>
          <cell r="I2503" t="str">
            <v>Set of 15 VC-Dot Splice Connectors</v>
          </cell>
          <cell r="J2503">
            <v>73.100000000000009</v>
          </cell>
          <cell r="K2503">
            <v>73.100000000000009</v>
          </cell>
          <cell r="L2503">
            <v>40.21</v>
          </cell>
          <cell r="P2503">
            <v>5706681234752</v>
          </cell>
          <cell r="Q2503">
            <v>5706681234752</v>
          </cell>
          <cell r="V2503" t="str">
            <v>HU</v>
          </cell>
          <cell r="W2503" t="str">
            <v>Compliant</v>
          </cell>
          <cell r="X2503" t="str">
            <v>http://www.martin.com/en-us/product-details/vc-dot-1</v>
          </cell>
          <cell r="Y2503">
            <v>780</v>
          </cell>
        </row>
        <row r="2504">
          <cell r="A2504" t="str">
            <v>VDO Range</v>
          </cell>
          <cell r="B2504" t="str">
            <v>Martin</v>
          </cell>
          <cell r="Y2504">
            <v>783</v>
          </cell>
        </row>
        <row r="2505">
          <cell r="A2505" t="str">
            <v>VDO Atomic Family</v>
          </cell>
          <cell r="B2505" t="str">
            <v>Martin</v>
          </cell>
          <cell r="Y2505">
            <v>785</v>
          </cell>
        </row>
        <row r="2506">
          <cell r="A2506" t="str">
            <v>VDO Atomic Bold</v>
          </cell>
          <cell r="B2506" t="str">
            <v>Martin</v>
          </cell>
          <cell r="Y2506">
            <v>786</v>
          </cell>
        </row>
        <row r="2507">
          <cell r="A2507" t="str">
            <v>MAR-90357703</v>
          </cell>
          <cell r="B2507" t="str">
            <v>Martin</v>
          </cell>
          <cell r="D2507" t="str">
            <v>VDO Atomic Bold in cardboard</v>
          </cell>
          <cell r="E2507" t="str">
            <v>EXT-LIN</v>
          </cell>
          <cell r="H2507" t="str">
            <v>VDO Atomic Bold in cardboard</v>
          </cell>
          <cell r="I2507" t="str">
            <v>VDO Atomic Bold in cardboard</v>
          </cell>
          <cell r="J2507">
            <v>2184</v>
          </cell>
          <cell r="K2507">
            <v>2184</v>
          </cell>
          <cell r="L2507">
            <v>1201.2</v>
          </cell>
          <cell r="P2507">
            <v>688705006550</v>
          </cell>
          <cell r="Q2507">
            <v>5706681006557</v>
          </cell>
          <cell r="V2507" t="str">
            <v>BY</v>
          </cell>
          <cell r="Y2507">
            <v>787</v>
          </cell>
        </row>
        <row r="2508">
          <cell r="A2508" t="str">
            <v>VDO Atomic Dot</v>
          </cell>
          <cell r="B2508" t="str">
            <v>Martin</v>
          </cell>
          <cell r="Y2508">
            <v>788</v>
          </cell>
        </row>
        <row r="2509">
          <cell r="A2509">
            <v>90357701</v>
          </cell>
          <cell r="B2509" t="str">
            <v>Martin</v>
          </cell>
          <cell r="D2509" t="str">
            <v>VDO Atomic Dot CLD in cardboard</v>
          </cell>
          <cell r="E2509">
            <v>41300000</v>
          </cell>
          <cell r="H2509" t="str">
            <v>VDO Atomic Dot CLD in cardboard</v>
          </cell>
          <cell r="I2509" t="str">
            <v>VDO Atomic Dot CLD in cardboard</v>
          </cell>
          <cell r="J2509">
            <v>892</v>
          </cell>
          <cell r="K2509">
            <v>892</v>
          </cell>
          <cell r="L2509">
            <v>490.6</v>
          </cell>
          <cell r="P2509">
            <v>688705004167</v>
          </cell>
          <cell r="Q2509">
            <v>5706681004164</v>
          </cell>
          <cell r="V2509" t="str">
            <v>CN</v>
          </cell>
          <cell r="W2509" t="str">
            <v>Non Compliant</v>
          </cell>
          <cell r="Y2509">
            <v>789</v>
          </cell>
        </row>
        <row r="2510">
          <cell r="A2510">
            <v>90357702</v>
          </cell>
          <cell r="B2510" t="str">
            <v>Martin</v>
          </cell>
          <cell r="D2510" t="str">
            <v>VDO Atomic Dot WRM in cardboard</v>
          </cell>
          <cell r="E2510" t="str">
            <v>MAR--VDO</v>
          </cell>
          <cell r="H2510" t="str">
            <v>VDO Atomic Dot WRM in cardboard</v>
          </cell>
          <cell r="I2510" t="str">
            <v>VDO Atomic Dot WRM in cardboard</v>
          </cell>
          <cell r="J2510">
            <v>892</v>
          </cell>
          <cell r="K2510">
            <v>892</v>
          </cell>
          <cell r="L2510">
            <v>490.6</v>
          </cell>
          <cell r="P2510">
            <v>688705004174</v>
          </cell>
          <cell r="Q2510">
            <v>5706681004171</v>
          </cell>
          <cell r="V2510" t="str">
            <v>CN</v>
          </cell>
          <cell r="W2510" t="str">
            <v>Non Compliant</v>
          </cell>
          <cell r="Y2510">
            <v>790</v>
          </cell>
        </row>
        <row r="2511">
          <cell r="A2511" t="str">
            <v>VDO Atomic Accessories</v>
          </cell>
          <cell r="B2511" t="str">
            <v>Martin</v>
          </cell>
          <cell r="Y2511">
            <v>791</v>
          </cell>
        </row>
        <row r="2512">
          <cell r="A2512" t="str">
            <v>MAR-91616119</v>
          </cell>
          <cell r="B2512" t="str">
            <v>Martin</v>
          </cell>
          <cell r="D2512" t="str">
            <v>VDO Atomic Bold Diffuser 60 Degrees</v>
          </cell>
          <cell r="E2512" t="str">
            <v>MAR--VDO</v>
          </cell>
          <cell r="H2512" t="str">
            <v>VDO Atomic Bold Diffuser 60 Degrees</v>
          </cell>
          <cell r="I2512" t="str">
            <v>VDO Atomic Bold Diffuser 60 Degrees</v>
          </cell>
          <cell r="J2512">
            <v>185.4</v>
          </cell>
          <cell r="K2512">
            <v>185.4</v>
          </cell>
          <cell r="L2512">
            <v>101.97</v>
          </cell>
          <cell r="P2512">
            <v>688705007243</v>
          </cell>
          <cell r="Q2512">
            <v>5706681007240</v>
          </cell>
          <cell r="V2512" t="str">
            <v>BY</v>
          </cell>
          <cell r="Y2512">
            <v>792</v>
          </cell>
        </row>
        <row r="2513">
          <cell r="A2513" t="str">
            <v>MAR-91616120</v>
          </cell>
          <cell r="B2513" t="str">
            <v>Martin</v>
          </cell>
          <cell r="D2513" t="str">
            <v>VDO Atomic Bold Diffuser 30 Degrees</v>
          </cell>
          <cell r="E2513" t="str">
            <v>MAR--VDO</v>
          </cell>
          <cell r="H2513" t="str">
            <v>VDO Atomic Bold Diffuser 30 Degrees</v>
          </cell>
          <cell r="I2513" t="str">
            <v>VDO Atomic Bold Diffuser 30 Degrees</v>
          </cell>
          <cell r="J2513">
            <v>185.4</v>
          </cell>
          <cell r="K2513">
            <v>185.4</v>
          </cell>
          <cell r="L2513">
            <v>101.97</v>
          </cell>
          <cell r="P2513">
            <v>688705007229</v>
          </cell>
          <cell r="Q2513">
            <v>5706681007226</v>
          </cell>
          <cell r="V2513" t="str">
            <v>BY</v>
          </cell>
          <cell r="Y2513">
            <v>793</v>
          </cell>
        </row>
        <row r="2514">
          <cell r="A2514">
            <v>91610002</v>
          </cell>
          <cell r="B2514" t="str">
            <v>Martin</v>
          </cell>
          <cell r="D2514" t="str">
            <v>VDO Atomic Dot Diffuser 60 Degrees</v>
          </cell>
          <cell r="E2514" t="str">
            <v>MAR--ACC</v>
          </cell>
          <cell r="H2514" t="str">
            <v>VDO Atomic Dot Diffuser 60 Degrees</v>
          </cell>
          <cell r="I2514" t="str">
            <v>VDO Atomic Dot Diffuser 60 Degrees</v>
          </cell>
          <cell r="J2514">
            <v>53.6</v>
          </cell>
          <cell r="K2514">
            <v>53.6</v>
          </cell>
          <cell r="L2514">
            <v>29.48</v>
          </cell>
          <cell r="V2514" t="str">
            <v>CN</v>
          </cell>
          <cell r="W2514" t="str">
            <v>Non Compliant</v>
          </cell>
          <cell r="Y2514">
            <v>794</v>
          </cell>
        </row>
        <row r="2515">
          <cell r="A2515">
            <v>91610005</v>
          </cell>
          <cell r="B2515" t="str">
            <v>Martin</v>
          </cell>
          <cell r="D2515" t="str">
            <v>VDO Atomic Dot Diffuser 30 Degrees</v>
          </cell>
          <cell r="E2515" t="str">
            <v>MAR--VDO</v>
          </cell>
          <cell r="H2515" t="str">
            <v>VDO Atomic Dot Diffuser 30 Degrees</v>
          </cell>
          <cell r="I2515" t="str">
            <v>VDO Atomic Dot Diffuser 30 Degrees</v>
          </cell>
          <cell r="J2515">
            <v>53.6</v>
          </cell>
          <cell r="K2515">
            <v>53.6</v>
          </cell>
          <cell r="L2515">
            <v>29.48</v>
          </cell>
          <cell r="V2515" t="str">
            <v>CN</v>
          </cell>
          <cell r="W2515" t="str">
            <v>Non Compliant</v>
          </cell>
          <cell r="Y2515">
            <v>795</v>
          </cell>
        </row>
        <row r="2516">
          <cell r="A2516">
            <v>91610004</v>
          </cell>
          <cell r="B2516" t="str">
            <v>Martin</v>
          </cell>
          <cell r="D2516" t="str">
            <v>VDO Atomic Half Coupler</v>
          </cell>
          <cell r="E2516" t="str">
            <v>MAR--VDO</v>
          </cell>
          <cell r="H2516" t="str">
            <v>VDO Atomic Half Coupler</v>
          </cell>
          <cell r="I2516" t="str">
            <v>VDO Atomic Half Coupler</v>
          </cell>
          <cell r="J2516">
            <v>139.1</v>
          </cell>
          <cell r="K2516">
            <v>139.1</v>
          </cell>
          <cell r="L2516">
            <v>76.510000000000005</v>
          </cell>
          <cell r="P2516">
            <v>688705011806</v>
          </cell>
          <cell r="Q2516">
            <v>5706681011803</v>
          </cell>
          <cell r="V2516" t="str">
            <v>GB</v>
          </cell>
          <cell r="Y2516">
            <v>796</v>
          </cell>
        </row>
        <row r="2517">
          <cell r="A2517">
            <v>91610006</v>
          </cell>
          <cell r="B2517" t="str">
            <v>Martin</v>
          </cell>
          <cell r="D2517" t="str">
            <v>VDO Atomic Interlock Adapter</v>
          </cell>
          <cell r="E2517" t="str">
            <v>MAR--VDO</v>
          </cell>
          <cell r="H2517" t="str">
            <v>VDO Atomic Interlock Adapter</v>
          </cell>
          <cell r="I2517" t="str">
            <v>VDO Atomic Interlock Adapter</v>
          </cell>
          <cell r="J2517">
            <v>70</v>
          </cell>
          <cell r="K2517">
            <v>70</v>
          </cell>
          <cell r="L2517">
            <v>38.5</v>
          </cell>
          <cell r="V2517" t="str">
            <v>GB</v>
          </cell>
          <cell r="Y2517">
            <v>797</v>
          </cell>
        </row>
        <row r="2518">
          <cell r="A2518">
            <v>91610007</v>
          </cell>
          <cell r="B2518" t="str">
            <v>Martin</v>
          </cell>
          <cell r="D2518" t="str">
            <v>VDO Atomic Pivot Coupler</v>
          </cell>
          <cell r="E2518" t="str">
            <v>MAR--VDO</v>
          </cell>
          <cell r="H2518" t="str">
            <v>VDO Atomic Pivot Coupler</v>
          </cell>
          <cell r="I2518" t="str">
            <v>VDO Atomic Pivot Coupler</v>
          </cell>
          <cell r="J2518">
            <v>301</v>
          </cell>
          <cell r="K2518">
            <v>301</v>
          </cell>
          <cell r="L2518">
            <v>165.55</v>
          </cell>
          <cell r="V2518" t="str">
            <v>GB</v>
          </cell>
          <cell r="Y2518">
            <v>798</v>
          </cell>
        </row>
        <row r="2519">
          <cell r="A2519" t="str">
            <v>MAR-91616118</v>
          </cell>
          <cell r="B2519" t="str">
            <v>Martin</v>
          </cell>
          <cell r="D2519" t="str">
            <v>VDO Atomic Spigot Adapter 28mm</v>
          </cell>
          <cell r="E2519" t="str">
            <v>MAR--MAC</v>
          </cell>
          <cell r="H2519" t="str">
            <v>VDO Atomic Spigot Adapter 28mm</v>
          </cell>
          <cell r="I2519" t="str">
            <v>VDO Atomic Spigot Adapter 28mm</v>
          </cell>
          <cell r="J2519">
            <v>133.9</v>
          </cell>
          <cell r="K2519">
            <v>133.9</v>
          </cell>
          <cell r="L2519">
            <v>73.650000000000006</v>
          </cell>
          <cell r="P2519">
            <v>688705006574</v>
          </cell>
          <cell r="Q2519">
            <v>5706681006571</v>
          </cell>
          <cell r="V2519" t="str">
            <v>NE</v>
          </cell>
          <cell r="Y2519">
            <v>799</v>
          </cell>
        </row>
        <row r="2520">
          <cell r="A2520" t="str">
            <v>MAR-91616122</v>
          </cell>
          <cell r="B2520" t="str">
            <v>Martin</v>
          </cell>
          <cell r="D2520" t="str">
            <v>VDO Atomic Bold Interlock Doubler</v>
          </cell>
          <cell r="E2520" t="str">
            <v>MAR--VDO</v>
          </cell>
          <cell r="H2520" t="str">
            <v>VDO Atomic Bold Interlock Doubler</v>
          </cell>
          <cell r="I2520" t="str">
            <v>VDO Atomic Bold Interlock Doubler</v>
          </cell>
          <cell r="J2520">
            <v>41.2</v>
          </cell>
          <cell r="K2520">
            <v>41.2</v>
          </cell>
          <cell r="L2520">
            <v>22.66</v>
          </cell>
          <cell r="P2520">
            <v>688705007540</v>
          </cell>
          <cell r="Q2520">
            <v>5706681007547</v>
          </cell>
          <cell r="V2520" t="str">
            <v>BY</v>
          </cell>
          <cell r="Y2520">
            <v>800</v>
          </cell>
        </row>
        <row r="2521">
          <cell r="A2521" t="str">
            <v>MAR-91616121</v>
          </cell>
          <cell r="B2521" t="str">
            <v>Martin</v>
          </cell>
          <cell r="D2521" t="str">
            <v>VDO Atomic Bold Double Width Bracket</v>
          </cell>
          <cell r="E2521" t="str">
            <v>MAR--VDO</v>
          </cell>
          <cell r="H2521" t="str">
            <v>VDO Atomic Bold Double Width Bracket</v>
          </cell>
          <cell r="I2521" t="str">
            <v>VDO Atomic Bold Double Width Bracket</v>
          </cell>
          <cell r="J2521">
            <v>159.70000000000002</v>
          </cell>
          <cell r="K2521">
            <v>159.70000000000002</v>
          </cell>
          <cell r="L2521">
            <v>87.84</v>
          </cell>
          <cell r="P2521">
            <v>688705007564</v>
          </cell>
          <cell r="Q2521">
            <v>5706681007561</v>
          </cell>
          <cell r="V2521" t="str">
            <v>BY</v>
          </cell>
          <cell r="Y2521">
            <v>801</v>
          </cell>
        </row>
        <row r="2522">
          <cell r="A2522">
            <v>91616117</v>
          </cell>
          <cell r="B2522" t="str">
            <v>Martin</v>
          </cell>
          <cell r="C2522" t="str">
            <v>LED Video</v>
          </cell>
          <cell r="D2522" t="str">
            <v>VDO Atomic Dot Double Width Bracket</v>
          </cell>
          <cell r="E2522" t="str">
            <v>MAR--VDO</v>
          </cell>
          <cell r="H2522" t="str">
            <v>VDO Atomic Dot Double Width Bracket</v>
          </cell>
          <cell r="I2522" t="str">
            <v>VDO Atomic Dot Double Width Bracket</v>
          </cell>
          <cell r="J2522">
            <v>164.8</v>
          </cell>
          <cell r="K2522">
            <v>164.8</v>
          </cell>
          <cell r="L2522">
            <v>90.64</v>
          </cell>
          <cell r="V2522" t="str">
            <v>CN</v>
          </cell>
          <cell r="W2522" t="str">
            <v>Non Compliant</v>
          </cell>
          <cell r="Y2522">
            <v>802</v>
          </cell>
        </row>
        <row r="2523">
          <cell r="A2523" t="str">
            <v>VDO Atomic Bold Flightcase</v>
          </cell>
          <cell r="B2523" t="str">
            <v>Martin</v>
          </cell>
          <cell r="Y2523">
            <v>803</v>
          </cell>
        </row>
        <row r="2524">
          <cell r="A2524" t="str">
            <v>MAR-91515056</v>
          </cell>
          <cell r="B2524" t="str">
            <v>Martin</v>
          </cell>
          <cell r="D2524" t="str">
            <v>Flightcase for 6 x VDO Atomic Bold</v>
          </cell>
          <cell r="E2524" t="str">
            <v>MAR--MAC</v>
          </cell>
          <cell r="H2524" t="str">
            <v>Flightcase for 6 x VDO Atomic Bold</v>
          </cell>
          <cell r="I2524" t="str">
            <v>Flightcase for 6 x VDO Atomic Bold</v>
          </cell>
          <cell r="J2524">
            <v>2860</v>
          </cell>
          <cell r="K2524">
            <v>2860</v>
          </cell>
          <cell r="L2524">
            <v>1573</v>
          </cell>
          <cell r="P2524">
            <v>688705007601</v>
          </cell>
          <cell r="Q2524">
            <v>5706681007608</v>
          </cell>
          <cell r="V2524" t="str">
            <v>DE</v>
          </cell>
          <cell r="Y2524">
            <v>804</v>
          </cell>
        </row>
        <row r="2525">
          <cell r="A2525" t="str">
            <v>VDO Atomic Dot Flightcases</v>
          </cell>
          <cell r="B2525" t="str">
            <v>Martin</v>
          </cell>
          <cell r="Y2525">
            <v>805</v>
          </cell>
        </row>
        <row r="2526">
          <cell r="A2526">
            <v>91515053</v>
          </cell>
          <cell r="B2526" t="str">
            <v>Martin</v>
          </cell>
          <cell r="D2526" t="str">
            <v>Flightcase for 15 x VDO Atomic Dot</v>
          </cell>
          <cell r="E2526" t="str">
            <v>MAR--MAC</v>
          </cell>
          <cell r="H2526" t="str">
            <v>Flightcase for 15 x VDO Atomic Dot</v>
          </cell>
          <cell r="I2526" t="str">
            <v>Flightcase for 15 x VDO Atomic Dot</v>
          </cell>
          <cell r="J2526">
            <v>2640</v>
          </cell>
          <cell r="K2526">
            <v>2640</v>
          </cell>
          <cell r="L2526">
            <v>1452</v>
          </cell>
          <cell r="V2526" t="str">
            <v>DE</v>
          </cell>
          <cell r="Y2526">
            <v>806</v>
          </cell>
        </row>
        <row r="2527">
          <cell r="A2527">
            <v>91515054</v>
          </cell>
          <cell r="B2527" t="str">
            <v>Martin</v>
          </cell>
          <cell r="D2527" t="str">
            <v>Flightcase Extender for 15 x VDO Atomic Dot</v>
          </cell>
          <cell r="E2527" t="str">
            <v>MAR--VDO</v>
          </cell>
          <cell r="H2527" t="str">
            <v>Flightcase Extender for 15 x VDO Atomic Dot</v>
          </cell>
          <cell r="I2527" t="str">
            <v>Flightcase Extender for 15 x VDO Atomic Dot</v>
          </cell>
          <cell r="J2527">
            <v>2114</v>
          </cell>
          <cell r="K2527">
            <v>2114</v>
          </cell>
          <cell r="L2527">
            <v>1162.7</v>
          </cell>
          <cell r="V2527" t="str">
            <v>DE</v>
          </cell>
          <cell r="Y2527">
            <v>807</v>
          </cell>
        </row>
        <row r="2528">
          <cell r="A2528" t="str">
            <v>VDO Sceptron Family</v>
          </cell>
          <cell r="B2528" t="str">
            <v>Martin</v>
          </cell>
          <cell r="Y2528">
            <v>809</v>
          </cell>
        </row>
        <row r="2529">
          <cell r="A2529" t="str">
            <v>VDO Sceptron XB</v>
          </cell>
          <cell r="B2529" t="str">
            <v>Martin</v>
          </cell>
          <cell r="Y2529">
            <v>810</v>
          </cell>
        </row>
        <row r="2530">
          <cell r="A2530" t="str">
            <v>MAR-90357901</v>
          </cell>
          <cell r="B2530" t="str">
            <v>Martin</v>
          </cell>
          <cell r="C2530" t="str">
            <v>VDO Sceptron XB family</v>
          </cell>
          <cell r="D2530" t="str">
            <v>VDO Sceptron XB 320 mm, in cardboard box</v>
          </cell>
          <cell r="E2530" t="str">
            <v>MAR--VDO</v>
          </cell>
          <cell r="H2530" t="str">
            <v>VDO Sceptron XB 320 mm</v>
          </cell>
          <cell r="I2530" t="str">
            <v>VDO Sceptron XB 320 mm</v>
          </cell>
          <cell r="J2530">
            <v>637</v>
          </cell>
          <cell r="K2530">
            <v>637</v>
          </cell>
          <cell r="L2530">
            <v>350.35</v>
          </cell>
          <cell r="P2530">
            <v>688705010663</v>
          </cell>
          <cell r="Q2530">
            <v>5706681010660</v>
          </cell>
          <cell r="V2530" t="str">
            <v>CN</v>
          </cell>
          <cell r="W2530" t="str">
            <v>Non Compliant</v>
          </cell>
          <cell r="X2530" t="str">
            <v>https://www.martin.com/en/products/vdo-sceptron-xb</v>
          </cell>
          <cell r="Y2530">
            <v>811</v>
          </cell>
        </row>
        <row r="2531">
          <cell r="A2531" t="str">
            <v>MAR-90357902</v>
          </cell>
          <cell r="B2531" t="str">
            <v>Martin</v>
          </cell>
          <cell r="C2531" t="str">
            <v>VDO Sceptron XB family</v>
          </cell>
          <cell r="D2531" t="str">
            <v>VDO Sceptron XB 1000 mm, in cardboard box</v>
          </cell>
          <cell r="E2531" t="str">
            <v>MAR--VDO</v>
          </cell>
          <cell r="H2531" t="str">
            <v>VDO Sceptron XB 1000 mm</v>
          </cell>
          <cell r="I2531" t="str">
            <v>VDO Sceptron XB 1000 mm</v>
          </cell>
          <cell r="J2531">
            <v>1078</v>
          </cell>
          <cell r="K2531">
            <v>1078</v>
          </cell>
          <cell r="L2531">
            <v>592.9</v>
          </cell>
          <cell r="P2531">
            <v>688705010670</v>
          </cell>
          <cell r="Q2531">
            <v>5706681010677</v>
          </cell>
          <cell r="V2531" t="str">
            <v>CN</v>
          </cell>
          <cell r="W2531" t="str">
            <v>Non Compliant</v>
          </cell>
          <cell r="X2531" t="str">
            <v>https://www.martin.com/en/products/vdo-sceptron-xb</v>
          </cell>
          <cell r="Y2531">
            <v>812</v>
          </cell>
        </row>
        <row r="2532">
          <cell r="A2532" t="str">
            <v>VDO Sceptron 10</v>
          </cell>
          <cell r="B2532" t="str">
            <v>Martin</v>
          </cell>
          <cell r="Y2532">
            <v>813</v>
          </cell>
        </row>
        <row r="2533">
          <cell r="A2533" t="str">
            <v>90357650HU</v>
          </cell>
          <cell r="B2533" t="str">
            <v>Martin</v>
          </cell>
          <cell r="C2533" t="str">
            <v>LED Video</v>
          </cell>
          <cell r="D2533" t="str">
            <v>VDO Sceptron 10 320mm in cardboard</v>
          </cell>
          <cell r="E2533" t="str">
            <v>MAR--VC</v>
          </cell>
          <cell r="G2533" t="str">
            <v>EOL stage – limited availability may apply</v>
          </cell>
          <cell r="H2533" t="str">
            <v>VDO Sceptron 10 320mm in cardboard</v>
          </cell>
          <cell r="I2533" t="str">
            <v>VDO Sceptron 10 320mm in cardboard</v>
          </cell>
          <cell r="J2533">
            <v>515</v>
          </cell>
          <cell r="K2533">
            <v>515</v>
          </cell>
          <cell r="L2533">
            <v>283.25</v>
          </cell>
          <cell r="O2533">
            <v>2</v>
          </cell>
          <cell r="P2533">
            <v>5706681234769</v>
          </cell>
          <cell r="Q2533">
            <v>5706681234769</v>
          </cell>
          <cell r="V2533" t="str">
            <v>BY</v>
          </cell>
          <cell r="Y2533">
            <v>814</v>
          </cell>
        </row>
        <row r="2534">
          <cell r="A2534" t="str">
            <v>90357655HU</v>
          </cell>
          <cell r="B2534" t="str">
            <v>Martin</v>
          </cell>
          <cell r="C2534" t="str">
            <v>LED Video</v>
          </cell>
          <cell r="D2534" t="str">
            <v>VDO Sceptron 10 1000mm in cardboard</v>
          </cell>
          <cell r="E2534" t="str">
            <v>MAR--VDO</v>
          </cell>
          <cell r="G2534" t="str">
            <v>EOL stage – limited availability may apply</v>
          </cell>
          <cell r="H2534" t="str">
            <v>VDO Sceptron 10 1000mm in cardboard</v>
          </cell>
          <cell r="I2534" t="str">
            <v>VDO Sceptron 10 1000mm in cardboard</v>
          </cell>
          <cell r="J2534">
            <v>942</v>
          </cell>
          <cell r="K2534">
            <v>942</v>
          </cell>
          <cell r="L2534">
            <v>518.1</v>
          </cell>
          <cell r="O2534">
            <v>4</v>
          </cell>
          <cell r="P2534">
            <v>5706681234776</v>
          </cell>
          <cell r="Q2534">
            <v>5706681234776</v>
          </cell>
          <cell r="V2534" t="str">
            <v>BY</v>
          </cell>
          <cell r="X2534" t="str">
            <v>http://www.martin.com/en-us/product-details/vdo-sceptron-10</v>
          </cell>
          <cell r="Y2534">
            <v>815</v>
          </cell>
        </row>
        <row r="2535">
          <cell r="A2535" t="str">
            <v>VDO Sceptron 20</v>
          </cell>
          <cell r="B2535" t="str">
            <v>Martin</v>
          </cell>
          <cell r="Y2535">
            <v>816</v>
          </cell>
        </row>
        <row r="2536">
          <cell r="A2536" t="str">
            <v>90357660HU</v>
          </cell>
          <cell r="B2536" t="str">
            <v>Martin</v>
          </cell>
          <cell r="C2536" t="str">
            <v>LED Video</v>
          </cell>
          <cell r="D2536" t="str">
            <v>VDO Sceptron 20 320mm in cardboard</v>
          </cell>
          <cell r="E2536" t="str">
            <v>MAR--VDO</v>
          </cell>
          <cell r="G2536" t="str">
            <v>EOL stage – limited availability may apply</v>
          </cell>
          <cell r="H2536" t="str">
            <v>VDO Sceptron 20 320mm in cardboard</v>
          </cell>
          <cell r="I2536" t="str">
            <v>VDO Sceptron 20 320mm in cardboard</v>
          </cell>
          <cell r="J2536">
            <v>453</v>
          </cell>
          <cell r="K2536">
            <v>453</v>
          </cell>
          <cell r="L2536">
            <v>249.15</v>
          </cell>
          <cell r="O2536">
            <v>2</v>
          </cell>
          <cell r="P2536">
            <v>5706681234967</v>
          </cell>
          <cell r="Q2536">
            <v>5706681234967</v>
          </cell>
          <cell r="V2536" t="str">
            <v>BY</v>
          </cell>
          <cell r="Y2536">
            <v>817</v>
          </cell>
        </row>
        <row r="2537">
          <cell r="A2537" t="str">
            <v>90357665HU</v>
          </cell>
          <cell r="B2537" t="str">
            <v>Martin</v>
          </cell>
          <cell r="C2537" t="str">
            <v>LED Video</v>
          </cell>
          <cell r="D2537" t="str">
            <v>VDO Sceptron 20 1000mm in cardboard</v>
          </cell>
          <cell r="E2537" t="str">
            <v>MAR--VDO</v>
          </cell>
          <cell r="G2537" t="str">
            <v>EOL stage – limited availability may apply</v>
          </cell>
          <cell r="H2537" t="str">
            <v>VDO Sceptron 20 1000mm in cardboard</v>
          </cell>
          <cell r="I2537" t="str">
            <v>VDO Sceptron 20 1000mm in cardboard</v>
          </cell>
          <cell r="J2537">
            <v>752</v>
          </cell>
          <cell r="K2537">
            <v>752</v>
          </cell>
          <cell r="L2537">
            <v>413.6</v>
          </cell>
          <cell r="O2537">
            <v>4</v>
          </cell>
          <cell r="P2537">
            <v>5706681234981</v>
          </cell>
          <cell r="Q2537">
            <v>5706681234981</v>
          </cell>
          <cell r="V2537" t="str">
            <v>BY</v>
          </cell>
          <cell r="X2537" t="str">
            <v>http://www.martin.com/en-us/product-details/vdo-sceptron-20</v>
          </cell>
          <cell r="Y2537">
            <v>818</v>
          </cell>
        </row>
        <row r="2538">
          <cell r="A2538" t="str">
            <v>VDO Sceptron 40</v>
          </cell>
          <cell r="B2538" t="str">
            <v>Martin</v>
          </cell>
          <cell r="Y2538">
            <v>819</v>
          </cell>
        </row>
        <row r="2539">
          <cell r="A2539" t="str">
            <v>90357670HU</v>
          </cell>
          <cell r="B2539" t="str">
            <v>Martin</v>
          </cell>
          <cell r="C2539" t="str">
            <v>LED Video</v>
          </cell>
          <cell r="D2539" t="str">
            <v>VDO Sceptron 40 320mm in cardboard</v>
          </cell>
          <cell r="E2539" t="str">
            <v>MAR--VDO</v>
          </cell>
          <cell r="G2539" t="str">
            <v>EOL stage – limited availability may apply</v>
          </cell>
          <cell r="H2539" t="str">
            <v>VDO Sceptron 40 320mm in cardboard</v>
          </cell>
          <cell r="I2539" t="str">
            <v>VDO Sceptron 40 320mm in cardboard</v>
          </cell>
          <cell r="J2539">
            <v>422</v>
          </cell>
          <cell r="K2539">
            <v>422</v>
          </cell>
          <cell r="L2539">
            <v>232.1</v>
          </cell>
          <cell r="P2539">
            <v>5706681234998</v>
          </cell>
          <cell r="Q2539">
            <v>5706681234998</v>
          </cell>
          <cell r="V2539" t="str">
            <v>BY</v>
          </cell>
          <cell r="Y2539">
            <v>820</v>
          </cell>
        </row>
        <row r="2540">
          <cell r="A2540" t="str">
            <v>90357675HU</v>
          </cell>
          <cell r="B2540" t="str">
            <v>Martin</v>
          </cell>
          <cell r="C2540" t="str">
            <v>LED Video</v>
          </cell>
          <cell r="D2540" t="str">
            <v>VDO Sceptron 40 1000mm in cardboard</v>
          </cell>
          <cell r="E2540" t="str">
            <v>MAR--VDO</v>
          </cell>
          <cell r="G2540" t="str">
            <v>EOL stage – limited availability may apply</v>
          </cell>
          <cell r="H2540" t="str">
            <v>VDO Sceptron 40 1000mm in cardboard</v>
          </cell>
          <cell r="I2540" t="str">
            <v>VDO Sceptron 40 1000mm in cardboard</v>
          </cell>
          <cell r="J2540">
            <v>708</v>
          </cell>
          <cell r="K2540">
            <v>708</v>
          </cell>
          <cell r="L2540">
            <v>389.4</v>
          </cell>
          <cell r="P2540">
            <v>5706681235018</v>
          </cell>
          <cell r="Q2540">
            <v>5706681235018</v>
          </cell>
          <cell r="V2540" t="str">
            <v>HU</v>
          </cell>
          <cell r="W2540" t="str">
            <v>Compliant</v>
          </cell>
          <cell r="X2540" t="str">
            <v>http://www.martin.com/en-us/product-details/vdo-sceptron-40</v>
          </cell>
          <cell r="Y2540">
            <v>821</v>
          </cell>
        </row>
        <row r="2541">
          <cell r="A2541">
            <v>91610111</v>
          </cell>
          <cell r="B2541" t="str">
            <v>Martin</v>
          </cell>
          <cell r="C2541" t="str">
            <v>LED Video</v>
          </cell>
          <cell r="D2541" t="str">
            <v>VDO Sceptron Flat Diffuser 320mm</v>
          </cell>
          <cell r="E2541" t="str">
            <v>MAR--VC</v>
          </cell>
          <cell r="H2541" t="str">
            <v>VDO Sceptron Flat Diffuser 320mm</v>
          </cell>
          <cell r="I2541" t="str">
            <v>VDO Sceptron Flat Diffuser 320mm</v>
          </cell>
          <cell r="J2541">
            <v>33</v>
          </cell>
          <cell r="K2541">
            <v>33</v>
          </cell>
          <cell r="L2541">
            <v>18.149999999999999</v>
          </cell>
          <cell r="R2541">
            <v>1.3779535000000001</v>
          </cell>
          <cell r="S2541">
            <v>1.3779535000000001</v>
          </cell>
          <cell r="V2541" t="str">
            <v>CN</v>
          </cell>
          <cell r="W2541" t="str">
            <v>Non Compliant</v>
          </cell>
          <cell r="X2541" t="str">
            <v>http://www.martin.com/en-us/product-details/vdo-sceptron-10</v>
          </cell>
          <cell r="Y2541">
            <v>823</v>
          </cell>
        </row>
        <row r="2542">
          <cell r="A2542">
            <v>91610112</v>
          </cell>
          <cell r="B2542" t="str">
            <v>Martin</v>
          </cell>
          <cell r="C2542" t="str">
            <v>LED Video</v>
          </cell>
          <cell r="D2542" t="str">
            <v>VDO Sceptron Flat Diffuser 1000mm</v>
          </cell>
          <cell r="E2542" t="str">
            <v>MAR--VDO</v>
          </cell>
          <cell r="H2542" t="str">
            <v>VDO Sceptron Flat Diffuser 1000mm</v>
          </cell>
          <cell r="I2542" t="str">
            <v>VDO Sceptron Flat Diffuser 1000mm</v>
          </cell>
          <cell r="J2542">
            <v>41.2</v>
          </cell>
          <cell r="K2542">
            <v>41.2</v>
          </cell>
          <cell r="L2542">
            <v>22.66</v>
          </cell>
          <cell r="R2542">
            <v>1.3779535000000001</v>
          </cell>
          <cell r="S2542">
            <v>1.3779535000000001</v>
          </cell>
          <cell r="V2542" t="str">
            <v>CN</v>
          </cell>
          <cell r="W2542" t="str">
            <v>Non Compliant</v>
          </cell>
          <cell r="X2542" t="str">
            <v>http://www.martin.com/en-us/product-details/vdo-sceptron-10</v>
          </cell>
          <cell r="Y2542">
            <v>824</v>
          </cell>
        </row>
        <row r="2543">
          <cell r="A2543">
            <v>91610113</v>
          </cell>
          <cell r="B2543" t="str">
            <v>Martin</v>
          </cell>
          <cell r="C2543" t="str">
            <v>LED Video</v>
          </cell>
          <cell r="D2543" t="str">
            <v>VDO Sceptron Flat Smoked Diffuser 320mm</v>
          </cell>
          <cell r="E2543" t="str">
            <v>MAR--VDO</v>
          </cell>
          <cell r="H2543" t="str">
            <v>VDO Sceptron Flat Smoked Diffuser 320mm</v>
          </cell>
          <cell r="I2543" t="str">
            <v>VDO Sceptron Flat Smoked Diffuser 320mm</v>
          </cell>
          <cell r="J2543">
            <v>33</v>
          </cell>
          <cell r="K2543">
            <v>33</v>
          </cell>
          <cell r="L2543">
            <v>18.149999999999999</v>
          </cell>
          <cell r="R2543">
            <v>1.3779535000000001</v>
          </cell>
          <cell r="S2543">
            <v>1.3779535000000001</v>
          </cell>
          <cell r="V2543" t="str">
            <v>CN</v>
          </cell>
          <cell r="W2543" t="str">
            <v>Non Compliant</v>
          </cell>
          <cell r="X2543" t="str">
            <v>http://www.martin.com/en-us/product-details/vdo-sceptron-10</v>
          </cell>
          <cell r="Y2543">
            <v>825</v>
          </cell>
        </row>
        <row r="2544">
          <cell r="A2544">
            <v>91610114</v>
          </cell>
          <cell r="B2544" t="str">
            <v>Martin</v>
          </cell>
          <cell r="C2544" t="str">
            <v>LED Video</v>
          </cell>
          <cell r="D2544" t="str">
            <v>VDO Sceptron Flat Smoked Diffuser 1000mm</v>
          </cell>
          <cell r="E2544" t="str">
            <v>MAR--VDO</v>
          </cell>
          <cell r="H2544" t="str">
            <v>VDO Sceptron Flat Smoked Diffuser 1000mm</v>
          </cell>
          <cell r="I2544" t="str">
            <v>VDO Sceptron Flat Smoked Diffuser 1000mm</v>
          </cell>
          <cell r="J2544">
            <v>46.400000000000006</v>
          </cell>
          <cell r="K2544">
            <v>46.400000000000006</v>
          </cell>
          <cell r="L2544">
            <v>25.52</v>
          </cell>
          <cell r="P2544">
            <v>5706681230013</v>
          </cell>
          <cell r="Q2544">
            <v>5706681230013</v>
          </cell>
          <cell r="R2544">
            <v>1.3779535000000001</v>
          </cell>
          <cell r="S2544">
            <v>1.3779535000000001</v>
          </cell>
          <cell r="V2544" t="str">
            <v>CN</v>
          </cell>
          <cell r="W2544" t="str">
            <v>Non Compliant</v>
          </cell>
          <cell r="X2544" t="str">
            <v>http://www.martin.com/en-us/product-details/vdo-sceptron-10</v>
          </cell>
          <cell r="Y2544">
            <v>826</v>
          </cell>
        </row>
        <row r="2545">
          <cell r="A2545">
            <v>91610115</v>
          </cell>
          <cell r="B2545" t="str">
            <v>Martin</v>
          </cell>
          <cell r="C2545" t="str">
            <v>LED Video</v>
          </cell>
          <cell r="D2545" t="str">
            <v>VDO Sceptron Rnd Diffuser 320mm</v>
          </cell>
          <cell r="E2545" t="str">
            <v>MAR--VDO</v>
          </cell>
          <cell r="H2545" t="str">
            <v>VDO Sceptron Rnd Diffuser 320mm</v>
          </cell>
          <cell r="I2545" t="str">
            <v>VDO Sceptron Rnd Diffuser 320mm</v>
          </cell>
          <cell r="J2545">
            <v>34</v>
          </cell>
          <cell r="K2545">
            <v>34</v>
          </cell>
          <cell r="L2545">
            <v>18.7</v>
          </cell>
          <cell r="R2545">
            <v>1.3779535000000001</v>
          </cell>
          <cell r="S2545">
            <v>1.3779535000000001</v>
          </cell>
          <cell r="V2545" t="str">
            <v>CN</v>
          </cell>
          <cell r="W2545" t="str">
            <v>Non Compliant</v>
          </cell>
          <cell r="X2545" t="str">
            <v>http://www.martin.com/en-us/product-details/vdo-sceptron-10</v>
          </cell>
          <cell r="Y2545">
            <v>827</v>
          </cell>
        </row>
        <row r="2546">
          <cell r="A2546">
            <v>91610116</v>
          </cell>
          <cell r="B2546" t="str">
            <v>Martin</v>
          </cell>
          <cell r="C2546" t="str">
            <v>LED Video</v>
          </cell>
          <cell r="D2546" t="str">
            <v>VDO Sceptron Rnd Diffuser 1000mm</v>
          </cell>
          <cell r="E2546" t="str">
            <v>MAR--VDO</v>
          </cell>
          <cell r="H2546" t="str">
            <v>VDO Sceptron Rnd Diffuser 1000mm</v>
          </cell>
          <cell r="I2546" t="str">
            <v>VDO Sceptron Rnd Diffuser 1000mm</v>
          </cell>
          <cell r="J2546">
            <v>41.2</v>
          </cell>
          <cell r="K2546">
            <v>41.2</v>
          </cell>
          <cell r="L2546">
            <v>22.66</v>
          </cell>
          <cell r="R2546">
            <v>1.3779535000000001</v>
          </cell>
          <cell r="S2546">
            <v>1.3779535000000001</v>
          </cell>
          <cell r="V2546" t="str">
            <v>CN</v>
          </cell>
          <cell r="W2546" t="str">
            <v>Non Compliant</v>
          </cell>
          <cell r="X2546" t="str">
            <v>http://www.martin.com/en-us/product-details/vdo-sceptron-10</v>
          </cell>
          <cell r="Y2546">
            <v>828</v>
          </cell>
        </row>
        <row r="2547">
          <cell r="A2547">
            <v>91610117</v>
          </cell>
          <cell r="B2547" t="str">
            <v>Martin</v>
          </cell>
          <cell r="C2547" t="str">
            <v>LED Video</v>
          </cell>
          <cell r="D2547" t="str">
            <v>VDO Sceptron Rnd Smoked Diffuser 320mm</v>
          </cell>
          <cell r="E2547" t="str">
            <v>MAR--VDO</v>
          </cell>
          <cell r="H2547" t="str">
            <v>VDO Sceptron Rnd Smoked Diffuser 320mm</v>
          </cell>
          <cell r="I2547" t="str">
            <v>VDO Sceptron Rnd Smoked Diffuser 320mm</v>
          </cell>
          <cell r="J2547">
            <v>30.900000000000002</v>
          </cell>
          <cell r="K2547">
            <v>30.900000000000002</v>
          </cell>
          <cell r="L2547">
            <v>17</v>
          </cell>
          <cell r="P2547">
            <v>5706681230044</v>
          </cell>
          <cell r="Q2547">
            <v>5706681230044</v>
          </cell>
          <cell r="R2547">
            <v>1.3779535000000001</v>
          </cell>
          <cell r="S2547">
            <v>1.3779535000000001</v>
          </cell>
          <cell r="V2547" t="str">
            <v>CN</v>
          </cell>
          <cell r="W2547" t="str">
            <v>Non Compliant</v>
          </cell>
          <cell r="X2547" t="str">
            <v>http://www.martin.com/en-us/product-details/vdo-sceptron-10</v>
          </cell>
          <cell r="Y2547">
            <v>829</v>
          </cell>
        </row>
        <row r="2548">
          <cell r="A2548">
            <v>91610118</v>
          </cell>
          <cell r="B2548" t="str">
            <v>Martin</v>
          </cell>
          <cell r="C2548" t="str">
            <v>LED Video</v>
          </cell>
          <cell r="D2548" t="str">
            <v>VDO Sceptron Rnd Smoked Diffuser 1000mm</v>
          </cell>
          <cell r="E2548" t="str">
            <v>MAR--VDO</v>
          </cell>
          <cell r="H2548" t="str">
            <v>VDO Sceptron Rnd Smoked Diffuser 1000mm</v>
          </cell>
          <cell r="I2548" t="str">
            <v>VDO Sceptron Rnd Smoked Diffuser 1000mm</v>
          </cell>
          <cell r="J2548">
            <v>41.2</v>
          </cell>
          <cell r="K2548">
            <v>41.2</v>
          </cell>
          <cell r="L2548">
            <v>22.66</v>
          </cell>
          <cell r="R2548">
            <v>1.3779535000000001</v>
          </cell>
          <cell r="S2548">
            <v>1.3779535000000001</v>
          </cell>
          <cell r="V2548" t="str">
            <v>CN</v>
          </cell>
          <cell r="W2548" t="str">
            <v>Non Compliant</v>
          </cell>
          <cell r="X2548" t="str">
            <v>http://www.martin.com/en-us/product-details/vdo-sceptron-10</v>
          </cell>
          <cell r="Y2548">
            <v>830</v>
          </cell>
        </row>
        <row r="2549">
          <cell r="A2549">
            <v>91610119</v>
          </cell>
          <cell r="B2549" t="str">
            <v>Martin</v>
          </cell>
          <cell r="C2549" t="str">
            <v>LED Video</v>
          </cell>
          <cell r="D2549" t="str">
            <v>VDO Sceptron Squa Diffuser 320mm</v>
          </cell>
          <cell r="E2549" t="str">
            <v>MAR--VDO</v>
          </cell>
          <cell r="H2549" t="str">
            <v>VDO Sceptron Squa Diffuser 320mm</v>
          </cell>
          <cell r="I2549" t="str">
            <v>VDO Sceptron Squa Diffuser 320mm</v>
          </cell>
          <cell r="J2549">
            <v>33</v>
          </cell>
          <cell r="K2549">
            <v>33</v>
          </cell>
          <cell r="L2549">
            <v>18.149999999999999</v>
          </cell>
          <cell r="R2549">
            <v>1.3779535000000001</v>
          </cell>
          <cell r="S2549">
            <v>1.3779535000000001</v>
          </cell>
          <cell r="V2549" t="str">
            <v>CN</v>
          </cell>
          <cell r="W2549" t="str">
            <v>Non Compliant</v>
          </cell>
          <cell r="X2549" t="str">
            <v>http://www.martin.com/en-us/product-details/vdo-sceptron-10</v>
          </cell>
          <cell r="Y2549">
            <v>831</v>
          </cell>
        </row>
        <row r="2550">
          <cell r="A2550">
            <v>91610120</v>
          </cell>
          <cell r="B2550" t="str">
            <v>Martin</v>
          </cell>
          <cell r="C2550" t="str">
            <v>LED Video</v>
          </cell>
          <cell r="D2550" t="str">
            <v>VDO Sceptron Squa Diffuser 1000mm</v>
          </cell>
          <cell r="E2550" t="str">
            <v>MAR--VDO</v>
          </cell>
          <cell r="H2550" t="str">
            <v>VDO Sceptron Squa Diffuser 1000mm</v>
          </cell>
          <cell r="I2550" t="str">
            <v>VDO Sceptron Squa Diffuser 1000mm</v>
          </cell>
          <cell r="J2550">
            <v>48.400000000000006</v>
          </cell>
          <cell r="K2550">
            <v>48.400000000000006</v>
          </cell>
          <cell r="L2550">
            <v>26.62</v>
          </cell>
          <cell r="R2550">
            <v>1.3779535000000001</v>
          </cell>
          <cell r="S2550">
            <v>1.3779535000000001</v>
          </cell>
          <cell r="V2550" t="str">
            <v>CN</v>
          </cell>
          <cell r="W2550" t="str">
            <v>Non Compliant</v>
          </cell>
          <cell r="X2550" t="str">
            <v>http://www.martin.com/en-us/product-details/vdo-sceptron-10</v>
          </cell>
          <cell r="Y2550">
            <v>832</v>
          </cell>
        </row>
        <row r="2551">
          <cell r="A2551">
            <v>91610121</v>
          </cell>
          <cell r="B2551" t="str">
            <v>Martin</v>
          </cell>
          <cell r="C2551" t="str">
            <v>LED Video</v>
          </cell>
          <cell r="D2551" t="str">
            <v>VDO Sceptron Squa Smoked Diffuser 320mm</v>
          </cell>
          <cell r="E2551" t="str">
            <v>MAR--VDO</v>
          </cell>
          <cell r="H2551" t="str">
            <v>VDO Sceptron Squa Smoked Diffuser 320mm</v>
          </cell>
          <cell r="I2551" t="str">
            <v>VDO Sceptron Squa Smoked Diffuser 320mm</v>
          </cell>
          <cell r="J2551">
            <v>39.1</v>
          </cell>
          <cell r="K2551">
            <v>39.1</v>
          </cell>
          <cell r="L2551">
            <v>21.51</v>
          </cell>
          <cell r="R2551">
            <v>1.3779535000000001</v>
          </cell>
          <cell r="S2551">
            <v>1.3779535000000001</v>
          </cell>
          <cell r="V2551" t="str">
            <v>CN</v>
          </cell>
          <cell r="W2551" t="str">
            <v>Non Compliant</v>
          </cell>
          <cell r="X2551" t="str">
            <v>http://www.martin.com/en-us/product-details/vdo-sceptron-10</v>
          </cell>
          <cell r="Y2551">
            <v>833</v>
          </cell>
        </row>
        <row r="2552">
          <cell r="A2552">
            <v>91610122</v>
          </cell>
          <cell r="B2552" t="str">
            <v>Martin</v>
          </cell>
          <cell r="C2552" t="str">
            <v>LED Video</v>
          </cell>
          <cell r="D2552" t="str">
            <v>VDO Sceptron Squa Smoked Diffuser 1000mm</v>
          </cell>
          <cell r="E2552" t="str">
            <v>MAR--VDO</v>
          </cell>
          <cell r="H2552" t="str">
            <v>VDO Sceptron Squa Smoked Diffuser 1000mm</v>
          </cell>
          <cell r="I2552" t="str">
            <v>VDO Sceptron Squa Smoked Diffuser 1000mm</v>
          </cell>
          <cell r="J2552">
            <v>44.300000000000004</v>
          </cell>
          <cell r="K2552">
            <v>44.300000000000004</v>
          </cell>
          <cell r="L2552">
            <v>24.37</v>
          </cell>
          <cell r="R2552">
            <v>1.3779535000000001</v>
          </cell>
          <cell r="S2552">
            <v>1.3779535000000001</v>
          </cell>
          <cell r="V2552" t="str">
            <v>CN</v>
          </cell>
          <cell r="W2552" t="str">
            <v>Non Compliant</v>
          </cell>
          <cell r="X2552" t="str">
            <v>http://www.martin.com/en-us/product-details/vdo-sceptron-10</v>
          </cell>
          <cell r="Y2552">
            <v>834</v>
          </cell>
        </row>
        <row r="2553">
          <cell r="A2553">
            <v>91611630</v>
          </cell>
          <cell r="B2553" t="str">
            <v>Martin</v>
          </cell>
          <cell r="C2553" t="str">
            <v>LED Video</v>
          </cell>
          <cell r="D2553" t="str">
            <v>VDO Sceptron Tube Diffuser 320mm</v>
          </cell>
          <cell r="E2553" t="str">
            <v>EXT-CREAT</v>
          </cell>
          <cell r="H2553" t="str">
            <v>VDO Sceptron Tube Diffuser 320mm</v>
          </cell>
          <cell r="I2553" t="str">
            <v>VDO Sceptron Tube Diffuser 320mm</v>
          </cell>
          <cell r="J2553">
            <v>34</v>
          </cell>
          <cell r="K2553">
            <v>34</v>
          </cell>
          <cell r="L2553">
            <v>18.7</v>
          </cell>
          <cell r="R2553">
            <v>2.1653555</v>
          </cell>
          <cell r="S2553">
            <v>2.1653555</v>
          </cell>
          <cell r="V2553" t="str">
            <v>CN</v>
          </cell>
          <cell r="W2553" t="str">
            <v>Non Compliant</v>
          </cell>
          <cell r="X2553" t="str">
            <v>http://www.martin.com/en-us/product-details/vdo-sceptron-10</v>
          </cell>
          <cell r="Y2553">
            <v>835</v>
          </cell>
        </row>
        <row r="2554">
          <cell r="A2554">
            <v>91611640</v>
          </cell>
          <cell r="B2554" t="str">
            <v>Martin</v>
          </cell>
          <cell r="C2554" t="str">
            <v>LED Video</v>
          </cell>
          <cell r="D2554" t="str">
            <v>VDO Sceptron Tube Diffuser 1000mm</v>
          </cell>
          <cell r="E2554" t="str">
            <v>MAR--VDO</v>
          </cell>
          <cell r="H2554" t="str">
            <v>VDO Sceptron Tube Diffuser 1000mm</v>
          </cell>
          <cell r="I2554" t="str">
            <v>VDO Sceptron Tube Diffuser 1000mm</v>
          </cell>
          <cell r="J2554">
            <v>43.300000000000004</v>
          </cell>
          <cell r="K2554">
            <v>43.300000000000004</v>
          </cell>
          <cell r="L2554">
            <v>23.82</v>
          </cell>
          <cell r="R2554">
            <v>2.1653555</v>
          </cell>
          <cell r="S2554">
            <v>2.1653555</v>
          </cell>
          <cell r="V2554" t="str">
            <v>CN</v>
          </cell>
          <cell r="W2554" t="str">
            <v>Non Compliant</v>
          </cell>
          <cell r="X2554" t="str">
            <v>http://www.martin.com/en-us/product-details/vdo-sceptron-10</v>
          </cell>
          <cell r="Y2554">
            <v>836</v>
          </cell>
        </row>
        <row r="2555">
          <cell r="A2555">
            <v>91611650</v>
          </cell>
          <cell r="B2555" t="str">
            <v>Martin</v>
          </cell>
          <cell r="C2555" t="str">
            <v>LED Video</v>
          </cell>
          <cell r="D2555" t="str">
            <v>VDO Sceptron Tube Smoked Diffuser 320mm</v>
          </cell>
          <cell r="E2555" t="str">
            <v>MAR--VDO</v>
          </cell>
          <cell r="H2555" t="str">
            <v>VDO Sceptron Tube Smoked Diffuser 320mm</v>
          </cell>
          <cell r="I2555" t="str">
            <v>VDO Sceptron Tube Smoked Diffuser 320mm</v>
          </cell>
          <cell r="J2555">
            <v>38.1</v>
          </cell>
          <cell r="K2555">
            <v>38.1</v>
          </cell>
          <cell r="L2555">
            <v>20.96</v>
          </cell>
          <cell r="R2555">
            <v>2.1653555</v>
          </cell>
          <cell r="S2555">
            <v>2.1653555</v>
          </cell>
          <cell r="V2555" t="str">
            <v>CN</v>
          </cell>
          <cell r="W2555" t="str">
            <v>Non Compliant</v>
          </cell>
          <cell r="X2555" t="str">
            <v>http://www.martin.com/en-us/product-details/vdo-sceptron-10</v>
          </cell>
          <cell r="Y2555">
            <v>837</v>
          </cell>
        </row>
        <row r="2556">
          <cell r="A2556">
            <v>91611660</v>
          </cell>
          <cell r="B2556" t="str">
            <v>Martin</v>
          </cell>
          <cell r="C2556" t="str">
            <v>LED Video</v>
          </cell>
          <cell r="D2556" t="str">
            <v>VDO Sceptron Tube Smoked Diffuser 1000mm</v>
          </cell>
          <cell r="E2556" t="str">
            <v>MAR--VDO</v>
          </cell>
          <cell r="H2556" t="str">
            <v>VDO Sceptron Tube Smoked Diffuser 1000mm</v>
          </cell>
          <cell r="I2556" t="str">
            <v>VDO Sceptron Tube Smoked Diffuser 1000mm</v>
          </cell>
          <cell r="J2556">
            <v>43.300000000000004</v>
          </cell>
          <cell r="K2556">
            <v>43.300000000000004</v>
          </cell>
          <cell r="L2556">
            <v>23.82</v>
          </cell>
          <cell r="R2556">
            <v>2.1653555</v>
          </cell>
          <cell r="S2556">
            <v>2.1653555</v>
          </cell>
          <cell r="V2556" t="str">
            <v>CN</v>
          </cell>
          <cell r="W2556" t="str">
            <v>Non Compliant</v>
          </cell>
          <cell r="X2556" t="str">
            <v>http://www.martin.com/en-us/product-details/vdo-sceptron-10</v>
          </cell>
          <cell r="Y2556">
            <v>838</v>
          </cell>
        </row>
        <row r="2557">
          <cell r="A2557">
            <v>91610126</v>
          </cell>
          <cell r="B2557" t="str">
            <v>Martin</v>
          </cell>
          <cell r="C2557" t="str">
            <v>LED Video</v>
          </cell>
          <cell r="D2557" t="str">
            <v>VDO Sceptron 10 NoBlend Diffuser 320mm</v>
          </cell>
          <cell r="E2557" t="str">
            <v>MAR--VDO</v>
          </cell>
          <cell r="G2557" t="str">
            <v>EOL stage – limited availability may apply</v>
          </cell>
          <cell r="H2557" t="str">
            <v>VDO Sceptron 10 NoBlend Diffuser 320mm</v>
          </cell>
          <cell r="I2557" t="str">
            <v>VDO Sceptron 10 NoBlend Diffuser 320mm</v>
          </cell>
          <cell r="J2557">
            <v>73.100000000000009</v>
          </cell>
          <cell r="K2557">
            <v>73.100000000000009</v>
          </cell>
          <cell r="L2557">
            <v>40.21</v>
          </cell>
          <cell r="V2557" t="str">
            <v>CN</v>
          </cell>
          <cell r="W2557" t="str">
            <v>Non Compliant</v>
          </cell>
          <cell r="X2557" t="str">
            <v>http://www.martin.com/en-us/product-details/vdo-sceptron-10</v>
          </cell>
          <cell r="Y2557">
            <v>839</v>
          </cell>
        </row>
        <row r="2558">
          <cell r="A2558">
            <v>91610127</v>
          </cell>
          <cell r="B2558" t="str">
            <v>Martin</v>
          </cell>
          <cell r="C2558" t="str">
            <v>LED Video</v>
          </cell>
          <cell r="D2558" t="str">
            <v>VDO Sceptron 10 NoBlend Diffuser 1000mm</v>
          </cell>
          <cell r="E2558" t="str">
            <v>MAR--VDO</v>
          </cell>
          <cell r="G2558" t="str">
            <v>EOL stage – limited availability may apply</v>
          </cell>
          <cell r="H2558" t="str">
            <v>VDO Sceptron 10 NoBlend Diffuser 1000mm</v>
          </cell>
          <cell r="I2558" t="str">
            <v>VDO Sceptron 10 NoBlend Diffuser 1000mm</v>
          </cell>
          <cell r="J2558">
            <v>256</v>
          </cell>
          <cell r="K2558">
            <v>256</v>
          </cell>
          <cell r="L2558">
            <v>140.80000000000001</v>
          </cell>
          <cell r="V2558" t="str">
            <v>CN</v>
          </cell>
          <cell r="W2558" t="str">
            <v>Non Compliant</v>
          </cell>
          <cell r="X2558" t="str">
            <v>http://www.martin.com/en-us/product-details/vdo-sceptron-10</v>
          </cell>
          <cell r="Y2558">
            <v>840</v>
          </cell>
        </row>
        <row r="2559">
          <cell r="A2559">
            <v>91610128</v>
          </cell>
          <cell r="B2559" t="str">
            <v>Martin</v>
          </cell>
          <cell r="C2559" t="str">
            <v>LED Video</v>
          </cell>
          <cell r="D2559" t="str">
            <v>VDO Sceptron 10 NoBlend Smok Dif. 320mm</v>
          </cell>
          <cell r="E2559" t="str">
            <v>MAR--VDO</v>
          </cell>
          <cell r="G2559" t="str">
            <v>EOL stage – limited availability may apply</v>
          </cell>
          <cell r="H2559" t="str">
            <v>VDO Sceptron 10 NoBlend Smok Dif. 320mm</v>
          </cell>
          <cell r="I2559" t="str">
            <v>VDO Sceptron 10 NoBlend Smok Dif. 320mm</v>
          </cell>
          <cell r="J2559">
            <v>73.100000000000009</v>
          </cell>
          <cell r="K2559">
            <v>73.100000000000009</v>
          </cell>
          <cell r="L2559">
            <v>40.21</v>
          </cell>
          <cell r="V2559" t="str">
            <v>CN</v>
          </cell>
          <cell r="W2559" t="str">
            <v>Non Compliant</v>
          </cell>
          <cell r="X2559" t="str">
            <v>http://www.martin.com/en-us/product-details/vdo-sceptron-10</v>
          </cell>
          <cell r="Y2559">
            <v>841</v>
          </cell>
        </row>
        <row r="2560">
          <cell r="A2560">
            <v>91610129</v>
          </cell>
          <cell r="B2560" t="str">
            <v>Martin</v>
          </cell>
          <cell r="C2560" t="str">
            <v>LED Video</v>
          </cell>
          <cell r="D2560" t="str">
            <v>VDO Sceptron 10 NoBlend Smok Dif. 1000mm</v>
          </cell>
          <cell r="E2560" t="str">
            <v>MAR--VDO</v>
          </cell>
          <cell r="G2560" t="str">
            <v>EOL stage – limited availability may apply</v>
          </cell>
          <cell r="H2560" t="str">
            <v>VDO Sceptron 10 NoBlend Smok Dif. 1000mm</v>
          </cell>
          <cell r="I2560" t="str">
            <v>VDO Sceptron 10 NoBlend Smok Dif. 1000mm</v>
          </cell>
          <cell r="J2560">
            <v>267</v>
          </cell>
          <cell r="K2560">
            <v>267</v>
          </cell>
          <cell r="L2560">
            <v>146.85</v>
          </cell>
          <cell r="V2560" t="str">
            <v>CN</v>
          </cell>
          <cell r="W2560" t="str">
            <v>Non Compliant</v>
          </cell>
          <cell r="X2560" t="str">
            <v>http://www.martin.com/en-us/product-details/vdo-sceptron-10</v>
          </cell>
          <cell r="Y2560">
            <v>842</v>
          </cell>
        </row>
        <row r="2561">
          <cell r="A2561">
            <v>91610130</v>
          </cell>
          <cell r="B2561" t="str">
            <v>Martin</v>
          </cell>
          <cell r="C2561" t="str">
            <v>LED Video</v>
          </cell>
          <cell r="D2561" t="str">
            <v>VDO Sceptron 20 NoBlend Diffuser 320mm</v>
          </cell>
          <cell r="E2561" t="str">
            <v>MAR--VDO</v>
          </cell>
          <cell r="G2561" t="str">
            <v>EOL stage – limited availability may apply</v>
          </cell>
          <cell r="H2561" t="str">
            <v>VDO Sceptron 20 NoBlend Diffuser 320mm</v>
          </cell>
          <cell r="I2561" t="str">
            <v>VDO Sceptron 20 NoBlend Diffuser 320mm</v>
          </cell>
          <cell r="J2561">
            <v>38.1</v>
          </cell>
          <cell r="K2561">
            <v>38.1</v>
          </cell>
          <cell r="L2561">
            <v>20.96</v>
          </cell>
          <cell r="V2561" t="str">
            <v>CN</v>
          </cell>
          <cell r="W2561" t="str">
            <v>Non Compliant</v>
          </cell>
          <cell r="X2561" t="str">
            <v>http://www.martin.com/en-us/product-details/vdo-sceptron-10</v>
          </cell>
          <cell r="Y2561">
            <v>843</v>
          </cell>
        </row>
        <row r="2562">
          <cell r="A2562">
            <v>91610131</v>
          </cell>
          <cell r="B2562" t="str">
            <v>Martin</v>
          </cell>
          <cell r="C2562" t="str">
            <v>LED Video</v>
          </cell>
          <cell r="D2562" t="str">
            <v>VDO Sceptron 20 NoBlend Diffuser 1000mm</v>
          </cell>
          <cell r="E2562" t="str">
            <v>MAR--VDO</v>
          </cell>
          <cell r="G2562" t="str">
            <v>EOL stage – limited availability may apply</v>
          </cell>
          <cell r="H2562" t="str">
            <v>VDO Sceptron 20 NoBlend Diffuser 1000mm</v>
          </cell>
          <cell r="I2562" t="str">
            <v>VDO Sceptron 20 NoBlend Diffuser 1000mm</v>
          </cell>
          <cell r="J2562">
            <v>239</v>
          </cell>
          <cell r="K2562">
            <v>239</v>
          </cell>
          <cell r="L2562">
            <v>131.44999999999999</v>
          </cell>
          <cell r="V2562" t="str">
            <v>CN</v>
          </cell>
          <cell r="W2562" t="str">
            <v>Non Compliant</v>
          </cell>
          <cell r="X2562" t="str">
            <v>http://www.martin.com/en-us/product-details/vdo-sceptron-20</v>
          </cell>
          <cell r="Y2562">
            <v>844</v>
          </cell>
        </row>
        <row r="2563">
          <cell r="A2563">
            <v>91610132</v>
          </cell>
          <cell r="B2563" t="str">
            <v>Martin</v>
          </cell>
          <cell r="C2563" t="str">
            <v>LED Video</v>
          </cell>
          <cell r="D2563" t="str">
            <v>VDO Sceptron 20 NoBlend Smok Dif. 320mm</v>
          </cell>
          <cell r="E2563" t="str">
            <v>MAR--VDO</v>
          </cell>
          <cell r="G2563" t="str">
            <v>EOL stage – limited availability may apply</v>
          </cell>
          <cell r="H2563" t="str">
            <v>VDO Sceptron 20 NoBlend Smok Dif. 320mm</v>
          </cell>
          <cell r="I2563" t="str">
            <v>VDO Sceptron 20 NoBlend Smok Dif. 320mm</v>
          </cell>
          <cell r="J2563">
            <v>44.300000000000004</v>
          </cell>
          <cell r="K2563">
            <v>44.300000000000004</v>
          </cell>
          <cell r="L2563">
            <v>24.37</v>
          </cell>
          <cell r="V2563" t="str">
            <v>CN</v>
          </cell>
          <cell r="W2563" t="str">
            <v>Non Compliant</v>
          </cell>
          <cell r="X2563" t="str">
            <v>http://www.martin.com/en-us/product-details/vdo-sceptron-10</v>
          </cell>
          <cell r="Y2563">
            <v>845</v>
          </cell>
        </row>
        <row r="2564">
          <cell r="A2564">
            <v>91610133</v>
          </cell>
          <cell r="B2564" t="str">
            <v>Martin</v>
          </cell>
          <cell r="C2564" t="str">
            <v>LED Video</v>
          </cell>
          <cell r="D2564" t="str">
            <v>VDO Sceptron 20 NoBlend Smok Dif. 1000mm</v>
          </cell>
          <cell r="E2564" t="str">
            <v>MAR--VDO</v>
          </cell>
          <cell r="G2564" t="str">
            <v>EOL stage – limited availability may apply</v>
          </cell>
          <cell r="H2564" t="str">
            <v>VDO Sceptron 20 NoBlend Smok Dif. 1000mm</v>
          </cell>
          <cell r="I2564" t="str">
            <v>VDO Sceptron 20 NoBlend Smok Dif. 1000mm</v>
          </cell>
          <cell r="J2564">
            <v>251</v>
          </cell>
          <cell r="K2564">
            <v>251</v>
          </cell>
          <cell r="L2564">
            <v>138.05000000000001</v>
          </cell>
          <cell r="V2564" t="str">
            <v>CN</v>
          </cell>
          <cell r="W2564" t="str">
            <v>Non Compliant</v>
          </cell>
          <cell r="X2564" t="str">
            <v>http://www.martin.com/en-us/product-details/vdo-sceptron-10</v>
          </cell>
          <cell r="Y2564">
            <v>846</v>
          </cell>
        </row>
        <row r="2565">
          <cell r="A2565">
            <v>91610134</v>
          </cell>
          <cell r="B2565" t="str">
            <v>Martin</v>
          </cell>
          <cell r="C2565" t="str">
            <v>LED Video</v>
          </cell>
          <cell r="D2565" t="str">
            <v>VDO Sceptron 40 NoBlend Diffuser 320mm</v>
          </cell>
          <cell r="E2565" t="str">
            <v>MAR--VDO</v>
          </cell>
          <cell r="G2565" t="str">
            <v>EOL stage – limited availability may apply</v>
          </cell>
          <cell r="H2565" t="str">
            <v>VDO Sceptron 40 NoBlend Diffuser 320mm</v>
          </cell>
          <cell r="I2565" t="str">
            <v>VDO Sceptron 40 NoBlend Diffuser 320mm</v>
          </cell>
          <cell r="J2565">
            <v>43.300000000000004</v>
          </cell>
          <cell r="K2565">
            <v>43.300000000000004</v>
          </cell>
          <cell r="L2565">
            <v>23.82</v>
          </cell>
          <cell r="V2565" t="str">
            <v>CN</v>
          </cell>
          <cell r="W2565" t="str">
            <v>Non Compliant</v>
          </cell>
          <cell r="X2565" t="str">
            <v>http://www.martin.com/en-us/product-details/vdo-sceptron-10</v>
          </cell>
          <cell r="Y2565">
            <v>847</v>
          </cell>
        </row>
        <row r="2566">
          <cell r="A2566">
            <v>91610135</v>
          </cell>
          <cell r="B2566" t="str">
            <v>Martin</v>
          </cell>
          <cell r="C2566" t="str">
            <v>LED Video</v>
          </cell>
          <cell r="D2566" t="str">
            <v>VDO Sceptron 40 NoBlend Diffuser 1000mm</v>
          </cell>
          <cell r="E2566" t="str">
            <v>MAR--VDO</v>
          </cell>
          <cell r="G2566" t="str">
            <v>EOL stage – limited availability may apply</v>
          </cell>
          <cell r="H2566" t="str">
            <v>VDO Sceptron 40 NoBlend Diffuser 1000mm</v>
          </cell>
          <cell r="I2566" t="str">
            <v>VDO Sceptron 40 NoBlend Diffuser 1000mm</v>
          </cell>
          <cell r="J2566">
            <v>200.8</v>
          </cell>
          <cell r="K2566">
            <v>200.8</v>
          </cell>
          <cell r="L2566">
            <v>110.44</v>
          </cell>
          <cell r="V2566" t="str">
            <v>CN</v>
          </cell>
          <cell r="W2566" t="str">
            <v>Non Compliant</v>
          </cell>
          <cell r="X2566" t="str">
            <v>http://www.martin.com/en-us/product-details/vdo-sceptron-10</v>
          </cell>
          <cell r="Y2566">
            <v>848</v>
          </cell>
        </row>
        <row r="2567">
          <cell r="A2567">
            <v>91610136</v>
          </cell>
          <cell r="B2567" t="str">
            <v>Martin</v>
          </cell>
          <cell r="C2567" t="str">
            <v>LED Video</v>
          </cell>
          <cell r="D2567" t="str">
            <v>VDO Sceptron 40 NoBlend Smok Dif. 320mm</v>
          </cell>
          <cell r="E2567" t="str">
            <v>MAR--VDO</v>
          </cell>
          <cell r="G2567" t="str">
            <v>EOL stage – limited availability may apply</v>
          </cell>
          <cell r="H2567" t="str">
            <v>VDO Sceptron 40 NoBlend Smok Dif. 320mm</v>
          </cell>
          <cell r="I2567" t="str">
            <v>VDO Sceptron 40 NoBlend Smok Dif. 320mm</v>
          </cell>
          <cell r="J2567">
            <v>43.300000000000004</v>
          </cell>
          <cell r="K2567">
            <v>43.300000000000004</v>
          </cell>
          <cell r="L2567">
            <v>23.82</v>
          </cell>
          <cell r="V2567" t="str">
            <v>CN</v>
          </cell>
          <cell r="W2567" t="str">
            <v>Non Compliant</v>
          </cell>
          <cell r="X2567" t="str">
            <v>http://www.martin.com/en-us/product-details/vdo-sceptron-10</v>
          </cell>
          <cell r="Y2567">
            <v>849</v>
          </cell>
        </row>
        <row r="2568">
          <cell r="A2568">
            <v>91610137</v>
          </cell>
          <cell r="B2568" t="str">
            <v>Martin</v>
          </cell>
          <cell r="C2568" t="str">
            <v>LED Video</v>
          </cell>
          <cell r="D2568" t="str">
            <v>VDO Sceptron 40 NoBlend Smok Dif. 1000mm</v>
          </cell>
          <cell r="E2568" t="str">
            <v>MAR--VDO</v>
          </cell>
          <cell r="G2568" t="str">
            <v>EOL stage – limited availability may apply</v>
          </cell>
          <cell r="H2568" t="str">
            <v>VDO Sceptron 40 NoBlend Smok Dif. 1000mm</v>
          </cell>
          <cell r="I2568" t="str">
            <v>VDO Sceptron 40 NoBlend Smok Dif. 1000mm</v>
          </cell>
          <cell r="J2568">
            <v>226.60000000000002</v>
          </cell>
          <cell r="K2568">
            <v>226.60000000000002</v>
          </cell>
          <cell r="L2568">
            <v>124.63</v>
          </cell>
          <cell r="V2568" t="str">
            <v>CN</v>
          </cell>
          <cell r="W2568" t="str">
            <v>Non Compliant</v>
          </cell>
          <cell r="X2568" t="str">
            <v>http://www.martin.com/en-us/product-details/vdo-sceptron-10</v>
          </cell>
          <cell r="Y2568">
            <v>850</v>
          </cell>
        </row>
        <row r="2569">
          <cell r="A2569">
            <v>91611670</v>
          </cell>
          <cell r="B2569" t="str">
            <v>Martin</v>
          </cell>
          <cell r="C2569" t="str">
            <v>LED Video</v>
          </cell>
          <cell r="D2569" t="str">
            <v>VDO Sceptron Asymmetric Lens 320mm</v>
          </cell>
          <cell r="E2569" t="str">
            <v>MAR--VDO</v>
          </cell>
          <cell r="G2569" t="str">
            <v>EOL stage – limited availability may apply</v>
          </cell>
          <cell r="H2569" t="str">
            <v>VDO Sceptron Asymmetric Lens 320mm</v>
          </cell>
          <cell r="I2569" t="str">
            <v>VDO Sceptron Asymmetric Lens 320mm</v>
          </cell>
          <cell r="J2569">
            <v>35</v>
          </cell>
          <cell r="K2569">
            <v>35</v>
          </cell>
          <cell r="L2569">
            <v>19.25</v>
          </cell>
          <cell r="V2569" t="str">
            <v>CN</v>
          </cell>
          <cell r="W2569" t="str">
            <v>Non Compliant</v>
          </cell>
          <cell r="X2569" t="str">
            <v>http://www.martin.com/en-us/product-details/vdo-sceptron-10</v>
          </cell>
          <cell r="Y2569">
            <v>851</v>
          </cell>
        </row>
        <row r="2570">
          <cell r="A2570">
            <v>91611680</v>
          </cell>
          <cell r="B2570" t="str">
            <v>Martin</v>
          </cell>
          <cell r="D2570" t="str">
            <v>VDO Sceptron Asymmetric Lens 1000mm</v>
          </cell>
          <cell r="E2570" t="str">
            <v>MAR--VDO</v>
          </cell>
          <cell r="G2570" t="str">
            <v>EOL stage – limited availability may apply</v>
          </cell>
          <cell r="H2570" t="str">
            <v>VDO Sceptron Asymmetric Lens 1000mm</v>
          </cell>
          <cell r="I2570" t="str">
            <v>VDO Sceptron Asymmetric Lens 1000mm</v>
          </cell>
          <cell r="J2570">
            <v>77.300000000000011</v>
          </cell>
          <cell r="K2570">
            <v>77.300000000000011</v>
          </cell>
          <cell r="L2570">
            <v>42.52</v>
          </cell>
          <cell r="V2570" t="str">
            <v>CN</v>
          </cell>
          <cell r="W2570" t="str">
            <v>Non Compliant</v>
          </cell>
          <cell r="Y2570">
            <v>852</v>
          </cell>
        </row>
        <row r="2571">
          <cell r="A2571">
            <v>91610140</v>
          </cell>
          <cell r="B2571" t="str">
            <v>Martin</v>
          </cell>
          <cell r="C2571" t="str">
            <v>LED Video</v>
          </cell>
          <cell r="D2571" t="str">
            <v>VDO Sceptron 20 Lens Array Narrow 320mm</v>
          </cell>
          <cell r="E2571" t="str">
            <v>MAR--ACC</v>
          </cell>
          <cell r="G2571" t="str">
            <v>EOL stage – limited availability may apply</v>
          </cell>
          <cell r="H2571" t="str">
            <v>VDO Sceptron 20 Lens Array Narrow 320mm</v>
          </cell>
          <cell r="I2571" t="str">
            <v>VDO Sceptron 20 Lens Array Narrow 320mm</v>
          </cell>
          <cell r="J2571">
            <v>69</v>
          </cell>
          <cell r="K2571">
            <v>69</v>
          </cell>
          <cell r="L2571">
            <v>37.950000000000003</v>
          </cell>
          <cell r="V2571" t="str">
            <v>CN</v>
          </cell>
          <cell r="W2571" t="str">
            <v>Non Compliant</v>
          </cell>
          <cell r="X2571" t="str">
            <v>http://www.martin.com/en-us/product-details/vdo-sceptron-20</v>
          </cell>
          <cell r="Y2571">
            <v>853</v>
          </cell>
        </row>
        <row r="2572">
          <cell r="A2572">
            <v>91610141</v>
          </cell>
          <cell r="B2572" t="str">
            <v>Martin</v>
          </cell>
          <cell r="C2572" t="str">
            <v>LED Video</v>
          </cell>
          <cell r="D2572" t="str">
            <v>VDO Sceptron 20 Lens Array Narrow 1000mm</v>
          </cell>
          <cell r="E2572" t="str">
            <v>MAR--VDO</v>
          </cell>
          <cell r="G2572" t="str">
            <v>EOL stage – limited availability may apply</v>
          </cell>
          <cell r="H2572" t="str">
            <v>VDO Sceptron 20 Lens Array Narrow 1000mm</v>
          </cell>
          <cell r="I2572" t="str">
            <v>VDO Sceptron 20 Lens Array Narrow 1000mm</v>
          </cell>
          <cell r="J2572">
            <v>198.8</v>
          </cell>
          <cell r="K2572">
            <v>198.8</v>
          </cell>
          <cell r="L2572">
            <v>109.34</v>
          </cell>
          <cell r="V2572" t="str">
            <v>CN</v>
          </cell>
          <cell r="W2572" t="str">
            <v>Non Compliant</v>
          </cell>
          <cell r="X2572" t="str">
            <v>http://www.martin.com/en-us/product-details/vdo-sceptron-20</v>
          </cell>
          <cell r="Y2572">
            <v>854</v>
          </cell>
        </row>
        <row r="2573">
          <cell r="A2573">
            <v>91610142</v>
          </cell>
          <cell r="B2573" t="str">
            <v>Martin</v>
          </cell>
          <cell r="C2573" t="str">
            <v>LED Video</v>
          </cell>
          <cell r="D2573" t="str">
            <v>VDO Sceptron 40 Lens Array Narrow 320mm</v>
          </cell>
          <cell r="E2573" t="str">
            <v>MAR--VDO</v>
          </cell>
          <cell r="G2573" t="str">
            <v>EOL stage – limited availability may apply</v>
          </cell>
          <cell r="H2573" t="str">
            <v>VDO Sceptron 40 Lens Array Narrow 320mm</v>
          </cell>
          <cell r="I2573" t="str">
            <v>VDO Sceptron 40 Lens Array Narrow 320mm</v>
          </cell>
          <cell r="J2573">
            <v>49.400000000000006</v>
          </cell>
          <cell r="K2573">
            <v>49.400000000000006</v>
          </cell>
          <cell r="L2573">
            <v>27.17</v>
          </cell>
          <cell r="V2573" t="str">
            <v>CN</v>
          </cell>
          <cell r="W2573" t="str">
            <v>Non Compliant</v>
          </cell>
          <cell r="X2573" t="str">
            <v>http://www.martin.com/en-us/product-details/vdo-sceptron-40</v>
          </cell>
          <cell r="Y2573">
            <v>855</v>
          </cell>
        </row>
        <row r="2574">
          <cell r="A2574">
            <v>91610143</v>
          </cell>
          <cell r="B2574" t="str">
            <v>Martin</v>
          </cell>
          <cell r="C2574" t="str">
            <v>LED Video</v>
          </cell>
          <cell r="D2574" t="str">
            <v>VDO Sceptron 40 Lens Array Narrow 1000mm</v>
          </cell>
          <cell r="E2574" t="str">
            <v>MAR--VDO</v>
          </cell>
          <cell r="G2574" t="str">
            <v>EOL stage – limited availability may apply</v>
          </cell>
          <cell r="H2574" t="str">
            <v>VDO Sceptron 40 Lens Array Narrow 1000mm</v>
          </cell>
          <cell r="I2574" t="str">
            <v>VDO Sceptron 40 Lens Array Narrow 1000mm</v>
          </cell>
          <cell r="J2574">
            <v>146.30000000000001</v>
          </cell>
          <cell r="K2574">
            <v>146.30000000000001</v>
          </cell>
          <cell r="L2574">
            <v>80.47</v>
          </cell>
          <cell r="V2574" t="str">
            <v>CN</v>
          </cell>
          <cell r="W2574" t="str">
            <v>Non Compliant</v>
          </cell>
          <cell r="X2574" t="str">
            <v>http://www.martin.com/en-us/product-details/vdo-sceptron-40</v>
          </cell>
          <cell r="Y2574">
            <v>856</v>
          </cell>
        </row>
        <row r="2575">
          <cell r="A2575" t="str">
            <v>VDO Sceptron XB Lenses</v>
          </cell>
          <cell r="B2575" t="str">
            <v>Martin</v>
          </cell>
          <cell r="Y2575">
            <v>857</v>
          </cell>
        </row>
        <row r="2576">
          <cell r="A2576" t="str">
            <v>MAR-91616131</v>
          </cell>
          <cell r="B2576" t="str">
            <v>Martin</v>
          </cell>
          <cell r="C2576" t="str">
            <v>Accessories</v>
          </cell>
          <cell r="D2576" t="str">
            <v>VDO Sceptron XB Graze Lens 320mm</v>
          </cell>
          <cell r="E2576" t="str">
            <v>MAR-VDO</v>
          </cell>
          <cell r="H2576" t="str">
            <v>VDO Sceptron XB Graze Lens 320mm</v>
          </cell>
          <cell r="I2576" t="str">
            <v>VDO Sceptron XB Graze Lens 320mm</v>
          </cell>
          <cell r="J2576">
            <v>93.7</v>
          </cell>
          <cell r="K2576">
            <v>93.7</v>
          </cell>
          <cell r="L2576">
            <v>51.54</v>
          </cell>
          <cell r="P2576">
            <v>688705010694</v>
          </cell>
          <cell r="Q2576">
            <v>5706681010691</v>
          </cell>
          <cell r="V2576" t="str">
            <v>ZZ</v>
          </cell>
          <cell r="X2576" t="str">
            <v>https://www.martin.com/products/vdo-sceptron-xb</v>
          </cell>
          <cell r="Y2576">
            <v>858</v>
          </cell>
        </row>
        <row r="2577">
          <cell r="A2577" t="str">
            <v>MAR-91616132</v>
          </cell>
          <cell r="B2577" t="str">
            <v>Martin</v>
          </cell>
          <cell r="C2577" t="str">
            <v>Accessories</v>
          </cell>
          <cell r="D2577" t="str">
            <v>VDO Sceptron XB Graze Lens 1000mm</v>
          </cell>
          <cell r="E2577" t="str">
            <v>MAR-VDO</v>
          </cell>
          <cell r="H2577" t="str">
            <v>VDO Sceptron XB Graze Lens 1000mm</v>
          </cell>
          <cell r="I2577" t="str">
            <v>VDO Sceptron XB Graze Lens 1000mm</v>
          </cell>
          <cell r="J2577">
            <v>128.80000000000001</v>
          </cell>
          <cell r="K2577">
            <v>128.80000000000001</v>
          </cell>
          <cell r="L2577">
            <v>70.84</v>
          </cell>
          <cell r="P2577">
            <v>688705010700</v>
          </cell>
          <cell r="Q2577">
            <v>5706681010707</v>
          </cell>
          <cell r="V2577" t="str">
            <v>ZZ</v>
          </cell>
          <cell r="X2577" t="str">
            <v>https://www.martin.com/products/vdo-sceptron-xb</v>
          </cell>
          <cell r="Y2577">
            <v>859</v>
          </cell>
        </row>
        <row r="2578">
          <cell r="A2578" t="str">
            <v>MAR-91616133</v>
          </cell>
          <cell r="B2578" t="str">
            <v>Martin</v>
          </cell>
          <cell r="C2578" t="str">
            <v>Accessories</v>
          </cell>
          <cell r="D2578" t="str">
            <v>VDO Sceptron XB Blade Lens 320mm</v>
          </cell>
          <cell r="E2578" t="str">
            <v>MAR-VDO</v>
          </cell>
          <cell r="H2578" t="str">
            <v>VDO Sceptron XB Blade Lens 320mm</v>
          </cell>
          <cell r="I2578" t="str">
            <v>VDO Sceptron XB Blade Lens 320mm</v>
          </cell>
          <cell r="J2578">
            <v>76.2</v>
          </cell>
          <cell r="K2578">
            <v>76.2</v>
          </cell>
          <cell r="L2578">
            <v>41.91</v>
          </cell>
          <cell r="P2578">
            <v>688705011622</v>
          </cell>
          <cell r="Q2578">
            <v>5706681011629</v>
          </cell>
          <cell r="V2578" t="str">
            <v>ZZ</v>
          </cell>
          <cell r="X2578" t="str">
            <v>https://www.martin.com/products/vdo-sceptron-xb</v>
          </cell>
          <cell r="Y2578">
            <v>860</v>
          </cell>
        </row>
        <row r="2579">
          <cell r="A2579" t="str">
            <v>MAR-91616134</v>
          </cell>
          <cell r="B2579" t="str">
            <v>Martin</v>
          </cell>
          <cell r="C2579" t="str">
            <v>Accessories</v>
          </cell>
          <cell r="D2579" t="str">
            <v>VDO Sceptron XB Blade Lens 1000mm</v>
          </cell>
          <cell r="E2579" t="str">
            <v>MAR-VDO</v>
          </cell>
          <cell r="H2579" t="str">
            <v>VDO Sceptron XB Blade Lens 1000mm</v>
          </cell>
          <cell r="I2579" t="str">
            <v>VDO Sceptron XB Blade Lens 1000mm</v>
          </cell>
          <cell r="J2579">
            <v>146.30000000000001</v>
          </cell>
          <cell r="K2579">
            <v>146.30000000000001</v>
          </cell>
          <cell r="L2579">
            <v>80.47</v>
          </cell>
          <cell r="P2579">
            <v>688705011639</v>
          </cell>
          <cell r="Q2579">
            <v>5706681011636</v>
          </cell>
          <cell r="V2579" t="str">
            <v>ZZ</v>
          </cell>
          <cell r="X2579" t="str">
            <v>https://www.martin.com/products/vdo-sceptron-xb</v>
          </cell>
          <cell r="Y2579">
            <v>861</v>
          </cell>
        </row>
        <row r="2580">
          <cell r="A2580" t="str">
            <v>VDO Sceptron XB Glare Shields</v>
          </cell>
          <cell r="B2580" t="str">
            <v>Martin</v>
          </cell>
          <cell r="Y2580">
            <v>862</v>
          </cell>
        </row>
        <row r="2581">
          <cell r="A2581" t="str">
            <v>MAR-91616137</v>
          </cell>
          <cell r="B2581" t="str">
            <v>Martin</v>
          </cell>
          <cell r="C2581" t="str">
            <v>Accessories</v>
          </cell>
          <cell r="D2581" t="str">
            <v>VDO Sceptron XB Glare Shield 320mm</v>
          </cell>
          <cell r="E2581" t="str">
            <v>MAR-VDO</v>
          </cell>
          <cell r="H2581" t="str">
            <v>VDO Sceptron XB Glare Shield 320mm</v>
          </cell>
          <cell r="I2581" t="str">
            <v>VDO Sceptron XB Glare Shield 320mm</v>
          </cell>
          <cell r="J2581">
            <v>76.2</v>
          </cell>
          <cell r="K2581">
            <v>76.2</v>
          </cell>
          <cell r="L2581">
            <v>41.91</v>
          </cell>
          <cell r="P2581">
            <v>688705011530</v>
          </cell>
          <cell r="Q2581">
            <v>5706681011537</v>
          </cell>
          <cell r="V2581" t="str">
            <v>ZZ</v>
          </cell>
          <cell r="X2581" t="str">
            <v>https://www.martin.com/products/vdo-sceptron-xb</v>
          </cell>
          <cell r="Y2581">
            <v>863</v>
          </cell>
        </row>
        <row r="2582">
          <cell r="A2582" t="str">
            <v>MAR-91616138</v>
          </cell>
          <cell r="B2582" t="str">
            <v>Martin</v>
          </cell>
          <cell r="C2582" t="str">
            <v>Accessories</v>
          </cell>
          <cell r="D2582" t="str">
            <v>VDO Sceptron XB Glare Shield 1000mm</v>
          </cell>
          <cell r="E2582" t="str">
            <v>MAR-VDO</v>
          </cell>
          <cell r="H2582" t="str">
            <v>VDO Sceptron XB Glare Shield 1000mm</v>
          </cell>
          <cell r="I2582" t="str">
            <v>VDO Sceptron XB Glare Shield 1000mm</v>
          </cell>
          <cell r="J2582">
            <v>123.60000000000001</v>
          </cell>
          <cell r="K2582">
            <v>123.60000000000001</v>
          </cell>
          <cell r="L2582">
            <v>67.98</v>
          </cell>
          <cell r="P2582">
            <v>688705011547</v>
          </cell>
          <cell r="Q2582">
            <v>5706681011544</v>
          </cell>
          <cell r="V2582" t="str">
            <v>ZZ</v>
          </cell>
          <cell r="X2582" t="str">
            <v>https://www.martin.com/products/vdo-sceptron-xb</v>
          </cell>
          <cell r="Y2582">
            <v>864</v>
          </cell>
        </row>
        <row r="2583">
          <cell r="A2583" t="str">
            <v>MAR-91515066</v>
          </cell>
          <cell r="B2583" t="str">
            <v>Martin</v>
          </cell>
          <cell r="C2583" t="str">
            <v>VDO Sceptron XB family</v>
          </cell>
          <cell r="D2583" t="str">
            <v>Flightcase for 10 x VDO Sceptron XB 1000 mm / 30 x VDO Sceptron XB 320 mm</v>
          </cell>
          <cell r="E2583" t="str">
            <v>MAR--VDO</v>
          </cell>
          <cell r="H2583" t="str">
            <v>Flightcase for 10 x VDO Sceptron XB 1000 mm / 30 x VDO Sceptron XB 320 mm</v>
          </cell>
          <cell r="I2583" t="str">
            <v>Flightcase for 10 x VDO Sceptron XB 1000 mm / 30 x VDO Sceptron XB 320 mm</v>
          </cell>
          <cell r="J2583">
            <v>2465</v>
          </cell>
          <cell r="K2583">
            <v>2465</v>
          </cell>
          <cell r="L2583">
            <v>1355.75</v>
          </cell>
          <cell r="P2583">
            <v>688705011578</v>
          </cell>
          <cell r="Q2583">
            <v>5706681011575</v>
          </cell>
          <cell r="V2583" t="str">
            <v>DE</v>
          </cell>
          <cell r="X2583" t="str">
            <v>https://www.martin.com/en/products/vdo-sceptron-xb</v>
          </cell>
          <cell r="Y2583">
            <v>866</v>
          </cell>
        </row>
        <row r="2584">
          <cell r="A2584" t="str">
            <v>MAR-91515067</v>
          </cell>
          <cell r="B2584" t="str">
            <v>Martin</v>
          </cell>
          <cell r="C2584" t="str">
            <v>VDO Sceptron XB family</v>
          </cell>
          <cell r="D2584" t="str">
            <v>Flightcase Extender for 10 x VDO Sceptron XB 1000 mm / 30 x VDO Sceptron XB 320 mm</v>
          </cell>
          <cell r="E2584" t="str">
            <v>MAR--VDO</v>
          </cell>
          <cell r="H2584" t="str">
            <v>Flightcase Extender for 10 x VDO Sceptron XB 1000 mm / 30 x VDO Sceptron XB 320 mm</v>
          </cell>
          <cell r="I2584" t="str">
            <v>Flightcase Extender for 10 x VDO Sceptron XB 1000 mm / 30 x VDO Sceptron XB 320 mm</v>
          </cell>
          <cell r="J2584">
            <v>1856</v>
          </cell>
          <cell r="K2584">
            <v>1856</v>
          </cell>
          <cell r="L2584">
            <v>1020.8</v>
          </cell>
          <cell r="P2584">
            <v>688705011561</v>
          </cell>
          <cell r="Q2584">
            <v>5706681011568</v>
          </cell>
          <cell r="V2584" t="str">
            <v>DE</v>
          </cell>
          <cell r="X2584" t="str">
            <v>https://www.martin.com/en/products/vdo-sceptron-xb</v>
          </cell>
          <cell r="Y2584">
            <v>867</v>
          </cell>
        </row>
        <row r="2585">
          <cell r="A2585" t="str">
            <v>MAR-91515068</v>
          </cell>
          <cell r="B2585" t="str">
            <v>Martin</v>
          </cell>
          <cell r="C2585" t="str">
            <v>VDO Sceptron XB family</v>
          </cell>
          <cell r="D2585" t="str">
            <v>VDO Sceptron Flightcase to XB Foam Upgrade Kit</v>
          </cell>
          <cell r="E2585" t="str">
            <v>MAR--VDO</v>
          </cell>
          <cell r="H2585" t="str">
            <v>VDO Sceptron Flightcase to XB Foam Upgrade Kit</v>
          </cell>
          <cell r="I2585" t="str">
            <v>VDO Sceptron Flightcase to XB Foam Upgrade Kit</v>
          </cell>
          <cell r="J2585">
            <v>244.10000000000002</v>
          </cell>
          <cell r="K2585">
            <v>244.10000000000002</v>
          </cell>
          <cell r="L2585">
            <v>134.26</v>
          </cell>
          <cell r="P2585">
            <v>688705011554</v>
          </cell>
          <cell r="Q2585">
            <v>5706681011551</v>
          </cell>
          <cell r="V2585" t="str">
            <v>DE</v>
          </cell>
          <cell r="X2585" t="str">
            <v>https://www.martin.com/en/products/vdo-sceptron-xb</v>
          </cell>
          <cell r="Y2585">
            <v>868</v>
          </cell>
        </row>
        <row r="2586">
          <cell r="A2586">
            <v>91515030</v>
          </cell>
          <cell r="B2586" t="str">
            <v>Martin</v>
          </cell>
          <cell r="C2586" t="str">
            <v>LED Video</v>
          </cell>
          <cell r="D2586" t="str">
            <v>Flightcase for 10 x VDO Sceptron 1000mm</v>
          </cell>
          <cell r="E2586" t="str">
            <v>MSL-AURA</v>
          </cell>
          <cell r="H2586" t="str">
            <v>Flightcase for 10 x VDO Sceptron 1000mm</v>
          </cell>
          <cell r="I2586" t="str">
            <v>Flightcase for 10 x VDO Sceptron 1000mm</v>
          </cell>
          <cell r="J2586">
            <v>2452</v>
          </cell>
          <cell r="K2586">
            <v>2452</v>
          </cell>
          <cell r="L2586">
            <v>1348.6</v>
          </cell>
          <cell r="P2586">
            <v>5706681224548</v>
          </cell>
          <cell r="Q2586">
            <v>5706681224548</v>
          </cell>
          <cell r="R2586">
            <v>47.244120000000002</v>
          </cell>
          <cell r="S2586">
            <v>47.244120000000002</v>
          </cell>
          <cell r="V2586" t="str">
            <v>DE</v>
          </cell>
          <cell r="X2586" t="str">
            <v>http://www.martin.com/en-us/product-details/vdo-sceptron-10</v>
          </cell>
          <cell r="Y2586">
            <v>870</v>
          </cell>
        </row>
        <row r="2587">
          <cell r="A2587">
            <v>91515031</v>
          </cell>
          <cell r="B2587" t="str">
            <v>Martin</v>
          </cell>
          <cell r="C2587" t="str">
            <v>LED Video</v>
          </cell>
          <cell r="D2587" t="str">
            <v>Flightcase Extender for 10 x VDO Sceptron 1000mm</v>
          </cell>
          <cell r="E2587" t="str">
            <v>MAR--VDO</v>
          </cell>
          <cell r="H2587" t="str">
            <v>Flightcase Extender for 10 x VDO Sceptron 1000mm</v>
          </cell>
          <cell r="I2587" t="str">
            <v>Flightcase Extender for 10 x VDO Sceptron 1000mm</v>
          </cell>
          <cell r="J2587">
            <v>1809</v>
          </cell>
          <cell r="K2587">
            <v>1809</v>
          </cell>
          <cell r="L2587">
            <v>994.95</v>
          </cell>
          <cell r="P2587">
            <v>5706681224555</v>
          </cell>
          <cell r="Q2587">
            <v>5706681224555</v>
          </cell>
          <cell r="R2587">
            <v>47.244120000000002</v>
          </cell>
          <cell r="S2587">
            <v>47.244120000000002</v>
          </cell>
          <cell r="V2587" t="str">
            <v>DE</v>
          </cell>
          <cell r="X2587" t="str">
            <v>http://www.martin.com/en-us/product-details/vdo-sceptron-10</v>
          </cell>
          <cell r="Y2587">
            <v>871</v>
          </cell>
        </row>
        <row r="2588">
          <cell r="A2588" t="str">
            <v>VDO Fatron Family</v>
          </cell>
          <cell r="B2588" t="str">
            <v>Martin</v>
          </cell>
          <cell r="Y2588">
            <v>873</v>
          </cell>
        </row>
        <row r="2589">
          <cell r="A2589" t="str">
            <v>VDO Fatron 20</v>
          </cell>
          <cell r="B2589" t="str">
            <v>Martin</v>
          </cell>
          <cell r="Y2589">
            <v>874</v>
          </cell>
        </row>
        <row r="2590">
          <cell r="A2590" t="str">
            <v>90357692HU</v>
          </cell>
          <cell r="B2590" t="str">
            <v>Martin</v>
          </cell>
          <cell r="C2590" t="str">
            <v>LED Video</v>
          </cell>
          <cell r="D2590" t="str">
            <v>VDO Fatron 20 1000mm in cardboard</v>
          </cell>
          <cell r="E2590" t="str">
            <v>MAR--VDO</v>
          </cell>
          <cell r="G2590" t="str">
            <v>EOL stage – limited availability may apply</v>
          </cell>
          <cell r="H2590" t="str">
            <v>VDO Fatron 20 1000mm in cardboard</v>
          </cell>
          <cell r="I2590" t="str">
            <v>VDO Fatron 20 1000mm in cardboard</v>
          </cell>
          <cell r="J2590">
            <v>1391</v>
          </cell>
          <cell r="K2590">
            <v>1391</v>
          </cell>
          <cell r="L2590">
            <v>765.05</v>
          </cell>
          <cell r="P2590">
            <v>5706681236985</v>
          </cell>
          <cell r="Q2590">
            <v>5706681236985</v>
          </cell>
          <cell r="V2590" t="str">
            <v>BY</v>
          </cell>
          <cell r="Y2590">
            <v>875</v>
          </cell>
        </row>
        <row r="2591">
          <cell r="A2591" t="str">
            <v>90357691HU</v>
          </cell>
          <cell r="B2591" t="str">
            <v>Martin</v>
          </cell>
          <cell r="C2591" t="str">
            <v>LED Video</v>
          </cell>
          <cell r="D2591" t="str">
            <v>VDO Fatron 20 320mm in cardboard</v>
          </cell>
          <cell r="E2591" t="str">
            <v>MAR--VDO</v>
          </cell>
          <cell r="G2591" t="str">
            <v>EOL stage – limited availability may apply</v>
          </cell>
          <cell r="H2591" t="str">
            <v>VDO Fatron 20 320mm in cardboard</v>
          </cell>
          <cell r="I2591" t="str">
            <v>VDO Fatron 20 320mm in cardboard</v>
          </cell>
          <cell r="J2591">
            <v>762</v>
          </cell>
          <cell r="K2591">
            <v>762</v>
          </cell>
          <cell r="L2591">
            <v>419.1</v>
          </cell>
          <cell r="P2591">
            <v>5706681236978</v>
          </cell>
          <cell r="Q2591">
            <v>5706681236978</v>
          </cell>
          <cell r="V2591" t="str">
            <v>BY</v>
          </cell>
          <cell r="Y2591">
            <v>876</v>
          </cell>
        </row>
        <row r="2592">
          <cell r="A2592" t="str">
            <v>VDO Fatron Diffusers &amp; Lenses</v>
          </cell>
          <cell r="B2592" t="str">
            <v>Martin</v>
          </cell>
          <cell r="Y2592">
            <v>877</v>
          </cell>
        </row>
        <row r="2593">
          <cell r="A2593">
            <v>91611809</v>
          </cell>
          <cell r="B2593" t="str">
            <v>Martin</v>
          </cell>
          <cell r="C2593" t="str">
            <v>LED Video</v>
          </cell>
          <cell r="D2593" t="str">
            <v>VDO Fatron Flat Diffuser 320mm</v>
          </cell>
          <cell r="E2593" t="str">
            <v>MAR--VDO</v>
          </cell>
          <cell r="H2593" t="str">
            <v>VDO Fatron Flat Diffuser 320mm</v>
          </cell>
          <cell r="I2593" t="str">
            <v>VDO Fatron Flat Diffuser 320mm</v>
          </cell>
          <cell r="J2593">
            <v>42.2</v>
          </cell>
          <cell r="K2593">
            <v>42.2</v>
          </cell>
          <cell r="L2593">
            <v>23.21</v>
          </cell>
          <cell r="V2593" t="str">
            <v>CN</v>
          </cell>
          <cell r="W2593" t="str">
            <v>Non Compliant</v>
          </cell>
          <cell r="Y2593">
            <v>878</v>
          </cell>
        </row>
        <row r="2594">
          <cell r="A2594">
            <v>91611810</v>
          </cell>
          <cell r="B2594" t="str">
            <v>Martin</v>
          </cell>
          <cell r="C2594" t="str">
            <v>LED Video</v>
          </cell>
          <cell r="D2594" t="str">
            <v>VDO Fatron Flat Diffuser 1000mm</v>
          </cell>
          <cell r="E2594" t="str">
            <v>MAR--VDO</v>
          </cell>
          <cell r="H2594" t="str">
            <v>VDO Fatron Flat Diffuser 1000mm</v>
          </cell>
          <cell r="I2594" t="str">
            <v>VDO Fatron Flat Diffuser 1000mm</v>
          </cell>
          <cell r="J2594">
            <v>63.900000000000006</v>
          </cell>
          <cell r="K2594">
            <v>63.900000000000006</v>
          </cell>
          <cell r="L2594">
            <v>35.15</v>
          </cell>
          <cell r="V2594" t="str">
            <v>CN</v>
          </cell>
          <cell r="W2594" t="str">
            <v>Non Compliant</v>
          </cell>
          <cell r="Y2594">
            <v>879</v>
          </cell>
        </row>
        <row r="2595">
          <cell r="A2595">
            <v>91611811</v>
          </cell>
          <cell r="B2595" t="str">
            <v>Martin</v>
          </cell>
          <cell r="C2595" t="str">
            <v>LED Video</v>
          </cell>
          <cell r="D2595" t="str">
            <v>VDO Fatron Flat Smoked Diffuser 320mm</v>
          </cell>
          <cell r="E2595" t="str">
            <v>MAR--VDO</v>
          </cell>
          <cell r="H2595" t="str">
            <v>VDO Fatron Flat Smoked Diffuser 320mm</v>
          </cell>
          <cell r="I2595" t="str">
            <v>VDO Fatron Flat Smoked Diffuser 320mm</v>
          </cell>
          <cell r="J2595">
            <v>42.2</v>
          </cell>
          <cell r="K2595">
            <v>42.2</v>
          </cell>
          <cell r="L2595">
            <v>23.21</v>
          </cell>
          <cell r="V2595" t="str">
            <v>CN</v>
          </cell>
          <cell r="W2595" t="str">
            <v>Non Compliant</v>
          </cell>
          <cell r="Y2595">
            <v>880</v>
          </cell>
        </row>
        <row r="2596">
          <cell r="A2596">
            <v>91611812</v>
          </cell>
          <cell r="B2596" t="str">
            <v>Martin</v>
          </cell>
          <cell r="C2596" t="str">
            <v>LED Video</v>
          </cell>
          <cell r="D2596" t="str">
            <v>VDO Fatron Flat Smoked Diffuser 1000mm</v>
          </cell>
          <cell r="E2596" t="str">
            <v>MAR--VDO</v>
          </cell>
          <cell r="H2596" t="str">
            <v>VDO Fatron Flat Smoked Diffuser 1000mm</v>
          </cell>
          <cell r="I2596" t="str">
            <v>VDO Fatron Flat Smoked Diffuser 1000mm</v>
          </cell>
          <cell r="J2596">
            <v>63.900000000000006</v>
          </cell>
          <cell r="K2596">
            <v>63.900000000000006</v>
          </cell>
          <cell r="L2596">
            <v>35.15</v>
          </cell>
          <cell r="V2596" t="str">
            <v>CN</v>
          </cell>
          <cell r="W2596" t="str">
            <v>Non Compliant</v>
          </cell>
          <cell r="Y2596">
            <v>881</v>
          </cell>
        </row>
        <row r="2597">
          <cell r="A2597">
            <v>91611820</v>
          </cell>
          <cell r="B2597" t="str">
            <v>Martin</v>
          </cell>
          <cell r="C2597" t="str">
            <v>LED Video</v>
          </cell>
          <cell r="D2597" t="str">
            <v>VDO Fatron Squa Smoked Diffuser 1000mm</v>
          </cell>
          <cell r="E2597" t="str">
            <v>MAR--VDO</v>
          </cell>
          <cell r="H2597" t="str">
            <v>VDO Fatron Squa Smoked Diffuser 1000mm</v>
          </cell>
          <cell r="I2597" t="str">
            <v>VDO Fatron Squa Smoked Diffuser 1000mm</v>
          </cell>
          <cell r="J2597">
            <v>61.800000000000004</v>
          </cell>
          <cell r="K2597">
            <v>61.800000000000004</v>
          </cell>
          <cell r="L2597">
            <v>33.99</v>
          </cell>
          <cell r="V2597" t="str">
            <v>CN</v>
          </cell>
          <cell r="W2597" t="str">
            <v>Non Compliant</v>
          </cell>
          <cell r="Y2597">
            <v>882</v>
          </cell>
        </row>
        <row r="2598">
          <cell r="A2598">
            <v>91611819</v>
          </cell>
          <cell r="B2598" t="str">
            <v>Martin</v>
          </cell>
          <cell r="C2598" t="str">
            <v>LED Video</v>
          </cell>
          <cell r="D2598" t="str">
            <v>VDO Fatron Squa Smoked Diffuser 320mm</v>
          </cell>
          <cell r="E2598" t="str">
            <v>MAR--VDO</v>
          </cell>
          <cell r="H2598" t="str">
            <v>VDO Fatron Squa Smoked Diffuser 320mm</v>
          </cell>
          <cell r="I2598" t="str">
            <v>VDO Fatron Squa Smoked Diffuser 320mm</v>
          </cell>
          <cell r="J2598">
            <v>40.200000000000003</v>
          </cell>
          <cell r="K2598">
            <v>40.200000000000003</v>
          </cell>
          <cell r="L2598">
            <v>22.11</v>
          </cell>
          <cell r="V2598" t="str">
            <v>CN</v>
          </cell>
          <cell r="W2598" t="str">
            <v>Non Compliant</v>
          </cell>
          <cell r="Y2598">
            <v>883</v>
          </cell>
        </row>
        <row r="2599">
          <cell r="A2599">
            <v>91611818</v>
          </cell>
          <cell r="B2599" t="str">
            <v>Martin</v>
          </cell>
          <cell r="C2599" t="str">
            <v>LED Video</v>
          </cell>
          <cell r="D2599" t="str">
            <v>VDO Fatron Squa Diffuser 1000mm</v>
          </cell>
          <cell r="E2599" t="str">
            <v>MAR--VDO</v>
          </cell>
          <cell r="H2599" t="str">
            <v>VDO Fatron Squa Diffuser 1000mm</v>
          </cell>
          <cell r="I2599" t="str">
            <v>VDO Fatron Squa Diffuser 1000mm</v>
          </cell>
          <cell r="J2599">
            <v>61.800000000000004</v>
          </cell>
          <cell r="K2599">
            <v>61.800000000000004</v>
          </cell>
          <cell r="L2599">
            <v>33.99</v>
          </cell>
          <cell r="V2599" t="str">
            <v>CN</v>
          </cell>
          <cell r="W2599" t="str">
            <v>Non Compliant</v>
          </cell>
          <cell r="Y2599">
            <v>884</v>
          </cell>
        </row>
        <row r="2600">
          <cell r="A2600">
            <v>91611817</v>
          </cell>
          <cell r="B2600" t="str">
            <v>Martin</v>
          </cell>
          <cell r="C2600" t="str">
            <v>LED Video</v>
          </cell>
          <cell r="D2600" t="str">
            <v>VDO Fatron Squa Diffuser 320mm</v>
          </cell>
          <cell r="E2600" t="str">
            <v>MAR--VDO</v>
          </cell>
          <cell r="H2600" t="str">
            <v>VDO Fatron Squa Diffuser 320mm</v>
          </cell>
          <cell r="I2600" t="str">
            <v>VDO Fatron Squa Diffuser 320mm</v>
          </cell>
          <cell r="J2600">
            <v>40.200000000000003</v>
          </cell>
          <cell r="K2600">
            <v>40.200000000000003</v>
          </cell>
          <cell r="L2600">
            <v>22.11</v>
          </cell>
          <cell r="V2600" t="str">
            <v>CN</v>
          </cell>
          <cell r="W2600" t="str">
            <v>Non Compliant</v>
          </cell>
          <cell r="Y2600">
            <v>885</v>
          </cell>
        </row>
        <row r="2601">
          <cell r="A2601">
            <v>91611816</v>
          </cell>
          <cell r="B2601" t="str">
            <v>Martin</v>
          </cell>
          <cell r="C2601" t="str">
            <v>LED Video</v>
          </cell>
          <cell r="D2601" t="str">
            <v>VDO Fatron Rnd Smoked Diffuser 1000mm</v>
          </cell>
          <cell r="E2601" t="str">
            <v>MAR--VDO</v>
          </cell>
          <cell r="H2601" t="str">
            <v>VDO Fatron Rnd Smoked Diffuser 1000mm</v>
          </cell>
          <cell r="I2601" t="str">
            <v>VDO Fatron Rnd Smoked Diffuser 1000mm</v>
          </cell>
          <cell r="J2601">
            <v>61.800000000000004</v>
          </cell>
          <cell r="K2601">
            <v>61.800000000000004</v>
          </cell>
          <cell r="L2601">
            <v>33.99</v>
          </cell>
          <cell r="V2601" t="str">
            <v>CN</v>
          </cell>
          <cell r="W2601" t="str">
            <v>Non Compliant</v>
          </cell>
          <cell r="Y2601">
            <v>886</v>
          </cell>
        </row>
        <row r="2602">
          <cell r="A2602">
            <v>91611815</v>
          </cell>
          <cell r="B2602" t="str">
            <v>Martin</v>
          </cell>
          <cell r="C2602" t="str">
            <v>LED Video</v>
          </cell>
          <cell r="D2602" t="str">
            <v>VDO Fatron Rnd Smoked Diffuser 320mm</v>
          </cell>
          <cell r="E2602" t="str">
            <v>MAR--VDO</v>
          </cell>
          <cell r="H2602" t="str">
            <v>VDO Fatron Rnd Smoked Diffuser 320mm</v>
          </cell>
          <cell r="I2602" t="str">
            <v>VDO Fatron Rnd Smoked Diffuser 320mm</v>
          </cell>
          <cell r="J2602">
            <v>40.200000000000003</v>
          </cell>
          <cell r="K2602">
            <v>40.200000000000003</v>
          </cell>
          <cell r="L2602">
            <v>22.11</v>
          </cell>
          <cell r="V2602" t="str">
            <v>CN</v>
          </cell>
          <cell r="W2602" t="str">
            <v>Non Compliant</v>
          </cell>
          <cell r="Y2602">
            <v>887</v>
          </cell>
        </row>
        <row r="2603">
          <cell r="A2603">
            <v>91611814</v>
          </cell>
          <cell r="B2603" t="str">
            <v>Martin</v>
          </cell>
          <cell r="C2603" t="str">
            <v>LED Video</v>
          </cell>
          <cell r="D2603" t="str">
            <v>VDO Fatron Rnd Diffuser 1000mm</v>
          </cell>
          <cell r="E2603" t="str">
            <v>MAR--VDO</v>
          </cell>
          <cell r="H2603" t="str">
            <v>VDO Fatron Rnd Diffuser 1000mm</v>
          </cell>
          <cell r="I2603" t="str">
            <v>VDO Fatron Rnd Diffuser 1000mm</v>
          </cell>
          <cell r="J2603">
            <v>61.800000000000004</v>
          </cell>
          <cell r="K2603">
            <v>61.800000000000004</v>
          </cell>
          <cell r="L2603">
            <v>33.99</v>
          </cell>
          <cell r="V2603" t="str">
            <v>CN</v>
          </cell>
          <cell r="W2603" t="str">
            <v>Non Compliant</v>
          </cell>
          <cell r="Y2603">
            <v>888</v>
          </cell>
        </row>
        <row r="2604">
          <cell r="A2604">
            <v>91611813</v>
          </cell>
          <cell r="B2604" t="str">
            <v>Martin</v>
          </cell>
          <cell r="C2604" t="str">
            <v>LED Video</v>
          </cell>
          <cell r="D2604" t="str">
            <v>VDO Fatron Rnd Diffuser 320mm</v>
          </cell>
          <cell r="E2604" t="str">
            <v>MAR--VDO</v>
          </cell>
          <cell r="H2604" t="str">
            <v>VDO Fatron Rnd Diffuser 320mm</v>
          </cell>
          <cell r="I2604" t="str">
            <v>VDO Fatron Rnd Diffuser 320mm</v>
          </cell>
          <cell r="J2604">
            <v>40.200000000000003</v>
          </cell>
          <cell r="K2604">
            <v>40.200000000000003</v>
          </cell>
          <cell r="L2604">
            <v>22.11</v>
          </cell>
          <cell r="V2604" t="str">
            <v>CN</v>
          </cell>
          <cell r="W2604" t="str">
            <v>Non Compliant</v>
          </cell>
          <cell r="Y2604">
            <v>889</v>
          </cell>
        </row>
        <row r="2605">
          <cell r="A2605">
            <v>91611825</v>
          </cell>
          <cell r="B2605" t="str">
            <v>Martin</v>
          </cell>
          <cell r="C2605" t="str">
            <v>LED Video</v>
          </cell>
          <cell r="D2605" t="str">
            <v>VDO Fatron 20 NoBlend Diffuser 320mm</v>
          </cell>
          <cell r="E2605" t="str">
            <v>MAR--VDO</v>
          </cell>
          <cell r="G2605" t="str">
            <v>EOL stage – limited availability may apply</v>
          </cell>
          <cell r="H2605" t="str">
            <v>VDO Fatron 20 NoBlend Diffuser 320mm</v>
          </cell>
          <cell r="I2605" t="str">
            <v>VDO Fatron 20 NoBlend Diffuser 320mm</v>
          </cell>
          <cell r="J2605">
            <v>183.3</v>
          </cell>
          <cell r="K2605">
            <v>183.3</v>
          </cell>
          <cell r="L2605">
            <v>100.82</v>
          </cell>
          <cell r="V2605" t="str">
            <v>CN</v>
          </cell>
          <cell r="W2605" t="str">
            <v>Non Compliant</v>
          </cell>
          <cell r="Y2605">
            <v>890</v>
          </cell>
        </row>
        <row r="2606">
          <cell r="A2606">
            <v>91611826</v>
          </cell>
          <cell r="B2606" t="str">
            <v>Martin</v>
          </cell>
          <cell r="C2606" t="str">
            <v>LED Video</v>
          </cell>
          <cell r="D2606" t="str">
            <v>VDO Fatron 20 NoBlend Diffuser 1000mm</v>
          </cell>
          <cell r="E2606" t="str">
            <v>MAR--VDO</v>
          </cell>
          <cell r="G2606" t="str">
            <v>EOL stage – limited availability may apply</v>
          </cell>
          <cell r="H2606" t="str">
            <v>VDO Fatron 20 NoBlend Diffuser 1000mm</v>
          </cell>
          <cell r="I2606" t="str">
            <v>VDO Fatron 20 NoBlend Diffuser 1000mm</v>
          </cell>
          <cell r="J2606">
            <v>420</v>
          </cell>
          <cell r="K2606">
            <v>420</v>
          </cell>
          <cell r="L2606">
            <v>231</v>
          </cell>
          <cell r="V2606" t="str">
            <v>CN</v>
          </cell>
          <cell r="W2606" t="str">
            <v>Non Compliant</v>
          </cell>
          <cell r="Y2606">
            <v>891</v>
          </cell>
        </row>
        <row r="2607">
          <cell r="A2607">
            <v>91611827</v>
          </cell>
          <cell r="B2607" t="str">
            <v>Martin</v>
          </cell>
          <cell r="C2607" t="str">
            <v>LED Video</v>
          </cell>
          <cell r="D2607" t="str">
            <v>VDO Fatron 20 NoBlend Smok Dif. 320mm</v>
          </cell>
          <cell r="E2607" t="str">
            <v>MAR--VDO</v>
          </cell>
          <cell r="G2607" t="str">
            <v>EOL stage – limited availability may apply</v>
          </cell>
          <cell r="H2607" t="str">
            <v>VDO Fatron 20 NoBlend Smok Dif. 320mm</v>
          </cell>
          <cell r="I2607" t="str">
            <v>VDO Fatron 20 NoBlend Smok Dif. 320mm</v>
          </cell>
          <cell r="J2607">
            <v>184.4</v>
          </cell>
          <cell r="K2607">
            <v>184.4</v>
          </cell>
          <cell r="L2607">
            <v>101.42</v>
          </cell>
          <cell r="V2607" t="str">
            <v>CN</v>
          </cell>
          <cell r="W2607" t="str">
            <v>Non Compliant</v>
          </cell>
          <cell r="Y2607">
            <v>892</v>
          </cell>
        </row>
        <row r="2608">
          <cell r="A2608">
            <v>91611828</v>
          </cell>
          <cell r="B2608" t="str">
            <v>Martin</v>
          </cell>
          <cell r="C2608" t="str">
            <v>LED Video</v>
          </cell>
          <cell r="D2608" t="str">
            <v>VDO Fatron 20 NoBlend Smok Dif. 1000mm</v>
          </cell>
          <cell r="E2608" t="str">
            <v>MAR--VDO</v>
          </cell>
          <cell r="G2608" t="str">
            <v>EOL stage – limited availability may apply</v>
          </cell>
          <cell r="H2608" t="str">
            <v>VDO Fatron 20 NoBlend Smok Dif. 1000mm</v>
          </cell>
          <cell r="I2608" t="str">
            <v>VDO Fatron 20 NoBlend Smok Dif. 1000mm</v>
          </cell>
          <cell r="J2608">
            <v>432</v>
          </cell>
          <cell r="K2608">
            <v>432</v>
          </cell>
          <cell r="L2608">
            <v>237.6</v>
          </cell>
          <cell r="V2608" t="str">
            <v>CN</v>
          </cell>
          <cell r="W2608" t="str">
            <v>Non Compliant</v>
          </cell>
          <cell r="Y2608">
            <v>893</v>
          </cell>
        </row>
        <row r="2609">
          <cell r="A2609">
            <v>91611831</v>
          </cell>
          <cell r="B2609" t="str">
            <v>Martin</v>
          </cell>
          <cell r="C2609" t="str">
            <v>LED Video</v>
          </cell>
          <cell r="D2609" t="str">
            <v>VDO Fatron 20 Lens Array Narrow 320mm</v>
          </cell>
          <cell r="E2609" t="str">
            <v>MAR--VDO</v>
          </cell>
          <cell r="G2609" t="str">
            <v>EOL stage – limited availability may apply</v>
          </cell>
          <cell r="H2609" t="str">
            <v>VDO Fatron 20 Lens Array Narrow 320mm</v>
          </cell>
          <cell r="I2609" t="str">
            <v>VDO Fatron 20 Lens Array Narrow 320mm</v>
          </cell>
          <cell r="J2609">
            <v>230.70000000000002</v>
          </cell>
          <cell r="K2609">
            <v>230.70000000000002</v>
          </cell>
          <cell r="L2609">
            <v>126.89</v>
          </cell>
          <cell r="V2609" t="str">
            <v>CN</v>
          </cell>
          <cell r="W2609" t="str">
            <v>Non Compliant</v>
          </cell>
          <cell r="Y2609">
            <v>894</v>
          </cell>
        </row>
        <row r="2610">
          <cell r="A2610">
            <v>91611832</v>
          </cell>
          <cell r="B2610" t="str">
            <v>Martin</v>
          </cell>
          <cell r="C2610" t="str">
            <v>LED Video</v>
          </cell>
          <cell r="D2610" t="str">
            <v>VDO Fatron 20 Lens Array Narrow 1000mm</v>
          </cell>
          <cell r="E2610" t="str">
            <v>MAR--VDO</v>
          </cell>
          <cell r="G2610" t="str">
            <v>EOL stage – limited availability may apply</v>
          </cell>
          <cell r="H2610" t="str">
            <v>VDO Fatron 20 Lens Array Narrow 1000mm</v>
          </cell>
          <cell r="I2610" t="str">
            <v>VDO Fatron 20 Lens Array Narrow 1000mm</v>
          </cell>
          <cell r="J2610">
            <v>577</v>
          </cell>
          <cell r="K2610">
            <v>577</v>
          </cell>
          <cell r="L2610">
            <v>317.35000000000002</v>
          </cell>
          <cell r="V2610" t="str">
            <v>CN</v>
          </cell>
          <cell r="W2610" t="str">
            <v>Non Compliant</v>
          </cell>
          <cell r="Y2610">
            <v>895</v>
          </cell>
        </row>
        <row r="2611">
          <cell r="A2611" t="str">
            <v>VDO Fatron Flightcases</v>
          </cell>
          <cell r="B2611" t="str">
            <v>Martin</v>
          </cell>
          <cell r="Y2611">
            <v>896</v>
          </cell>
        </row>
        <row r="2612">
          <cell r="A2612">
            <v>91515045</v>
          </cell>
          <cell r="B2612" t="str">
            <v>Martin</v>
          </cell>
          <cell r="C2612" t="str">
            <v>LED Video</v>
          </cell>
          <cell r="D2612" t="str">
            <v>Flightcase for 5 x VDO Fatron 1000mm</v>
          </cell>
          <cell r="E2612" t="str">
            <v>MAR--VDO</v>
          </cell>
          <cell r="H2612" t="str">
            <v>Flightcase for 5 x VDO Fatron 1000mm</v>
          </cell>
          <cell r="I2612" t="str">
            <v>Flightcase for 5 x VDO Fatron 1000mm</v>
          </cell>
          <cell r="J2612">
            <v>2278</v>
          </cell>
          <cell r="K2612">
            <v>2278</v>
          </cell>
          <cell r="L2612">
            <v>1252.9000000000001</v>
          </cell>
          <cell r="P2612">
            <v>688705000800</v>
          </cell>
          <cell r="Q2612">
            <v>5706681000234</v>
          </cell>
          <cell r="V2612" t="str">
            <v>DE</v>
          </cell>
          <cell r="Y2612">
            <v>897</v>
          </cell>
        </row>
        <row r="2613">
          <cell r="A2613">
            <v>91515046</v>
          </cell>
          <cell r="B2613" t="str">
            <v>Martin</v>
          </cell>
          <cell r="C2613" t="str">
            <v>LED Video</v>
          </cell>
          <cell r="D2613" t="str">
            <v>Flightcase Extender for 5 x VDO Fatron 1000mm</v>
          </cell>
          <cell r="E2613" t="str">
            <v>MAR--VDO</v>
          </cell>
          <cell r="H2613" t="str">
            <v>Flightcase Extender for 5 x VDO Fatron 1000mm</v>
          </cell>
          <cell r="I2613" t="str">
            <v>Flightcase Extender for 5 x VDO Fatron 1000mm</v>
          </cell>
          <cell r="J2613">
            <v>1713</v>
          </cell>
          <cell r="K2613">
            <v>1713</v>
          </cell>
          <cell r="L2613">
            <v>942.15</v>
          </cell>
          <cell r="V2613" t="str">
            <v>DE</v>
          </cell>
          <cell r="Y2613">
            <v>898</v>
          </cell>
        </row>
        <row r="2614">
          <cell r="A2614" t="str">
            <v>VDO Dotron Family</v>
          </cell>
          <cell r="B2614" t="str">
            <v>Martin</v>
          </cell>
          <cell r="Y2614">
            <v>900</v>
          </cell>
        </row>
        <row r="2615">
          <cell r="A2615" t="str">
            <v>VDO Dotron</v>
          </cell>
          <cell r="B2615" t="str">
            <v>Martin</v>
          </cell>
          <cell r="Y2615">
            <v>901</v>
          </cell>
        </row>
        <row r="2616">
          <cell r="A2616" t="str">
            <v>90357690HU</v>
          </cell>
          <cell r="B2616" t="str">
            <v>Martin</v>
          </cell>
          <cell r="C2616" t="str">
            <v>LED Video</v>
          </cell>
          <cell r="D2616" t="str">
            <v>VDO Dotron in cardboard</v>
          </cell>
          <cell r="E2616" t="str">
            <v>EXT-CREAT</v>
          </cell>
          <cell r="G2616" t="str">
            <v>EOL stage – limited availability may apply</v>
          </cell>
          <cell r="H2616" t="str">
            <v>VDO Dotron in cardboard</v>
          </cell>
          <cell r="I2616" t="str">
            <v>VDO Dotron in cardboard</v>
          </cell>
          <cell r="J2616">
            <v>459</v>
          </cell>
          <cell r="K2616">
            <v>459</v>
          </cell>
          <cell r="L2616">
            <v>252.45</v>
          </cell>
          <cell r="Q2616">
            <v>5706681236961</v>
          </cell>
          <cell r="V2616" t="str">
            <v>HU</v>
          </cell>
          <cell r="W2616" t="str">
            <v>Compliant</v>
          </cell>
          <cell r="Y2616">
            <v>902</v>
          </cell>
        </row>
        <row r="2617">
          <cell r="A2617" t="str">
            <v>VDO Dotron Diffusers &amp; Lenses</v>
          </cell>
          <cell r="B2617" t="str">
            <v>Martin</v>
          </cell>
          <cell r="Y2617">
            <v>903</v>
          </cell>
        </row>
        <row r="2618">
          <cell r="A2618">
            <v>91611808</v>
          </cell>
          <cell r="B2618" t="str">
            <v>Martin</v>
          </cell>
          <cell r="C2618" t="str">
            <v>LED Video</v>
          </cell>
          <cell r="D2618" t="str">
            <v>VDO Dotron Lens Array Narrow</v>
          </cell>
          <cell r="E2618" t="str">
            <v>MAR--VDO</v>
          </cell>
          <cell r="G2618" t="str">
            <v>EOL stage – limited availability may apply</v>
          </cell>
          <cell r="H2618" t="str">
            <v>VDO Dotron Lens Array Narrow</v>
          </cell>
          <cell r="I2618" t="str">
            <v>VDO Dotron Lens Array Narrow</v>
          </cell>
          <cell r="J2618">
            <v>40.200000000000003</v>
          </cell>
          <cell r="K2618">
            <v>40.200000000000003</v>
          </cell>
          <cell r="L2618">
            <v>22.11</v>
          </cell>
          <cell r="V2618" t="str">
            <v>CN</v>
          </cell>
          <cell r="W2618" t="str">
            <v>Non Compliant</v>
          </cell>
          <cell r="Y2618">
            <v>904</v>
          </cell>
        </row>
        <row r="2619">
          <cell r="A2619">
            <v>91611807</v>
          </cell>
          <cell r="B2619" t="str">
            <v>Martin</v>
          </cell>
          <cell r="C2619" t="str">
            <v>LED Video</v>
          </cell>
          <cell r="D2619" t="str">
            <v>VDO Dotron Dome Smoked Diffuser</v>
          </cell>
          <cell r="E2619" t="str">
            <v>MAR--VDO</v>
          </cell>
          <cell r="G2619" t="str">
            <v>EOL stage – limited availability may apply</v>
          </cell>
          <cell r="H2619" t="str">
            <v>VDO Dotron Dome Smoked Diffuser</v>
          </cell>
          <cell r="I2619" t="str">
            <v>VDO Dotron Dome Smoked Diffuser</v>
          </cell>
          <cell r="J2619">
            <v>6.18</v>
          </cell>
          <cell r="K2619">
            <v>6.18</v>
          </cell>
          <cell r="L2619">
            <v>3.4</v>
          </cell>
          <cell r="V2619" t="str">
            <v>CN</v>
          </cell>
          <cell r="W2619" t="str">
            <v>Non Compliant</v>
          </cell>
          <cell r="Y2619">
            <v>905</v>
          </cell>
        </row>
        <row r="2620">
          <cell r="A2620">
            <v>91611806</v>
          </cell>
          <cell r="B2620" t="str">
            <v>Martin</v>
          </cell>
          <cell r="C2620" t="str">
            <v>LED Video</v>
          </cell>
          <cell r="D2620" t="str">
            <v>VDO Dotron Dome Diffuser</v>
          </cell>
          <cell r="E2620" t="str">
            <v>MAR--VDO</v>
          </cell>
          <cell r="G2620" t="str">
            <v>EOL stage – limited availability may apply</v>
          </cell>
          <cell r="H2620" t="str">
            <v>VDO Dotron Dome Diffuser</v>
          </cell>
          <cell r="I2620" t="str">
            <v>VDO Dotron Dome Diffuser</v>
          </cell>
          <cell r="J2620">
            <v>6.18</v>
          </cell>
          <cell r="K2620">
            <v>6.18</v>
          </cell>
          <cell r="L2620">
            <v>3.4</v>
          </cell>
          <cell r="V2620" t="str">
            <v>CN</v>
          </cell>
          <cell r="W2620" t="str">
            <v>Non Compliant</v>
          </cell>
          <cell r="Y2620">
            <v>906</v>
          </cell>
        </row>
        <row r="2621">
          <cell r="A2621">
            <v>91611805</v>
          </cell>
          <cell r="B2621" t="str">
            <v>Martin</v>
          </cell>
          <cell r="C2621" t="str">
            <v>LED Video</v>
          </cell>
          <cell r="D2621" t="str">
            <v>VDO Dotron Flat Smoked Diffuser</v>
          </cell>
          <cell r="E2621" t="str">
            <v>MAR--VDO</v>
          </cell>
          <cell r="G2621" t="str">
            <v>EOL stage – limited availability may apply</v>
          </cell>
          <cell r="H2621" t="str">
            <v>VDO Dotron Flat Smoked Diffuser</v>
          </cell>
          <cell r="I2621" t="str">
            <v>VDO Dotron Flat Smoked Diffuser</v>
          </cell>
          <cell r="J2621">
            <v>6.18</v>
          </cell>
          <cell r="K2621">
            <v>6.18</v>
          </cell>
          <cell r="L2621">
            <v>3.4</v>
          </cell>
          <cell r="V2621" t="str">
            <v>CN</v>
          </cell>
          <cell r="W2621" t="str">
            <v>Non Compliant</v>
          </cell>
          <cell r="Y2621">
            <v>907</v>
          </cell>
        </row>
        <row r="2622">
          <cell r="A2622">
            <v>91611804</v>
          </cell>
          <cell r="B2622" t="str">
            <v>Martin</v>
          </cell>
          <cell r="C2622" t="str">
            <v>LED Video</v>
          </cell>
          <cell r="D2622" t="str">
            <v>VDO Dotron Flat Diffuser</v>
          </cell>
          <cell r="E2622" t="str">
            <v>MAR--VDO</v>
          </cell>
          <cell r="G2622" t="str">
            <v>EOL stage – limited availability may apply</v>
          </cell>
          <cell r="H2622" t="str">
            <v>VDO Dotron Flat Diffuser</v>
          </cell>
          <cell r="I2622" t="str">
            <v>VDO Dotron Flat Diffuser</v>
          </cell>
          <cell r="J2622">
            <v>6.18</v>
          </cell>
          <cell r="K2622">
            <v>6.18</v>
          </cell>
          <cell r="L2622">
            <v>3.4</v>
          </cell>
          <cell r="V2622" t="str">
            <v>CN</v>
          </cell>
          <cell r="W2622" t="str">
            <v>Non Compliant</v>
          </cell>
          <cell r="Y2622">
            <v>908</v>
          </cell>
        </row>
        <row r="2623">
          <cell r="A2623" t="str">
            <v>VDO Dotron Flightcases</v>
          </cell>
          <cell r="B2623" t="str">
            <v>Martin</v>
          </cell>
          <cell r="Y2623">
            <v>909</v>
          </cell>
        </row>
        <row r="2624">
          <cell r="A2624">
            <v>91515043</v>
          </cell>
          <cell r="B2624" t="str">
            <v>Martin</v>
          </cell>
          <cell r="C2624" t="str">
            <v>LED Video</v>
          </cell>
          <cell r="D2624" t="str">
            <v>Flightcase for 24x VDO Dotron</v>
          </cell>
          <cell r="E2624" t="str">
            <v>MRU-MH</v>
          </cell>
          <cell r="G2624" t="str">
            <v>EOL stage – limited availability may apply</v>
          </cell>
          <cell r="H2624" t="str">
            <v>Flightcase for 24x VDO Dotron</v>
          </cell>
          <cell r="I2624" t="str">
            <v>Flightcase for 24x VDO Dotron</v>
          </cell>
          <cell r="J2624">
            <v>1705</v>
          </cell>
          <cell r="K2624">
            <v>1705</v>
          </cell>
          <cell r="L2624">
            <v>937.75</v>
          </cell>
          <cell r="P2624">
            <v>688705000794</v>
          </cell>
          <cell r="Q2624">
            <v>5706681000791</v>
          </cell>
          <cell r="Y2624">
            <v>910</v>
          </cell>
        </row>
        <row r="2625">
          <cell r="A2625">
            <v>91515044</v>
          </cell>
          <cell r="B2625" t="str">
            <v>Martin</v>
          </cell>
          <cell r="C2625" t="str">
            <v>LED Video</v>
          </cell>
          <cell r="D2625" t="str">
            <v>Flightcase Extender for 24x Dotron</v>
          </cell>
          <cell r="E2625" t="str">
            <v>MAR-VDO</v>
          </cell>
          <cell r="G2625" t="str">
            <v>EOL stage – limited availability may apply</v>
          </cell>
          <cell r="H2625" t="str">
            <v>Flightcase Extender for 24x Dotron</v>
          </cell>
          <cell r="I2625" t="str">
            <v>Flightcase Extender for 24x Dotron</v>
          </cell>
          <cell r="J2625">
            <v>1225</v>
          </cell>
          <cell r="K2625">
            <v>1225</v>
          </cell>
          <cell r="L2625">
            <v>673.75</v>
          </cell>
          <cell r="V2625" t="str">
            <v>DE</v>
          </cell>
          <cell r="Y2625">
            <v>911</v>
          </cell>
        </row>
        <row r="2626">
          <cell r="A2626" t="str">
            <v>VDO Sceptron/Fatron/Dotron Rigging Accessories</v>
          </cell>
          <cell r="B2626" t="str">
            <v>Martin</v>
          </cell>
          <cell r="Y2626">
            <v>913</v>
          </cell>
        </row>
        <row r="2627">
          <cell r="A2627">
            <v>91610123</v>
          </cell>
          <cell r="B2627" t="str">
            <v>Martin</v>
          </cell>
          <cell r="C2627" t="str">
            <v>LED Video</v>
          </cell>
          <cell r="D2627" t="str">
            <v>Set of 10 VDO Sceptron/Fatron Sliding Brackets</v>
          </cell>
          <cell r="E2627" t="str">
            <v>MAR--VDO</v>
          </cell>
          <cell r="H2627" t="str">
            <v>Set of 10 VDO Sceptron/Fatron Sliding Brackets</v>
          </cell>
          <cell r="I2627" t="str">
            <v>Set of 10 VDO Sceptron/Fatron Sliding Brackets</v>
          </cell>
          <cell r="J2627">
            <v>260</v>
          </cell>
          <cell r="K2627">
            <v>260</v>
          </cell>
          <cell r="L2627">
            <v>143</v>
          </cell>
          <cell r="R2627">
            <v>7.8740199999999998</v>
          </cell>
          <cell r="S2627">
            <v>7.8740199999999998</v>
          </cell>
          <cell r="V2627" t="str">
            <v>CN</v>
          </cell>
          <cell r="W2627" t="str">
            <v>Non Compliant</v>
          </cell>
          <cell r="X2627" t="str">
            <v>http://www.martin.com/en-us/product-details/vdo-sceptron-10</v>
          </cell>
          <cell r="Y2627">
            <v>914</v>
          </cell>
        </row>
        <row r="2628">
          <cell r="A2628">
            <v>91611790</v>
          </cell>
          <cell r="B2628" t="str">
            <v>Martin</v>
          </cell>
          <cell r="C2628" t="str">
            <v>LED Video</v>
          </cell>
          <cell r="D2628" t="str">
            <v>Low Profile VDO Sceptron/Fatron Half Coupler</v>
          </cell>
          <cell r="E2628" t="str">
            <v>MAR--ACC</v>
          </cell>
          <cell r="H2628" t="str">
            <v>Low Profile VDO Sceptron/Fatron Half Coupler</v>
          </cell>
          <cell r="I2628" t="str">
            <v>Low Profile VDO Sceptron/Fatron Half Coupler</v>
          </cell>
          <cell r="J2628">
            <v>49.400000000000006</v>
          </cell>
          <cell r="K2628">
            <v>49.400000000000006</v>
          </cell>
          <cell r="L2628">
            <v>27.17</v>
          </cell>
          <cell r="V2628" t="str">
            <v>GB</v>
          </cell>
          <cell r="X2628" t="str">
            <v>http://www.martin.com/en-us/product-details/vdo-sceptron-10</v>
          </cell>
          <cell r="Y2628">
            <v>915</v>
          </cell>
        </row>
        <row r="2629">
          <cell r="A2629">
            <v>91610124</v>
          </cell>
          <cell r="B2629" t="str">
            <v>Martin</v>
          </cell>
          <cell r="C2629" t="str">
            <v>LED Video</v>
          </cell>
          <cell r="D2629" t="str">
            <v>Set of 10 VDO Sceptron Linear Aligners</v>
          </cell>
          <cell r="E2629" t="str">
            <v>MAR--VDO</v>
          </cell>
          <cell r="H2629" t="str">
            <v>Set of 10 VDO Sceptron Linear Aligners</v>
          </cell>
          <cell r="I2629" t="str">
            <v>Set of 10 VDO Sceptron Linear Aligners</v>
          </cell>
          <cell r="J2629">
            <v>262</v>
          </cell>
          <cell r="K2629">
            <v>262</v>
          </cell>
          <cell r="L2629">
            <v>144.1</v>
          </cell>
          <cell r="V2629" t="str">
            <v>CN</v>
          </cell>
          <cell r="W2629" t="str">
            <v>Non Compliant</v>
          </cell>
          <cell r="X2629" t="str">
            <v>http://www.martin.com/en-us/product-details/vdo-sceptron-10</v>
          </cell>
          <cell r="Y2629">
            <v>916</v>
          </cell>
        </row>
        <row r="2630">
          <cell r="A2630">
            <v>91611843</v>
          </cell>
          <cell r="B2630" t="str">
            <v>Martin</v>
          </cell>
          <cell r="C2630" t="str">
            <v>LED Video</v>
          </cell>
          <cell r="D2630" t="str">
            <v>VDO Sceptron/Fatron Linear Coupler</v>
          </cell>
          <cell r="E2630" t="str">
            <v>EXT-PROJ</v>
          </cell>
          <cell r="H2630" t="str">
            <v>VDO Sceptron/Fatron Linear Coupler</v>
          </cell>
          <cell r="I2630" t="str">
            <v>VDO Sceptron/Fatron Linear Coupler</v>
          </cell>
          <cell r="J2630">
            <v>49.400000000000006</v>
          </cell>
          <cell r="K2630">
            <v>49.400000000000006</v>
          </cell>
          <cell r="L2630">
            <v>27.17</v>
          </cell>
          <cell r="V2630" t="str">
            <v>GB</v>
          </cell>
          <cell r="X2630" t="str">
            <v>http://www.martin.com/en-us/product-details/vdo-sceptron-20</v>
          </cell>
          <cell r="Y2630">
            <v>917</v>
          </cell>
        </row>
        <row r="2631">
          <cell r="A2631">
            <v>91610125</v>
          </cell>
          <cell r="B2631" t="str">
            <v>Martin</v>
          </cell>
          <cell r="C2631" t="str">
            <v>LED Video</v>
          </cell>
          <cell r="D2631" t="str">
            <v>Set of 10 VDO Sceptron Spacers 30/40/50mm</v>
          </cell>
          <cell r="E2631" t="str">
            <v>MAR--VDO</v>
          </cell>
          <cell r="H2631" t="str">
            <v>Set of 10 VDO Sceptron Spacers 30/40/50mm</v>
          </cell>
          <cell r="I2631" t="str">
            <v>Set of 10 VDO Sceptron Spacers 30/40/50mm</v>
          </cell>
          <cell r="J2631">
            <v>236.9</v>
          </cell>
          <cell r="K2631">
            <v>236.9</v>
          </cell>
          <cell r="L2631">
            <v>130.30000000000001</v>
          </cell>
          <cell r="V2631" t="str">
            <v>CN</v>
          </cell>
          <cell r="W2631" t="str">
            <v>Non Compliant</v>
          </cell>
          <cell r="X2631" t="str">
            <v>http://www.martin.com/en-us/product-details/vdo-sceptron-10</v>
          </cell>
          <cell r="Y2631">
            <v>918</v>
          </cell>
        </row>
        <row r="2632">
          <cell r="A2632">
            <v>91610138</v>
          </cell>
          <cell r="B2632" t="str">
            <v>Martin</v>
          </cell>
          <cell r="C2632" t="str">
            <v>LED Video</v>
          </cell>
          <cell r="D2632" t="str">
            <v>Set of 10 VDO Sceptron Spacers 60/70/80mm</v>
          </cell>
          <cell r="E2632" t="str">
            <v>MAR--VDO</v>
          </cell>
          <cell r="H2632" t="str">
            <v>Set of 10 VDO Sceptron Spacers 60/70/80mm</v>
          </cell>
          <cell r="I2632" t="str">
            <v>Set of 10 VDO Sceptron Spacers 60/70/80mm</v>
          </cell>
          <cell r="J2632">
            <v>259</v>
          </cell>
          <cell r="K2632">
            <v>259</v>
          </cell>
          <cell r="L2632">
            <v>142.44999999999999</v>
          </cell>
          <cell r="P2632">
            <v>5706681230129</v>
          </cell>
          <cell r="Q2632">
            <v>5706681230129</v>
          </cell>
          <cell r="V2632" t="str">
            <v>CN</v>
          </cell>
          <cell r="W2632" t="str">
            <v>Non Compliant</v>
          </cell>
          <cell r="X2632" t="str">
            <v>http://www.martin.com/en-us/product-details/vdo-sceptron-10</v>
          </cell>
          <cell r="Y2632">
            <v>919</v>
          </cell>
        </row>
        <row r="2633">
          <cell r="A2633">
            <v>91611791</v>
          </cell>
          <cell r="B2633" t="str">
            <v>Martin</v>
          </cell>
          <cell r="C2633" t="str">
            <v>LED Video</v>
          </cell>
          <cell r="D2633" t="str">
            <v>VDO Sceptron/Fatron Spigot Adapter 28mm</v>
          </cell>
          <cell r="E2633" t="str">
            <v>MAR--VDO</v>
          </cell>
          <cell r="H2633" t="str">
            <v>VDO Sceptron/Fatron Spigot Adapter 28mm</v>
          </cell>
          <cell r="I2633" t="str">
            <v>VDO Sceptron/Fatron Spigot Adapter 28mm</v>
          </cell>
          <cell r="J2633">
            <v>51.5</v>
          </cell>
          <cell r="K2633">
            <v>51.5</v>
          </cell>
          <cell r="L2633">
            <v>28.33</v>
          </cell>
          <cell r="V2633" t="str">
            <v>GB</v>
          </cell>
          <cell r="X2633" t="str">
            <v>http://www.martin.com/en-us/product-details/vdo-sceptron-10</v>
          </cell>
          <cell r="Y2633">
            <v>920</v>
          </cell>
        </row>
        <row r="2634">
          <cell r="A2634">
            <v>91611792</v>
          </cell>
          <cell r="B2634" t="str">
            <v>Martin</v>
          </cell>
          <cell r="C2634" t="str">
            <v>LED Video</v>
          </cell>
          <cell r="D2634" t="str">
            <v>Set of 2 VDO Sceptron/Fatron Floorstands</v>
          </cell>
          <cell r="E2634" t="str">
            <v>MAR--VDO</v>
          </cell>
          <cell r="H2634" t="str">
            <v>Set of 2 VDO Sceptron/Fatron Floorstands</v>
          </cell>
          <cell r="I2634" t="str">
            <v>Set of 2 VDO Sceptron/Fatron Floorstands</v>
          </cell>
          <cell r="J2634">
            <v>72.100000000000009</v>
          </cell>
          <cell r="K2634">
            <v>72.100000000000009</v>
          </cell>
          <cell r="L2634">
            <v>39.659999999999997</v>
          </cell>
          <cell r="V2634" t="str">
            <v>GB</v>
          </cell>
          <cell r="X2634" t="str">
            <v>http://www.martin.com/en-us/product-details/vdo-sceptron-10</v>
          </cell>
          <cell r="Y2634">
            <v>921</v>
          </cell>
        </row>
        <row r="2635">
          <cell r="A2635">
            <v>91611793</v>
          </cell>
          <cell r="B2635" t="str">
            <v>Martin</v>
          </cell>
          <cell r="C2635" t="str">
            <v>LED Video</v>
          </cell>
          <cell r="D2635" t="str">
            <v>VDO Sceptron Pivot Coupler</v>
          </cell>
          <cell r="E2635" t="str">
            <v>MAR--VDO</v>
          </cell>
          <cell r="H2635" t="str">
            <v>VDO Sceptron Pivot Coupler</v>
          </cell>
          <cell r="I2635" t="str">
            <v>VDO Sceptron Pivot Coupler</v>
          </cell>
          <cell r="J2635">
            <v>145.20000000000002</v>
          </cell>
          <cell r="K2635">
            <v>145.20000000000002</v>
          </cell>
          <cell r="L2635">
            <v>79.86</v>
          </cell>
          <cell r="V2635" t="str">
            <v>GB</v>
          </cell>
          <cell r="X2635" t="str">
            <v>http://www.martin.com/en-us/product-details/vdo-sceptron-10</v>
          </cell>
          <cell r="Y2635">
            <v>922</v>
          </cell>
        </row>
        <row r="2636">
          <cell r="A2636" t="str">
            <v>MAR-91616139</v>
          </cell>
          <cell r="B2636" t="str">
            <v>Martin</v>
          </cell>
          <cell r="C2636" t="str">
            <v>VDO Sceptron XB family</v>
          </cell>
          <cell r="D2636" t="str">
            <v>Set of 10 VDO Sceptron Cable Clips</v>
          </cell>
          <cell r="E2636" t="str">
            <v>MAR--VDO</v>
          </cell>
          <cell r="H2636" t="str">
            <v>Set of 10 VDO Sceptron Cable Clips</v>
          </cell>
          <cell r="I2636" t="str">
            <v>Set of 10 VDO Sceptron Cable Clips</v>
          </cell>
          <cell r="J2636">
            <v>48.400000000000006</v>
          </cell>
          <cell r="K2636">
            <v>48.400000000000006</v>
          </cell>
          <cell r="L2636">
            <v>26.62</v>
          </cell>
          <cell r="P2636">
            <v>688705011585</v>
          </cell>
          <cell r="Q2636">
            <v>5706681011582</v>
          </cell>
          <cell r="V2636" t="str">
            <v>ZZ</v>
          </cell>
          <cell r="X2636" t="str">
            <v>https://www.martin.com/en/products/vdo-sceptron-xb</v>
          </cell>
          <cell r="Y2636">
            <v>923</v>
          </cell>
        </row>
        <row r="2637">
          <cell r="A2637">
            <v>91610164</v>
          </cell>
          <cell r="B2637" t="str">
            <v>Martin</v>
          </cell>
          <cell r="C2637" t="str">
            <v>LED Video</v>
          </cell>
          <cell r="D2637" t="str">
            <v>VDO Fatron Curving Coupler</v>
          </cell>
          <cell r="E2637" t="str">
            <v>EXT-WASH</v>
          </cell>
          <cell r="H2637" t="str">
            <v>VDO Fatron Curving Coupler</v>
          </cell>
          <cell r="I2637" t="str">
            <v>VDO Fatron Curving Coupler</v>
          </cell>
          <cell r="J2637">
            <v>65.900000000000006</v>
          </cell>
          <cell r="K2637">
            <v>65.900000000000006</v>
          </cell>
          <cell r="L2637">
            <v>36.25</v>
          </cell>
          <cell r="V2637" t="str">
            <v>GB</v>
          </cell>
          <cell r="Y2637">
            <v>924</v>
          </cell>
        </row>
        <row r="2638">
          <cell r="A2638">
            <v>91611803</v>
          </cell>
          <cell r="B2638" t="str">
            <v>Martin</v>
          </cell>
          <cell r="C2638" t="str">
            <v>LED Video</v>
          </cell>
          <cell r="D2638" t="str">
            <v>VDO Dotron Flange Bracket</v>
          </cell>
          <cell r="E2638" t="str">
            <v>MAR--VDO</v>
          </cell>
          <cell r="H2638" t="str">
            <v>VDO Dotron Flange Bracket</v>
          </cell>
          <cell r="I2638" t="str">
            <v>VDO Dotron Flange Bracket</v>
          </cell>
          <cell r="J2638">
            <v>17.510000000000002</v>
          </cell>
          <cell r="K2638">
            <v>17.510000000000002</v>
          </cell>
          <cell r="L2638">
            <v>9.6300000000000008</v>
          </cell>
          <cell r="V2638" t="str">
            <v>CN</v>
          </cell>
          <cell r="W2638" t="str">
            <v>Non Compliant</v>
          </cell>
          <cell r="Y2638">
            <v>925</v>
          </cell>
        </row>
        <row r="2639">
          <cell r="A2639">
            <v>91611802</v>
          </cell>
          <cell r="B2639" t="str">
            <v>Martin</v>
          </cell>
          <cell r="C2639" t="str">
            <v>LED Video</v>
          </cell>
          <cell r="D2639" t="str">
            <v>VDO Dotron Half Coupler</v>
          </cell>
          <cell r="E2639" t="str">
            <v>MAR--ACC</v>
          </cell>
          <cell r="H2639" t="str">
            <v>VDO Dotron Half Coupler</v>
          </cell>
          <cell r="I2639" t="str">
            <v>VDO Dotron Half Coupler</v>
          </cell>
          <cell r="J2639">
            <v>45.300000000000004</v>
          </cell>
          <cell r="K2639">
            <v>45.300000000000004</v>
          </cell>
          <cell r="L2639">
            <v>24.92</v>
          </cell>
          <cell r="V2639" t="str">
            <v>GB</v>
          </cell>
          <cell r="Y2639">
            <v>926</v>
          </cell>
        </row>
        <row r="2640">
          <cell r="A2640">
            <v>91616071</v>
          </cell>
          <cell r="B2640" t="str">
            <v>Martin</v>
          </cell>
          <cell r="C2640" t="str">
            <v>LED Video</v>
          </cell>
          <cell r="D2640" t="str">
            <v>VDO Dotron to VDO Sceptron/Fatron Coupler</v>
          </cell>
          <cell r="E2640" t="str">
            <v>EXT-PROJ</v>
          </cell>
          <cell r="G2640" t="str">
            <v>EOL stage – limited availability may apply</v>
          </cell>
          <cell r="H2640" t="str">
            <v>VDO Dotron to VDO Sceptron/Fatron Coupler</v>
          </cell>
          <cell r="I2640" t="str">
            <v>VDO Dotron to VDO Sceptron/Fatron Coupler</v>
          </cell>
          <cell r="J2640">
            <v>49.400000000000006</v>
          </cell>
          <cell r="K2640">
            <v>49.400000000000006</v>
          </cell>
          <cell r="L2640">
            <v>27.17</v>
          </cell>
          <cell r="V2640" t="str">
            <v>GB</v>
          </cell>
          <cell r="Y2640">
            <v>927</v>
          </cell>
        </row>
        <row r="2641">
          <cell r="A2641">
            <v>91616072</v>
          </cell>
          <cell r="B2641" t="str">
            <v>Martin</v>
          </cell>
          <cell r="C2641" t="str">
            <v>LED Video</v>
          </cell>
          <cell r="D2641" t="str">
            <v>VDO Dotron to VDO Sceptron/Fatron Pivot Coupler</v>
          </cell>
          <cell r="E2641" t="str">
            <v>MAR--VDO</v>
          </cell>
          <cell r="G2641" t="str">
            <v>EOL stage – limited availability may apply</v>
          </cell>
          <cell r="H2641" t="str">
            <v>VDO Dotron to VDO Sceptron/Fatron Pivot Coupler</v>
          </cell>
          <cell r="I2641" t="str">
            <v>VDO Dotron to VDO Sceptron/Fatron Pivot Coupler</v>
          </cell>
          <cell r="J2641">
            <v>129.80000000000001</v>
          </cell>
          <cell r="K2641">
            <v>129.80000000000001</v>
          </cell>
          <cell r="L2641">
            <v>71.39</v>
          </cell>
          <cell r="V2641" t="str">
            <v>GB</v>
          </cell>
          <cell r="Y2641">
            <v>928</v>
          </cell>
        </row>
        <row r="2642">
          <cell r="A2642">
            <v>91616100</v>
          </cell>
          <cell r="B2642" t="str">
            <v>Martin</v>
          </cell>
          <cell r="D2642" t="str">
            <v>VDO Dotron MultiRig Bar 1000mm</v>
          </cell>
          <cell r="E2642" t="str">
            <v>MAR--ACC</v>
          </cell>
          <cell r="G2642" t="str">
            <v>EOL stage – limited availability may apply</v>
          </cell>
          <cell r="H2642" t="str">
            <v>VDO Dotron MultiRig Bar 1000mm</v>
          </cell>
          <cell r="I2642" t="str">
            <v>VDO Dotron MultiRig Bar 1000mm</v>
          </cell>
          <cell r="J2642">
            <v>141.1</v>
          </cell>
          <cell r="K2642">
            <v>141.1</v>
          </cell>
          <cell r="L2642">
            <v>77.61</v>
          </cell>
          <cell r="V2642" t="str">
            <v>CN</v>
          </cell>
          <cell r="W2642" t="str">
            <v>Non Compliant</v>
          </cell>
          <cell r="Y2642">
            <v>929</v>
          </cell>
        </row>
        <row r="2643">
          <cell r="A2643" t="str">
            <v>DemoKits</v>
          </cell>
          <cell r="B2643" t="str">
            <v>Martin</v>
          </cell>
          <cell r="Y2643">
            <v>932</v>
          </cell>
        </row>
        <row r="2644">
          <cell r="A2644" t="str">
            <v>Exterior Range DemoKits</v>
          </cell>
          <cell r="B2644" t="str">
            <v>Martin</v>
          </cell>
          <cell r="Y2644">
            <v>934</v>
          </cell>
        </row>
        <row r="2645">
          <cell r="A2645" t="str">
            <v>MAR-91311247</v>
          </cell>
          <cell r="B2645" t="str">
            <v>Martin</v>
          </cell>
          <cell r="C2645" t="str">
            <v>DemoKits</v>
          </cell>
          <cell r="D2645" t="str">
            <v>Exterior Linear Pro Demokit</v>
          </cell>
          <cell r="E2645" t="str">
            <v>MAR--ELP</v>
          </cell>
          <cell r="H2645" t="str">
            <v>EXTERIOR LINEAR PRO DEMOKIT</v>
          </cell>
          <cell r="I2645" t="str">
            <v>EXTERIOR LINEAR PRO DEMOKIT</v>
          </cell>
          <cell r="J2645">
            <v>5950</v>
          </cell>
          <cell r="K2645">
            <v>5950</v>
          </cell>
          <cell r="L2645">
            <v>3272.5</v>
          </cell>
          <cell r="P2645">
            <v>688705009797</v>
          </cell>
          <cell r="Q2645">
            <v>5706681008636</v>
          </cell>
          <cell r="V2645" t="str">
            <v>CN</v>
          </cell>
          <cell r="W2645" t="str">
            <v>Non Compliant</v>
          </cell>
          <cell r="Y2645">
            <v>936</v>
          </cell>
        </row>
        <row r="2646">
          <cell r="A2646" t="str">
            <v>MAR-91311249</v>
          </cell>
          <cell r="B2646" t="str">
            <v>Martin</v>
          </cell>
          <cell r="C2646" t="str">
            <v>DemoKits</v>
          </cell>
          <cell r="D2646" t="str">
            <v>Exterior Wash Pro EU DemoKit</v>
          </cell>
          <cell r="E2646" t="str">
            <v>MAR--ELP</v>
          </cell>
          <cell r="H2646" t="str">
            <v>Exterior Wash Pro EU DemoKit</v>
          </cell>
          <cell r="I2646" t="str">
            <v>Exterior Wash Pro EU DemoKit</v>
          </cell>
          <cell r="J2646">
            <v>5195</v>
          </cell>
          <cell r="K2646">
            <v>5195</v>
          </cell>
          <cell r="L2646">
            <v>2857.25</v>
          </cell>
          <cell r="P2646">
            <v>688705010519</v>
          </cell>
          <cell r="Q2646">
            <v>5706681010516</v>
          </cell>
          <cell r="Y2646">
            <v>938</v>
          </cell>
        </row>
        <row r="2647">
          <cell r="A2647" t="str">
            <v>MAR-91311250</v>
          </cell>
          <cell r="B2647" t="str">
            <v>Martin</v>
          </cell>
          <cell r="C2647" t="str">
            <v>DemoKits</v>
          </cell>
          <cell r="D2647" t="str">
            <v>Exterior Wash Pro US DemoKit</v>
          </cell>
          <cell r="E2647" t="str">
            <v>MAR--ELP</v>
          </cell>
          <cell r="H2647" t="str">
            <v>Exterior Wash Pro US DemoKit</v>
          </cell>
          <cell r="I2647" t="str">
            <v>Exterior Wash Pro US DemoKit</v>
          </cell>
          <cell r="J2647">
            <v>5780</v>
          </cell>
          <cell r="K2647">
            <v>5780</v>
          </cell>
          <cell r="L2647">
            <v>3179</v>
          </cell>
          <cell r="Y2647">
            <v>939</v>
          </cell>
        </row>
        <row r="2648">
          <cell r="A2648" t="str">
            <v>MAR-91311248</v>
          </cell>
          <cell r="B2648" t="str">
            <v>Martin</v>
          </cell>
          <cell r="C2648" t="str">
            <v>Exterior Dot Pro</v>
          </cell>
          <cell r="D2648" t="str">
            <v>Exterior Dot Pro Family Demo kit</v>
          </cell>
          <cell r="E2648" t="str">
            <v>EXT-CREAT</v>
          </cell>
          <cell r="H2648" t="str">
            <v>Exterior Dot Pro Family Demo kit</v>
          </cell>
          <cell r="I2648" t="str">
            <v>Exterior Dot Pro Family Demo kit</v>
          </cell>
          <cell r="J2648">
            <v>10670</v>
          </cell>
          <cell r="K2648">
            <v>10670</v>
          </cell>
          <cell r="L2648">
            <v>5868.5</v>
          </cell>
          <cell r="P2648">
            <v>688705009131</v>
          </cell>
          <cell r="Q2648">
            <v>5706681009138</v>
          </cell>
          <cell r="V2648" t="str">
            <v>CN</v>
          </cell>
          <cell r="W2648" t="str">
            <v>Non Compliant</v>
          </cell>
          <cell r="X2648">
            <v>0</v>
          </cell>
          <cell r="Y2648">
            <v>941</v>
          </cell>
        </row>
        <row r="2649">
          <cell r="A2649" t="str">
            <v>Exterior Projection Pro Family DemoKits</v>
          </cell>
          <cell r="B2649" t="str">
            <v>Martin</v>
          </cell>
          <cell r="Y2649">
            <v>942</v>
          </cell>
        </row>
        <row r="2650">
          <cell r="A2650" t="str">
            <v>MAR-91311253</v>
          </cell>
          <cell r="B2650" t="str">
            <v>Martin</v>
          </cell>
          <cell r="C2650" t="str">
            <v xml:space="preserve">Exterior Projection </v>
          </cell>
          <cell r="D2650" t="str">
            <v>Exterior Projection Pro Compact DemoKit</v>
          </cell>
          <cell r="E2650" t="str">
            <v>EXT-PROJ</v>
          </cell>
          <cell r="H2650" t="str">
            <v>Exterior Projection Pro Compact DemoKit</v>
          </cell>
          <cell r="I2650" t="str">
            <v>Exterior Projection Pro Compact DemoKit</v>
          </cell>
          <cell r="J2650">
            <v>6665</v>
          </cell>
          <cell r="K2650">
            <v>6665</v>
          </cell>
          <cell r="L2650">
            <v>3665.75</v>
          </cell>
          <cell r="P2650">
            <v>688705010946</v>
          </cell>
          <cell r="Q2650">
            <v>5706681010943</v>
          </cell>
          <cell r="R2650">
            <v>50.706259999999993</v>
          </cell>
          <cell r="S2650">
            <v>25</v>
          </cell>
          <cell r="T2650">
            <v>18.897637795275593</v>
          </cell>
          <cell r="U2650">
            <v>14.566929133858268</v>
          </cell>
          <cell r="V2650" t="str">
            <v>CN</v>
          </cell>
          <cell r="W2650" t="str">
            <v>Non Compliant</v>
          </cell>
          <cell r="Y2650">
            <v>943</v>
          </cell>
        </row>
        <row r="2651">
          <cell r="A2651" t="str">
            <v>VDO Range DemoKits</v>
          </cell>
          <cell r="B2651" t="str">
            <v>Martin</v>
          </cell>
          <cell r="Y2651">
            <v>945</v>
          </cell>
        </row>
        <row r="2652">
          <cell r="A2652" t="str">
            <v>MAR-91311252</v>
          </cell>
          <cell r="B2652" t="str">
            <v>Martin</v>
          </cell>
          <cell r="C2652" t="str">
            <v>VDO Sceptron XB family</v>
          </cell>
          <cell r="D2652" t="str">
            <v>VDO Sceptron XB DemoKit</v>
          </cell>
          <cell r="E2652" t="str">
            <v>MAR--VDO</v>
          </cell>
          <cell r="H2652" t="str">
            <v>VDO Sceptron XB DemoKit</v>
          </cell>
          <cell r="I2652" t="str">
            <v>VDO Sceptron XB DemoKit</v>
          </cell>
          <cell r="J2652">
            <v>9915</v>
          </cell>
          <cell r="K2652">
            <v>9915</v>
          </cell>
          <cell r="L2652">
            <v>5453.25</v>
          </cell>
          <cell r="P2652">
            <v>688705010687</v>
          </cell>
          <cell r="Q2652">
            <v>5706681010684</v>
          </cell>
          <cell r="V2652" t="str">
            <v>CN</v>
          </cell>
          <cell r="W2652" t="str">
            <v>Non Compliant</v>
          </cell>
          <cell r="X2652" t="str">
            <v>https://www.martin.com/en/products/vdo-sceptron-xb</v>
          </cell>
          <cell r="Y2652">
            <v>947</v>
          </cell>
        </row>
        <row r="2653">
          <cell r="A2653" t="str">
            <v>Test Tools</v>
          </cell>
          <cell r="B2653" t="str">
            <v>Martin</v>
          </cell>
          <cell r="Y2653" t="e">
            <v>#N/A</v>
          </cell>
        </row>
        <row r="2654">
          <cell r="A2654" t="str">
            <v>Demo Kit</v>
          </cell>
          <cell r="B2654" t="str">
            <v>Martin</v>
          </cell>
          <cell r="Y2654" t="e">
            <v>#N/A</v>
          </cell>
        </row>
        <row r="2655">
          <cell r="A2655" t="str">
            <v>Power-DMX-Ethernet (PDE) (VDO Atomic Bold &amp; VDO Atomic Dot)</v>
          </cell>
          <cell r="B2655" t="str">
            <v>Martin</v>
          </cell>
          <cell r="Y2655" t="e">
            <v>#N/A</v>
          </cell>
        </row>
        <row r="2656">
          <cell r="A2656" t="str">
            <v>Power+Data XLR4</v>
          </cell>
          <cell r="B2656" t="str">
            <v>Martin</v>
          </cell>
          <cell r="Y2656" t="e">
            <v>#N/A</v>
          </cell>
        </row>
        <row r="2657">
          <cell r="A2657" t="str">
            <v>Power+Data LSZH Install (Low Smoke Zero Halogen)</v>
          </cell>
          <cell r="B2657" t="str">
            <v>Martin</v>
          </cell>
          <cell r="Y2657" t="e">
            <v>#N/A</v>
          </cell>
        </row>
        <row r="2658">
          <cell r="A2658" t="str">
            <v>Power+Data Adapters</v>
          </cell>
          <cell r="B2658" t="str">
            <v>Martin</v>
          </cell>
          <cell r="Y2658" t="e">
            <v>#N/A</v>
          </cell>
        </row>
        <row r="2659">
          <cell r="A2659" t="str">
            <v>DC-Ethernet (DCE) (Exterior Dot-HP Pro &amp; Exterior DC-Feeder)</v>
          </cell>
          <cell r="B2659" t="str">
            <v>Martin</v>
          </cell>
          <cell r="Y2659" t="e">
            <v>#N/A</v>
          </cell>
        </row>
        <row r="2660">
          <cell r="A2660" t="str">
            <v>Power+Data Connectors BBD</v>
          </cell>
          <cell r="B2660" t="str">
            <v>Martin</v>
          </cell>
          <cell r="C2660" t="str">
            <v>Cable</v>
          </cell>
          <cell r="Y2660" t="e">
            <v>#N/A</v>
          </cell>
        </row>
        <row r="2661">
          <cell r="A2661" t="str">
            <v>Pro Smoke High Density</v>
          </cell>
          <cell r="B2661" t="str">
            <v>Martin</v>
          </cell>
          <cell r="Y2661" t="e">
            <v>#N/A</v>
          </cell>
        </row>
        <row r="2662">
          <cell r="A2662" t="str">
            <v>Heavy Fog Fluid (C3 mix)</v>
          </cell>
          <cell r="B2662" t="str">
            <v>Martin</v>
          </cell>
          <cell r="Y2662" t="e">
            <v>#N/A</v>
          </cell>
        </row>
        <row r="2663">
          <cell r="A2663" t="str">
            <v>ELP CLD</v>
          </cell>
          <cell r="B2663" t="str">
            <v>Martin</v>
          </cell>
          <cell r="Y2663" t="e">
            <v>#N/A</v>
          </cell>
        </row>
        <row r="2664">
          <cell r="A2664" t="str">
            <v>ELP CLD IP</v>
          </cell>
          <cell r="B2664" t="str">
            <v>Martin</v>
          </cell>
          <cell r="Y2664" t="e">
            <v>#N/A</v>
          </cell>
        </row>
        <row r="2665">
          <cell r="A2665" t="str">
            <v>ELP WRM</v>
          </cell>
          <cell r="B2665" t="str">
            <v>Martin</v>
          </cell>
          <cell r="Y2665" t="e">
            <v>#N/A</v>
          </cell>
        </row>
        <row r="2666">
          <cell r="A2666" t="str">
            <v>ELP WRM IP</v>
          </cell>
          <cell r="B2666" t="str">
            <v>Martin</v>
          </cell>
          <cell r="Y2666" t="e">
            <v>#N/A</v>
          </cell>
        </row>
        <row r="2667">
          <cell r="A2667" t="str">
            <v>ELP Lenses</v>
          </cell>
          <cell r="B2667" t="str">
            <v>Martin</v>
          </cell>
          <cell r="Y2667" t="e">
            <v>#N/A</v>
          </cell>
        </row>
        <row r="2668">
          <cell r="A2668" t="str">
            <v>ERA 400 Performance WRM</v>
          </cell>
          <cell r="B2668" t="str">
            <v>Martin</v>
          </cell>
          <cell r="Y2668" t="e">
            <v>#N/A</v>
          </cell>
        </row>
        <row r="2669">
          <cell r="A2669" t="str">
            <v>Exterior Dots Family</v>
          </cell>
          <cell r="B2669" t="str">
            <v>Martin</v>
          </cell>
          <cell r="Y2669" t="e">
            <v>#N/A</v>
          </cell>
        </row>
        <row r="2670">
          <cell r="A2670" t="str">
            <v>Exterior Linear CTC Cove</v>
          </cell>
          <cell r="B2670" t="str">
            <v>Martin</v>
          </cell>
          <cell r="Y2670" t="e">
            <v>#N/A</v>
          </cell>
        </row>
        <row r="2671">
          <cell r="A2671" t="str">
            <v>Exterior PixLine 10</v>
          </cell>
          <cell r="B2671" t="str">
            <v>Martin</v>
          </cell>
          <cell r="Y2671" t="e">
            <v>#N/A</v>
          </cell>
        </row>
        <row r="2672">
          <cell r="A2672" t="str">
            <v>Exterior PixLine 20</v>
          </cell>
          <cell r="B2672" t="str">
            <v>Martin</v>
          </cell>
          <cell r="Y2672" t="e">
            <v>#N/A</v>
          </cell>
        </row>
        <row r="2673">
          <cell r="A2673" t="str">
            <v>Exterior PixLine 40</v>
          </cell>
          <cell r="B2673" t="str">
            <v>Martin</v>
          </cell>
          <cell r="Y2673" t="e">
            <v>#N/A</v>
          </cell>
        </row>
        <row r="2674">
          <cell r="A2674" t="str">
            <v>Exterior Wash 200</v>
          </cell>
          <cell r="B2674" t="str">
            <v>Martin</v>
          </cell>
          <cell r="Y2674" t="e">
            <v>#N/A</v>
          </cell>
        </row>
        <row r="2675">
          <cell r="A2675" t="str">
            <v>Exterior Wash 210</v>
          </cell>
          <cell r="B2675" t="str">
            <v>Martin</v>
          </cell>
          <cell r="Y2675" t="e">
            <v>#N/A</v>
          </cell>
        </row>
        <row r="2676">
          <cell r="A2676" t="str">
            <v>Exterior Wash 320</v>
          </cell>
          <cell r="B2676" t="str">
            <v>Martin</v>
          </cell>
          <cell r="Y2676" t="e">
            <v>#N/A</v>
          </cell>
        </row>
        <row r="2677">
          <cell r="A2677" t="str">
            <v>MAC Axiom Family</v>
          </cell>
          <cell r="B2677" t="str">
            <v>Martin</v>
          </cell>
          <cell r="Y2677" t="e">
            <v>#N/A</v>
          </cell>
        </row>
        <row r="2678">
          <cell r="A2678" t="str">
            <v>MAC Axiom Hybrid</v>
          </cell>
          <cell r="B2678" t="str">
            <v>Martin</v>
          </cell>
          <cell r="Y2678" t="e">
            <v>#N/A</v>
          </cell>
        </row>
        <row r="2679">
          <cell r="A2679" t="str">
            <v>MAC Axiom Accessories</v>
          </cell>
          <cell r="B2679" t="str">
            <v>Martin</v>
          </cell>
          <cell r="Y2679" t="e">
            <v>#N/A</v>
          </cell>
        </row>
        <row r="2680">
          <cell r="A2680" t="str">
            <v>MAC Viper Family</v>
          </cell>
          <cell r="B2680" t="str">
            <v>Martin</v>
          </cell>
          <cell r="Y2680" t="e">
            <v>#N/A</v>
          </cell>
        </row>
        <row r="2681">
          <cell r="A2681" t="str">
            <v>MAC Viper XIP</v>
          </cell>
          <cell r="B2681" t="str">
            <v>Martin</v>
          </cell>
          <cell r="C2681" t="str">
            <v>MAC</v>
          </cell>
          <cell r="Y2681" t="e">
            <v>#N/A</v>
          </cell>
        </row>
        <row r="2682">
          <cell r="A2682" t="str">
            <v>MAC Viper Wash</v>
          </cell>
          <cell r="B2682" t="str">
            <v>Martin</v>
          </cell>
          <cell r="C2682" t="str">
            <v/>
          </cell>
          <cell r="Y2682" t="e">
            <v>#N/A</v>
          </cell>
        </row>
        <row r="2683">
          <cell r="A2683" t="str">
            <v>MAC Viper AirFX</v>
          </cell>
          <cell r="B2683" t="str">
            <v>Martin</v>
          </cell>
          <cell r="C2683" t="str">
            <v/>
          </cell>
          <cell r="Y2683" t="e">
            <v>#N/A</v>
          </cell>
        </row>
        <row r="2684">
          <cell r="A2684" t="str">
            <v>MAC Viper Accessory</v>
          </cell>
          <cell r="B2684" t="str">
            <v>Martin</v>
          </cell>
          <cell r="Y2684" t="e">
            <v>#N/A</v>
          </cell>
        </row>
        <row r="2685">
          <cell r="A2685" t="str">
            <v>P3-050 System Controller</v>
          </cell>
          <cell r="B2685" t="str">
            <v>Martin</v>
          </cell>
          <cell r="Y2685" t="e">
            <v>#N/A</v>
          </cell>
        </row>
        <row r="2686">
          <cell r="A2686" t="str">
            <v>P3-150 System Controller</v>
          </cell>
          <cell r="B2686" t="str">
            <v>Martin</v>
          </cell>
          <cell r="Y2686" t="e">
            <v>#N/A</v>
          </cell>
        </row>
        <row r="2687">
          <cell r="A2687" t="str">
            <v>THRILL Range</v>
          </cell>
          <cell r="B2687" t="str">
            <v>Martin</v>
          </cell>
          <cell r="Y2687" t="e">
            <v>#N/A</v>
          </cell>
        </row>
        <row r="2688">
          <cell r="A2688" t="str">
            <v>THRILL Multi-FX LED</v>
          </cell>
          <cell r="B2688" t="str">
            <v>Martin</v>
          </cell>
          <cell r="Y2688" t="e">
            <v>#N/A</v>
          </cell>
        </row>
        <row r="2689">
          <cell r="A2689" t="str">
            <v>VC-Grid 30</v>
          </cell>
          <cell r="B2689" t="str">
            <v>Martin</v>
          </cell>
          <cell r="Y2689" t="e">
            <v>#N/A</v>
          </cell>
        </row>
        <row r="2690">
          <cell r="A2690" t="str">
            <v>VC-Strip 15</v>
          </cell>
          <cell r="B2690" t="str">
            <v>Martin</v>
          </cell>
          <cell r="Y2690" t="e">
            <v>#N/A</v>
          </cell>
        </row>
        <row r="2691">
          <cell r="A2691" t="str">
            <v>Flightcase</v>
          </cell>
          <cell r="B2691" t="str">
            <v>Martin</v>
          </cell>
          <cell r="Y2691" t="e">
            <v>#N/A</v>
          </cell>
        </row>
        <row r="2692">
          <cell r="A2692" t="str">
            <v>VDO Sceptron Diffusers &amp; Lenses</v>
          </cell>
          <cell r="B2692" t="str">
            <v>Martin</v>
          </cell>
          <cell r="Y2692" t="e">
            <v>#N/A</v>
          </cell>
        </row>
        <row r="2693">
          <cell r="A2693" t="str">
            <v>VDO Sceptron Flightcases</v>
          </cell>
          <cell r="B2693" t="str">
            <v>Martin</v>
          </cell>
          <cell r="Y2693" t="e">
            <v>#N/A</v>
          </cell>
        </row>
        <row r="2694">
          <cell r="A2694" t="str">
            <v>VDO Atomic Dot Family DemoKit</v>
          </cell>
          <cell r="B2694" t="str">
            <v>Martin</v>
          </cell>
          <cell r="Y2694" t="e">
            <v>#N/A</v>
          </cell>
        </row>
        <row r="2695">
          <cell r="A2695" t="str">
            <v>VDO Fatron Family DemoKit</v>
          </cell>
          <cell r="B2695" t="str">
            <v>Martin</v>
          </cell>
          <cell r="Y2695" t="e">
            <v>#N/A</v>
          </cell>
        </row>
        <row r="2696">
          <cell r="A2696" t="str">
            <v>VDO Dotron Family DemoKit</v>
          </cell>
          <cell r="B2696" t="str">
            <v>Martin</v>
          </cell>
          <cell r="Y2696" t="e">
            <v>#N/A</v>
          </cell>
        </row>
        <row r="2697">
          <cell r="A2697" t="str">
            <v>VC Range DemoKits</v>
          </cell>
          <cell r="B2697" t="str">
            <v>Martin</v>
          </cell>
          <cell r="Y2697" t="e">
            <v>#N/A</v>
          </cell>
        </row>
        <row r="2698">
          <cell r="A2698" t="str">
            <v>VC-Grid/Strip Family DemoKit</v>
          </cell>
          <cell r="B2698" t="str">
            <v>Martin</v>
          </cell>
          <cell r="Y2698" t="e">
            <v>#N/A</v>
          </cell>
        </row>
        <row r="2699">
          <cell r="A2699" t="str">
            <v>VC-Dot Family DemoKit</v>
          </cell>
          <cell r="B2699" t="str">
            <v>Martin</v>
          </cell>
          <cell r="Y2699" t="e">
            <v>#N/A</v>
          </cell>
        </row>
        <row r="2700">
          <cell r="A2700" t="str">
            <v>Exterior PixLine Family DemoKit</v>
          </cell>
          <cell r="B2700" t="str">
            <v>Martin</v>
          </cell>
          <cell r="Y2700" t="e">
            <v>#N/A</v>
          </cell>
        </row>
        <row r="2701">
          <cell r="A2701" t="str">
            <v>Exterior Dot-HP Family DemoKit</v>
          </cell>
          <cell r="B2701" t="str">
            <v>Martin</v>
          </cell>
          <cell r="Y2701" t="e">
            <v>#N/A</v>
          </cell>
        </row>
        <row r="2702">
          <cell r="A2702" t="str">
            <v>Exterior Linear Family DemoKits</v>
          </cell>
          <cell r="B2702" t="str">
            <v>Martin</v>
          </cell>
          <cell r="Y2702" t="e">
            <v>#N/A</v>
          </cell>
        </row>
        <row r="2703">
          <cell r="A2703" t="str">
            <v>Exterior Wash Family DemoKits</v>
          </cell>
          <cell r="B2703" t="str">
            <v>Martin</v>
          </cell>
          <cell r="Y2703" t="e">
            <v>#N/A</v>
          </cell>
        </row>
        <row r="2704">
          <cell r="A2704" t="str">
            <v>Exterior Projection Family DemoKits</v>
          </cell>
          <cell r="B2704" t="str">
            <v>Martin</v>
          </cell>
          <cell r="Y2704" t="e">
            <v>#N/A</v>
          </cell>
        </row>
        <row r="2705">
          <cell r="A2705" t="str">
            <v>ELP Manet 8F</v>
          </cell>
          <cell r="B2705" t="str">
            <v>Martin</v>
          </cell>
          <cell r="M2705">
            <v>0</v>
          </cell>
          <cell r="N2705">
            <v>0</v>
          </cell>
          <cell r="Y2705" t="e">
            <v>#N/A</v>
          </cell>
        </row>
        <row r="2706">
          <cell r="A2706" t="str">
            <v xml:space="preserve">MAR-90250310HU </v>
          </cell>
          <cell r="B2706" t="str">
            <v>Martin</v>
          </cell>
          <cell r="C2706" t="str">
            <v>MAC</v>
          </cell>
          <cell r="D2706" t="str">
            <v>MAC Viper XIP white in Cardboard</v>
          </cell>
          <cell r="E2706" t="str">
            <v>MAR-MAC</v>
          </cell>
          <cell r="H2706" t="str">
            <v>MAC Viper XIP white in Cardboard</v>
          </cell>
          <cell r="I2706" t="str">
            <v>MAC Viper XIP white in Cardboard</v>
          </cell>
          <cell r="J2706">
            <v>17407</v>
          </cell>
          <cell r="K2706">
            <v>17407</v>
          </cell>
          <cell r="L2706">
            <v>9573.85</v>
          </cell>
          <cell r="P2706">
            <v>688705010588</v>
          </cell>
          <cell r="Q2706">
            <v>5706681010585</v>
          </cell>
          <cell r="R2706">
            <v>93.3</v>
          </cell>
          <cell r="S2706">
            <v>23.1</v>
          </cell>
          <cell r="T2706">
            <v>15.1</v>
          </cell>
          <cell r="U2706">
            <v>34.799999999999997</v>
          </cell>
          <cell r="V2706" t="str">
            <v>HU</v>
          </cell>
          <cell r="W2706" t="str">
            <v>Compliant</v>
          </cell>
          <cell r="Y2706" t="e">
            <v>#N/A</v>
          </cell>
        </row>
        <row r="2707">
          <cell r="A2707" t="str">
            <v>SCR-5085980US-01</v>
          </cell>
          <cell r="B2707" t="str">
            <v>Soundcraft</v>
          </cell>
          <cell r="C2707" t="str">
            <v>Notepad Series</v>
          </cell>
          <cell r="D2707" t="str">
            <v>5085980US</v>
          </cell>
          <cell r="E2707" t="str">
            <v>SC-SML CO</v>
          </cell>
          <cell r="H2707" t="str">
            <v>Notepad-5</v>
          </cell>
          <cell r="I2707" t="str">
            <v>Notepad-5</v>
          </cell>
          <cell r="J2707">
            <v>155</v>
          </cell>
          <cell r="K2707">
            <v>155</v>
          </cell>
          <cell r="L2707">
            <v>117.4</v>
          </cell>
          <cell r="P2707">
            <v>688705006642</v>
          </cell>
          <cell r="R2707">
            <v>25</v>
          </cell>
          <cell r="S2707">
            <v>19</v>
          </cell>
          <cell r="T2707">
            <v>18</v>
          </cell>
          <cell r="U2707">
            <v>19</v>
          </cell>
          <cell r="V2707" t="str">
            <v>MY</v>
          </cell>
          <cell r="W2707" t="str">
            <v>Non Compliant</v>
          </cell>
          <cell r="Y2707">
            <v>1</v>
          </cell>
        </row>
        <row r="2708">
          <cell r="A2708" t="str">
            <v>SCR-5085984US-01</v>
          </cell>
          <cell r="B2708" t="str">
            <v>Soundcraft</v>
          </cell>
          <cell r="C2708" t="str">
            <v>Notepad Series</v>
          </cell>
          <cell r="D2708" t="str">
            <v>5085984US</v>
          </cell>
          <cell r="E2708" t="str">
            <v>SC-SML CO</v>
          </cell>
          <cell r="H2708" t="str">
            <v>Notepad-8FX</v>
          </cell>
          <cell r="I2708" t="str">
            <v>Notepad-8FX</v>
          </cell>
          <cell r="J2708">
            <v>230</v>
          </cell>
          <cell r="K2708">
            <v>235</v>
          </cell>
          <cell r="L2708">
            <v>148.79</v>
          </cell>
          <cell r="P2708">
            <v>688705006659</v>
          </cell>
          <cell r="R2708">
            <v>3</v>
          </cell>
          <cell r="S2708">
            <v>11</v>
          </cell>
          <cell r="T2708">
            <v>10</v>
          </cell>
          <cell r="U2708">
            <v>11</v>
          </cell>
          <cell r="V2708" t="str">
            <v>MY</v>
          </cell>
          <cell r="W2708" t="str">
            <v>Non Compliant</v>
          </cell>
          <cell r="Y2708">
            <v>2</v>
          </cell>
        </row>
        <row r="2709">
          <cell r="A2709" t="str">
            <v>SCR-5085985US-01</v>
          </cell>
          <cell r="B2709" t="str">
            <v>Soundcraft</v>
          </cell>
          <cell r="C2709" t="str">
            <v>Notepad Series</v>
          </cell>
          <cell r="D2709" t="str">
            <v>5085985US</v>
          </cell>
          <cell r="H2709" t="str">
            <v>Notepad-12FX</v>
          </cell>
          <cell r="I2709" t="str">
            <v>Notepad-12FX</v>
          </cell>
          <cell r="J2709">
            <v>270</v>
          </cell>
          <cell r="K2709">
            <v>270</v>
          </cell>
          <cell r="L2709">
            <v>184.18</v>
          </cell>
          <cell r="P2709">
            <v>688705006666</v>
          </cell>
          <cell r="R2709">
            <v>5</v>
          </cell>
          <cell r="S2709">
            <v>12</v>
          </cell>
          <cell r="T2709">
            <v>13</v>
          </cell>
          <cell r="U2709">
            <v>12</v>
          </cell>
          <cell r="V2709" t="str">
            <v>MY</v>
          </cell>
          <cell r="W2709" t="str">
            <v>Compliant</v>
          </cell>
          <cell r="Y2709">
            <v>3</v>
          </cell>
        </row>
        <row r="2710">
          <cell r="A2710" t="str">
            <v>SCR-RW5734US</v>
          </cell>
          <cell r="B2710" t="str">
            <v>Soundcraft</v>
          </cell>
          <cell r="C2710" t="str">
            <v>EPM Series</v>
          </cell>
          <cell r="D2710" t="str">
            <v>RW5734US</v>
          </cell>
          <cell r="E2710" t="str">
            <v>SC-SML CO</v>
          </cell>
          <cell r="H2710" t="str">
            <v>EPM6CH CONSOLE US (363569-001)</v>
          </cell>
          <cell r="I2710" t="str">
            <v xml:space="preserve">EPM6                  </v>
          </cell>
          <cell r="J2710">
            <v>475</v>
          </cell>
          <cell r="K2710">
            <v>382</v>
          </cell>
          <cell r="L2710">
            <v>286.19</v>
          </cell>
          <cell r="P2710">
            <v>688705007946</v>
          </cell>
          <cell r="R2710" t="str">
            <v>11.2</v>
          </cell>
          <cell r="S2710" t="str">
            <v>18.5</v>
          </cell>
          <cell r="T2710">
            <v>15</v>
          </cell>
          <cell r="U2710">
            <v>8</v>
          </cell>
          <cell r="V2710" t="str">
            <v>CN</v>
          </cell>
          <cell r="W2710" t="str">
            <v>Non Compliant</v>
          </cell>
          <cell r="X2710" t="str">
            <v>http://www.soundcraft.com/products/epm</v>
          </cell>
          <cell r="Y2710">
            <v>4</v>
          </cell>
        </row>
        <row r="2711">
          <cell r="A2711" t="str">
            <v>SCR-RW5735US</v>
          </cell>
          <cell r="B2711" t="str">
            <v>Soundcraft</v>
          </cell>
          <cell r="C2711" t="str">
            <v>EPM Series</v>
          </cell>
          <cell r="D2711" t="str">
            <v>RW5735US</v>
          </cell>
          <cell r="H2711" t="str">
            <v xml:space="preserve">EPM8                 </v>
          </cell>
          <cell r="I2711" t="str">
            <v xml:space="preserve">EPM8                 </v>
          </cell>
          <cell r="J2711">
            <v>520</v>
          </cell>
          <cell r="K2711">
            <v>429</v>
          </cell>
          <cell r="L2711">
            <v>326.27</v>
          </cell>
          <cell r="P2711">
            <v>688705007953</v>
          </cell>
          <cell r="R2711" t="str">
            <v>15.9</v>
          </cell>
          <cell r="S2711" t="str">
            <v>18.5</v>
          </cell>
          <cell r="T2711">
            <v>18</v>
          </cell>
          <cell r="U2711">
            <v>8</v>
          </cell>
          <cell r="V2711" t="str">
            <v>CN</v>
          </cell>
          <cell r="W2711" t="str">
            <v>Non Compliant</v>
          </cell>
          <cell r="X2711" t="str">
            <v>http://www.soundcraft.com/products/epm</v>
          </cell>
          <cell r="Y2711">
            <v>5</v>
          </cell>
        </row>
        <row r="2712">
          <cell r="A2712" t="str">
            <v>SCR-RW5736US</v>
          </cell>
          <cell r="B2712" t="str">
            <v>Soundcraft</v>
          </cell>
          <cell r="C2712" t="str">
            <v>EPM Series</v>
          </cell>
          <cell r="D2712" t="str">
            <v>RW5736US</v>
          </cell>
          <cell r="H2712" t="str">
            <v xml:space="preserve">EPM12              </v>
          </cell>
          <cell r="I2712" t="str">
            <v xml:space="preserve">EPM12              </v>
          </cell>
          <cell r="J2712">
            <v>620</v>
          </cell>
          <cell r="K2712">
            <v>565</v>
          </cell>
          <cell r="L2712">
            <v>420.42</v>
          </cell>
          <cell r="P2712">
            <v>688705007892</v>
          </cell>
          <cell r="R2712" t="str">
            <v>21.1</v>
          </cell>
          <cell r="S2712" t="str">
            <v>18.5</v>
          </cell>
          <cell r="T2712">
            <v>8</v>
          </cell>
          <cell r="U2712">
            <v>18</v>
          </cell>
          <cell r="V2712" t="str">
            <v>CN</v>
          </cell>
          <cell r="W2712" t="str">
            <v>Non Compliant</v>
          </cell>
          <cell r="X2712" t="str">
            <v>http://www.soundcraft.com/products/epm</v>
          </cell>
          <cell r="Y2712">
            <v>6</v>
          </cell>
        </row>
        <row r="2713">
          <cell r="A2713" t="str">
            <v>SCR-E535000000US</v>
          </cell>
          <cell r="B2713" t="str">
            <v>Soundcraft</v>
          </cell>
          <cell r="C2713" t="str">
            <v>EFX Series</v>
          </cell>
          <cell r="D2713" t="str">
            <v>SCR-E535000000US</v>
          </cell>
          <cell r="H2713" t="str">
            <v>EFX8</v>
          </cell>
          <cell r="I2713" t="str">
            <v>EFX8</v>
          </cell>
          <cell r="J2713">
            <v>755</v>
          </cell>
          <cell r="K2713">
            <v>629</v>
          </cell>
          <cell r="L2713">
            <v>464.81</v>
          </cell>
          <cell r="P2713">
            <v>688705007861</v>
          </cell>
          <cell r="R2713">
            <v>15.9</v>
          </cell>
          <cell r="S2713">
            <v>18.5</v>
          </cell>
          <cell r="T2713">
            <v>17.5</v>
          </cell>
          <cell r="U2713">
            <v>17.5</v>
          </cell>
          <cell r="V2713" t="str">
            <v>CN</v>
          </cell>
          <cell r="W2713" t="str">
            <v>Non Compliant</v>
          </cell>
          <cell r="X2713" t="str">
            <v>http://www.soundcraft.com/products/efx</v>
          </cell>
          <cell r="Y2713">
            <v>7</v>
          </cell>
        </row>
        <row r="2714">
          <cell r="A2714" t="str">
            <v>RW5744</v>
          </cell>
          <cell r="B2714" t="str">
            <v>Soundcraft</v>
          </cell>
          <cell r="C2714" t="str">
            <v>EPM Series Accessories</v>
          </cell>
          <cell r="D2714" t="str">
            <v>RW5744</v>
          </cell>
          <cell r="E2714" t="str">
            <v>SC-SML CO</v>
          </cell>
          <cell r="H2714" t="str">
            <v>EPM</v>
          </cell>
          <cell r="I2714" t="str">
            <v>Rackmount Kit E 6</v>
          </cell>
          <cell r="J2714">
            <v>90</v>
          </cell>
          <cell r="K2714">
            <v>75</v>
          </cell>
          <cell r="L2714">
            <v>36.44</v>
          </cell>
          <cell r="P2714">
            <v>688705000466</v>
          </cell>
          <cell r="R2714">
            <v>4</v>
          </cell>
          <cell r="S2714">
            <v>10</v>
          </cell>
          <cell r="T2714">
            <v>10</v>
          </cell>
          <cell r="U2714">
            <v>2</v>
          </cell>
          <cell r="V2714" t="str">
            <v>CN</v>
          </cell>
          <cell r="W2714" t="str">
            <v>Non Compliant</v>
          </cell>
          <cell r="X2714" t="str">
            <v>for EPM6</v>
          </cell>
          <cell r="Y2714">
            <v>8</v>
          </cell>
        </row>
        <row r="2715">
          <cell r="A2715" t="str">
            <v>RW5745</v>
          </cell>
          <cell r="B2715" t="str">
            <v>Soundcraft</v>
          </cell>
          <cell r="C2715" t="str">
            <v>EPM Series Accessories</v>
          </cell>
          <cell r="D2715" t="str">
            <v>RW5745</v>
          </cell>
          <cell r="E2715" t="str">
            <v>SC-OTHER</v>
          </cell>
          <cell r="H2715" t="str">
            <v>EPM</v>
          </cell>
          <cell r="I2715" t="str">
            <v>Rackmount Kit E 8</v>
          </cell>
          <cell r="J2715">
            <v>95</v>
          </cell>
          <cell r="L2715">
            <v>37.869999999999997</v>
          </cell>
          <cell r="P2715">
            <v>688705000473</v>
          </cell>
          <cell r="R2715">
            <v>3</v>
          </cell>
          <cell r="S2715">
            <v>10</v>
          </cell>
          <cell r="T2715">
            <v>16</v>
          </cell>
          <cell r="U2715">
            <v>16</v>
          </cell>
          <cell r="V2715" t="str">
            <v>CN</v>
          </cell>
          <cell r="W2715" t="str">
            <v>Non Compliant</v>
          </cell>
          <cell r="X2715" t="str">
            <v>for EPM/EFX8</v>
          </cell>
          <cell r="Y2715">
            <v>9</v>
          </cell>
        </row>
        <row r="2716">
          <cell r="A2716" t="str">
            <v>SCR-E535100000US</v>
          </cell>
          <cell r="B2716" t="str">
            <v>Soundcraft</v>
          </cell>
          <cell r="C2716" t="str">
            <v>EFX Series</v>
          </cell>
          <cell r="D2716" t="str">
            <v>E535.100000US</v>
          </cell>
          <cell r="E2716" t="str">
            <v>SC-SML CO</v>
          </cell>
          <cell r="H2716" t="str">
            <v>EFX12</v>
          </cell>
          <cell r="I2716" t="str">
            <v>EFX12</v>
          </cell>
          <cell r="J2716">
            <v>1005</v>
          </cell>
          <cell r="K2716">
            <v>835</v>
          </cell>
          <cell r="L2716">
            <v>624.24</v>
          </cell>
          <cell r="P2716">
            <v>688705007830</v>
          </cell>
          <cell r="R2716">
            <v>21.1</v>
          </cell>
          <cell r="S2716">
            <v>18.5</v>
          </cell>
          <cell r="T2716">
            <v>21</v>
          </cell>
          <cell r="U2716">
            <v>8</v>
          </cell>
          <cell r="V2716" t="str">
            <v>CN</v>
          </cell>
          <cell r="W2716" t="str">
            <v>Non Compliant</v>
          </cell>
          <cell r="X2716" t="str">
            <v>http://www.soundcraft.com/products/efx</v>
          </cell>
          <cell r="Y2716">
            <v>10</v>
          </cell>
        </row>
        <row r="2717">
          <cell r="A2717" t="str">
            <v>RW5746</v>
          </cell>
          <cell r="B2717" t="str">
            <v>Soundcraft</v>
          </cell>
          <cell r="C2717" t="str">
            <v>EPM Series Accessories</v>
          </cell>
          <cell r="D2717" t="str">
            <v>RW5746</v>
          </cell>
          <cell r="E2717" t="str">
            <v>SC-OTHER</v>
          </cell>
          <cell r="H2717" t="str">
            <v>EPM</v>
          </cell>
          <cell r="I2717" t="str">
            <v>Rackmount Kit E 12</v>
          </cell>
          <cell r="J2717">
            <v>55</v>
          </cell>
          <cell r="K2717">
            <v>45</v>
          </cell>
          <cell r="L2717">
            <v>24.88</v>
          </cell>
          <cell r="P2717">
            <v>688705000541</v>
          </cell>
          <cell r="R2717">
            <v>2</v>
          </cell>
          <cell r="S2717">
            <v>10</v>
          </cell>
          <cell r="T2717">
            <v>16</v>
          </cell>
          <cell r="U2717">
            <v>16</v>
          </cell>
          <cell r="V2717" t="str">
            <v>CN</v>
          </cell>
          <cell r="W2717" t="str">
            <v>Non Compliant</v>
          </cell>
          <cell r="X2717" t="str">
            <v>for EPM/EFX12</v>
          </cell>
          <cell r="Y2717">
            <v>11</v>
          </cell>
        </row>
        <row r="2718">
          <cell r="A2718" t="str">
            <v>RW5757US</v>
          </cell>
          <cell r="B2718" t="str">
            <v>Soundcraft</v>
          </cell>
          <cell r="C2718" t="str">
            <v>FX16ii Console</v>
          </cell>
          <cell r="D2718" t="str">
            <v>RW5757US</v>
          </cell>
          <cell r="E2718" t="str">
            <v>SC-SML CO</v>
          </cell>
          <cell r="H2718" t="str">
            <v>FX16ii</v>
          </cell>
          <cell r="I2718" t="str">
            <v>FX16ii</v>
          </cell>
          <cell r="J2718">
            <v>1325</v>
          </cell>
          <cell r="K2718">
            <v>1285</v>
          </cell>
          <cell r="L2718">
            <v>933.27</v>
          </cell>
          <cell r="P2718">
            <v>688705210940</v>
          </cell>
          <cell r="R2718">
            <v>24.3</v>
          </cell>
          <cell r="S2718">
            <v>24.8</v>
          </cell>
          <cell r="T2718">
            <v>23</v>
          </cell>
          <cell r="U2718">
            <v>11</v>
          </cell>
          <cell r="V2718" t="str">
            <v>CN</v>
          </cell>
          <cell r="W2718" t="str">
            <v>Non Compliant</v>
          </cell>
          <cell r="X2718" t="str">
            <v>http://www.soundcraft.com/products/FX16ii?locale=en</v>
          </cell>
          <cell r="Y2718">
            <v>12</v>
          </cell>
        </row>
        <row r="2719">
          <cell r="A2719">
            <v>5065069</v>
          </cell>
          <cell r="B2719" t="str">
            <v>Soundcraft</v>
          </cell>
          <cell r="C2719" t="str">
            <v>Signature Series Accessories</v>
          </cell>
          <cell r="D2719">
            <v>5065069</v>
          </cell>
          <cell r="E2719">
            <v>20110000</v>
          </cell>
          <cell r="H2719" t="str">
            <v>Signature 10 Rackmount Kit</v>
          </cell>
          <cell r="I2719" t="str">
            <v>Signature 10 Rackmount Kit</v>
          </cell>
          <cell r="J2719">
            <v>50</v>
          </cell>
          <cell r="K2719">
            <v>42</v>
          </cell>
          <cell r="L2719">
            <v>32.24</v>
          </cell>
          <cell r="V2719" t="str">
            <v>CN</v>
          </cell>
          <cell r="W2719" t="str">
            <v>Non Compliant</v>
          </cell>
          <cell r="Y2719">
            <v>13</v>
          </cell>
        </row>
        <row r="2720">
          <cell r="A2720">
            <v>5065070</v>
          </cell>
          <cell r="B2720" t="str">
            <v>Soundcraft</v>
          </cell>
          <cell r="C2720" t="str">
            <v>Signature Series Accessories</v>
          </cell>
          <cell r="D2720">
            <v>5065070</v>
          </cell>
          <cell r="E2720">
            <v>82300300</v>
          </cell>
          <cell r="H2720" t="str">
            <v>Signature 12 Rackmount Kit</v>
          </cell>
          <cell r="I2720" t="str">
            <v>Signature 12 Rackmount Kit</v>
          </cell>
          <cell r="J2720">
            <v>55</v>
          </cell>
          <cell r="K2720">
            <v>48</v>
          </cell>
          <cell r="L2720">
            <v>37.97</v>
          </cell>
          <cell r="V2720" t="str">
            <v>CN</v>
          </cell>
          <cell r="W2720" t="str">
            <v>Non Compliant</v>
          </cell>
          <cell r="Y2720">
            <v>14</v>
          </cell>
        </row>
        <row r="2721">
          <cell r="A2721">
            <v>5065068</v>
          </cell>
          <cell r="B2721" t="str">
            <v>Soundcraft</v>
          </cell>
          <cell r="C2721" t="str">
            <v>Signature MTK Series Accessories</v>
          </cell>
          <cell r="D2721">
            <v>5065068</v>
          </cell>
          <cell r="E2721">
            <v>31100900</v>
          </cell>
          <cell r="H2721" t="str">
            <v>Signature 12 MTK Rackmount Kit</v>
          </cell>
          <cell r="I2721" t="str">
            <v>Signature 12 MTK Rackmount Kit</v>
          </cell>
          <cell r="J2721">
            <v>55</v>
          </cell>
          <cell r="K2721">
            <v>48</v>
          </cell>
          <cell r="L2721">
            <v>37.97</v>
          </cell>
          <cell r="V2721" t="str">
            <v>CN</v>
          </cell>
          <cell r="W2721" t="str">
            <v>Non Compliant</v>
          </cell>
          <cell r="Y2721">
            <v>15</v>
          </cell>
        </row>
        <row r="2722">
          <cell r="A2722" t="str">
            <v>RS2428SP</v>
          </cell>
          <cell r="B2722" t="str">
            <v>Soundcraft</v>
          </cell>
          <cell r="C2722" t="str">
            <v>SERIAL MERGER MODULE ASSY</v>
          </cell>
          <cell r="D2722" t="str">
            <v>RS2428SP</v>
          </cell>
          <cell r="E2722">
            <v>31100900</v>
          </cell>
          <cell r="H2722" t="str">
            <v>SERIAL MERGER MODULE ASSY</v>
          </cell>
          <cell r="I2722" t="str">
            <v>SERIAL MERGER MODULE ASSY</v>
          </cell>
          <cell r="J2722">
            <v>380</v>
          </cell>
          <cell r="L2722">
            <v>253.47</v>
          </cell>
          <cell r="V2722" t="str">
            <v>CN</v>
          </cell>
          <cell r="W2722" t="str">
            <v>Non Compliant</v>
          </cell>
          <cell r="Y2722">
            <v>16</v>
          </cell>
        </row>
        <row r="2723">
          <cell r="A2723" t="str">
            <v>RW5674</v>
          </cell>
          <cell r="B2723" t="str">
            <v>Soundcraft</v>
          </cell>
          <cell r="C2723" t="str">
            <v>LX7ii Consoles</v>
          </cell>
          <cell r="D2723" t="str">
            <v>RW5674</v>
          </cell>
          <cell r="E2723" t="str">
            <v>SC-SPARES</v>
          </cell>
          <cell r="H2723" t="str">
            <v>LX7ii 16ch  16+4/4/3</v>
          </cell>
          <cell r="I2723" t="str">
            <v>LX7ii 16ch  16+4/4/3</v>
          </cell>
          <cell r="J2723">
            <v>2035</v>
          </cell>
          <cell r="K2723">
            <v>1695</v>
          </cell>
          <cell r="L2723">
            <v>1232.5</v>
          </cell>
          <cell r="P2723">
            <v>688705008998</v>
          </cell>
          <cell r="R2723">
            <v>39.700000000000003</v>
          </cell>
          <cell r="S2723">
            <v>26</v>
          </cell>
          <cell r="T2723">
            <v>25</v>
          </cell>
          <cell r="U2723">
            <v>12</v>
          </cell>
          <cell r="V2723" t="str">
            <v>CN</v>
          </cell>
          <cell r="W2723" t="str">
            <v>Non Compliant</v>
          </cell>
          <cell r="X2723" t="str">
            <v>http://www.soundcraft.com/products/lx7ii</v>
          </cell>
          <cell r="Y2723">
            <v>17</v>
          </cell>
        </row>
        <row r="2724">
          <cell r="A2724" t="str">
            <v>RW5675</v>
          </cell>
          <cell r="B2724" t="str">
            <v>Soundcraft</v>
          </cell>
          <cell r="C2724" t="str">
            <v>LX7ii Consoles</v>
          </cell>
          <cell r="D2724" t="str">
            <v>RW5675</v>
          </cell>
          <cell r="E2724" t="str">
            <v>SC-MED CO</v>
          </cell>
          <cell r="H2724" t="str">
            <v>LX7ii 24ch  24+4/4/3</v>
          </cell>
          <cell r="I2724" t="str">
            <v>LX7ii 24ch  24+4/4/3</v>
          </cell>
          <cell r="J2724">
            <v>2710</v>
          </cell>
          <cell r="K2724">
            <v>2255</v>
          </cell>
          <cell r="L2724">
            <v>1634.18</v>
          </cell>
          <cell r="P2724">
            <v>688705009001</v>
          </cell>
          <cell r="R2724">
            <v>49.4</v>
          </cell>
          <cell r="S2724">
            <v>29.1</v>
          </cell>
          <cell r="T2724">
            <v>37</v>
          </cell>
          <cell r="U2724">
            <v>13</v>
          </cell>
          <cell r="V2724" t="str">
            <v>CN</v>
          </cell>
          <cell r="W2724" t="str">
            <v>Non Compliant</v>
          </cell>
          <cell r="X2724" t="str">
            <v>http://www.soundcraft.com/products/lx7ii</v>
          </cell>
          <cell r="Y2724">
            <v>18</v>
          </cell>
        </row>
        <row r="2725">
          <cell r="A2725" t="str">
            <v>RW5676</v>
          </cell>
          <cell r="B2725" t="str">
            <v>Soundcraft</v>
          </cell>
          <cell r="C2725" t="str">
            <v>LX7ii Consoles</v>
          </cell>
          <cell r="D2725" t="str">
            <v>RW5676</v>
          </cell>
          <cell r="E2725" t="str">
            <v>SC-MED CO</v>
          </cell>
          <cell r="H2725" t="str">
            <v>LX7ii 32ch  32+4/4/3</v>
          </cell>
          <cell r="I2725" t="str">
            <v>LX7ii 32ch  32+4/4/3</v>
          </cell>
          <cell r="J2725">
            <v>3205</v>
          </cell>
          <cell r="K2725">
            <v>2670</v>
          </cell>
          <cell r="L2725">
            <v>1933.78</v>
          </cell>
          <cell r="P2725">
            <v>688705009018</v>
          </cell>
          <cell r="R2725">
            <v>62.2</v>
          </cell>
          <cell r="S2725">
            <v>37</v>
          </cell>
          <cell r="T2725">
            <v>25</v>
          </cell>
          <cell r="U2725">
            <v>12</v>
          </cell>
          <cell r="V2725" t="str">
            <v>CN</v>
          </cell>
          <cell r="W2725" t="str">
            <v>Non Compliant</v>
          </cell>
          <cell r="X2725" t="str">
            <v>http://www.soundcraft.com/products/lx7ii</v>
          </cell>
          <cell r="Y2725">
            <v>19</v>
          </cell>
        </row>
        <row r="2726">
          <cell r="A2726" t="str">
            <v>TZ2419</v>
          </cell>
          <cell r="B2726" t="str">
            <v>Soundcraft</v>
          </cell>
          <cell r="C2726" t="str">
            <v>LX7ii Console Accessories</v>
          </cell>
          <cell r="D2726" t="str">
            <v>TZ2419</v>
          </cell>
          <cell r="E2726" t="str">
            <v>JBL025</v>
          </cell>
          <cell r="H2726" t="str">
            <v>Dust Cover LX7ii 16</v>
          </cell>
          <cell r="I2726" t="str">
            <v>Dust Cover LX7ii 16</v>
          </cell>
          <cell r="J2726">
            <v>110</v>
          </cell>
          <cell r="K2726">
            <v>90</v>
          </cell>
          <cell r="L2726">
            <v>43.5</v>
          </cell>
          <cell r="P2726">
            <v>688705000510</v>
          </cell>
          <cell r="R2726">
            <v>2</v>
          </cell>
          <cell r="S2726">
            <v>10</v>
          </cell>
          <cell r="T2726">
            <v>10</v>
          </cell>
          <cell r="U2726">
            <v>10</v>
          </cell>
          <cell r="V2726" t="str">
            <v>CN</v>
          </cell>
          <cell r="W2726" t="str">
            <v>Non Compliant</v>
          </cell>
          <cell r="Y2726">
            <v>20</v>
          </cell>
        </row>
        <row r="2727">
          <cell r="A2727" t="str">
            <v>TZ2420</v>
          </cell>
          <cell r="B2727" t="str">
            <v>Soundcraft</v>
          </cell>
          <cell r="C2727" t="str">
            <v>LX7ii Console Accessories</v>
          </cell>
          <cell r="D2727" t="str">
            <v>TZ2420</v>
          </cell>
          <cell r="E2727">
            <v>10690000</v>
          </cell>
          <cell r="H2727" t="str">
            <v>Dust Cover LX7ii 24</v>
          </cell>
          <cell r="I2727" t="str">
            <v>Dust Cover LX7ii 24</v>
          </cell>
          <cell r="J2727">
            <v>120</v>
          </cell>
          <cell r="K2727">
            <v>100</v>
          </cell>
          <cell r="L2727">
            <v>47.74</v>
          </cell>
          <cell r="P2727">
            <v>688705000527</v>
          </cell>
          <cell r="R2727">
            <v>2</v>
          </cell>
          <cell r="S2727">
            <v>10</v>
          </cell>
          <cell r="T2727">
            <v>10</v>
          </cell>
          <cell r="U2727">
            <v>10</v>
          </cell>
          <cell r="V2727" t="str">
            <v>CN</v>
          </cell>
          <cell r="W2727" t="str">
            <v>Non Compliant</v>
          </cell>
          <cell r="Y2727">
            <v>21</v>
          </cell>
        </row>
        <row r="2728">
          <cell r="A2728" t="str">
            <v>TZ2434</v>
          </cell>
          <cell r="B2728" t="str">
            <v>Soundcraft</v>
          </cell>
          <cell r="C2728" t="str">
            <v>LX7ii Console Accessories</v>
          </cell>
          <cell r="D2728" t="str">
            <v>TZ2434</v>
          </cell>
          <cell r="E2728">
            <v>10690000</v>
          </cell>
          <cell r="H2728" t="str">
            <v>Dust Cover LX7ii 32</v>
          </cell>
          <cell r="I2728" t="str">
            <v>Dust Cover LX7ii 32</v>
          </cell>
          <cell r="J2728">
            <v>125</v>
          </cell>
          <cell r="K2728">
            <v>105</v>
          </cell>
          <cell r="L2728">
            <v>50.46</v>
          </cell>
          <cell r="P2728">
            <v>688705000534</v>
          </cell>
          <cell r="R2728">
            <v>2</v>
          </cell>
          <cell r="S2728">
            <v>10</v>
          </cell>
          <cell r="T2728">
            <v>10</v>
          </cell>
          <cell r="U2728">
            <v>10</v>
          </cell>
          <cell r="V2728" t="str">
            <v>CN</v>
          </cell>
          <cell r="W2728" t="str">
            <v>Non Compliant</v>
          </cell>
          <cell r="Y2728">
            <v>22</v>
          </cell>
        </row>
        <row r="2729">
          <cell r="A2729" t="str">
            <v>RW5755SM</v>
          </cell>
          <cell r="B2729" t="str">
            <v>Soundcraft</v>
          </cell>
          <cell r="C2729" t="str">
            <v>GB Series</v>
          </cell>
          <cell r="D2729" t="str">
            <v>RW5755SM</v>
          </cell>
          <cell r="E2729" t="str">
            <v>SC-MED CO</v>
          </cell>
          <cell r="H2729" t="str">
            <v>GB2R 12ch 12+2/2/2</v>
          </cell>
          <cell r="I2729" t="str">
            <v>GB2R 12ch 12+2/2/2</v>
          </cell>
          <cell r="J2729">
            <v>2255</v>
          </cell>
          <cell r="K2729">
            <v>1840</v>
          </cell>
          <cell r="L2729">
            <v>1344.24</v>
          </cell>
          <cell r="P2729">
            <v>688705008936</v>
          </cell>
          <cell r="R2729">
            <v>35.299999999999997</v>
          </cell>
          <cell r="S2729">
            <v>26.4</v>
          </cell>
          <cell r="T2729">
            <v>27</v>
          </cell>
          <cell r="U2729">
            <v>12</v>
          </cell>
          <cell r="V2729" t="str">
            <v>CN</v>
          </cell>
          <cell r="W2729" t="str">
            <v>Non Compliant</v>
          </cell>
          <cell r="X2729" t="str">
            <v>http://www.soundcraft.com/products/gb2r</v>
          </cell>
          <cell r="Y2729">
            <v>23</v>
          </cell>
        </row>
        <row r="2730">
          <cell r="A2730" t="str">
            <v>RW5754SM</v>
          </cell>
          <cell r="B2730" t="str">
            <v>Soundcraft</v>
          </cell>
          <cell r="C2730" t="str">
            <v>GB Series</v>
          </cell>
          <cell r="D2730" t="str">
            <v>RW5754SM</v>
          </cell>
          <cell r="E2730" t="str">
            <v>SC-MED CO</v>
          </cell>
          <cell r="H2730" t="str">
            <v>GB2R 16ch 16/2</v>
          </cell>
          <cell r="I2730" t="str">
            <v>GB2R 16ch 16/2</v>
          </cell>
          <cell r="J2730">
            <v>2240</v>
          </cell>
          <cell r="K2730">
            <v>1865</v>
          </cell>
          <cell r="L2730">
            <v>1351.03</v>
          </cell>
          <cell r="P2730">
            <v>688705008943</v>
          </cell>
          <cell r="R2730">
            <v>35.700000000000003</v>
          </cell>
          <cell r="S2730">
            <v>26.4</v>
          </cell>
          <cell r="T2730">
            <v>27</v>
          </cell>
          <cell r="U2730">
            <v>13</v>
          </cell>
          <cell r="V2730" t="str">
            <v>CN</v>
          </cell>
          <cell r="W2730" t="str">
            <v>Non Compliant</v>
          </cell>
          <cell r="X2730" t="str">
            <v>http://www.soundcraft.com/products/gb2r</v>
          </cell>
          <cell r="Y2730">
            <v>24</v>
          </cell>
        </row>
        <row r="2731">
          <cell r="A2731" t="str">
            <v>RW5747SM</v>
          </cell>
          <cell r="B2731" t="str">
            <v>Soundcraft</v>
          </cell>
          <cell r="C2731" t="str">
            <v>GB Series</v>
          </cell>
          <cell r="D2731" t="str">
            <v>RW5747SM</v>
          </cell>
          <cell r="E2731" t="str">
            <v>SC-OTHER</v>
          </cell>
          <cell r="H2731" t="str">
            <v>GB2 16ch  16+2/4/2</v>
          </cell>
          <cell r="I2731" t="str">
            <v>GB2 16ch  16+2/4/2</v>
          </cell>
          <cell r="J2731">
            <v>2765</v>
          </cell>
          <cell r="K2731">
            <v>2300</v>
          </cell>
          <cell r="L2731">
            <v>1675.25</v>
          </cell>
          <cell r="P2731">
            <v>688705008912</v>
          </cell>
          <cell r="R2731">
            <v>57.3</v>
          </cell>
          <cell r="S2731">
            <v>35.4</v>
          </cell>
          <cell r="T2731">
            <v>36</v>
          </cell>
          <cell r="U2731">
            <v>12</v>
          </cell>
          <cell r="V2731" t="str">
            <v>CN</v>
          </cell>
          <cell r="W2731" t="str">
            <v>Non Compliant</v>
          </cell>
          <cell r="X2731" t="str">
            <v>http://www.soundcraft.com/products/gb2</v>
          </cell>
          <cell r="Y2731">
            <v>25</v>
          </cell>
        </row>
        <row r="2732">
          <cell r="A2732" t="str">
            <v>RW5748SM</v>
          </cell>
          <cell r="B2732" t="str">
            <v>Soundcraft</v>
          </cell>
          <cell r="C2732" t="str">
            <v>GB Series</v>
          </cell>
          <cell r="D2732" t="str">
            <v>RW5748SM</v>
          </cell>
          <cell r="E2732" t="str">
            <v>SC-MED CO</v>
          </cell>
          <cell r="H2732" t="str">
            <v>GB2 24ch  24+2/4/2</v>
          </cell>
          <cell r="I2732" t="str">
            <v>GB2 24ch  24+2/4/2</v>
          </cell>
          <cell r="J2732">
            <v>3980</v>
          </cell>
          <cell r="K2732">
            <v>3315</v>
          </cell>
          <cell r="L2732">
            <v>2324.66</v>
          </cell>
          <cell r="P2732">
            <v>688705210759</v>
          </cell>
          <cell r="R2732">
            <v>68.3</v>
          </cell>
          <cell r="S2732">
            <v>44.5</v>
          </cell>
          <cell r="T2732">
            <v>44</v>
          </cell>
          <cell r="U2732">
            <v>30.5</v>
          </cell>
          <cell r="V2732" t="str">
            <v>CN</v>
          </cell>
          <cell r="W2732" t="str">
            <v>Non Compliant</v>
          </cell>
          <cell r="X2732" t="str">
            <v>http://www.soundcraft.com/products/gb2</v>
          </cell>
          <cell r="Y2732">
            <v>26</v>
          </cell>
        </row>
        <row r="2733">
          <cell r="A2733" t="str">
            <v>RW5749SM</v>
          </cell>
          <cell r="B2733" t="str">
            <v>Soundcraft</v>
          </cell>
          <cell r="C2733" t="str">
            <v>GB Series</v>
          </cell>
          <cell r="D2733" t="str">
            <v>RW5749SM</v>
          </cell>
          <cell r="H2733" t="str">
            <v>GB2 32ch  32+2/4/2</v>
          </cell>
          <cell r="I2733" t="str">
            <v>GB2 32ch  32+2/4/2</v>
          </cell>
          <cell r="J2733">
            <v>4475</v>
          </cell>
          <cell r="K2733">
            <v>3730</v>
          </cell>
          <cell r="L2733">
            <v>2692.4</v>
          </cell>
          <cell r="P2733">
            <v>688705008929</v>
          </cell>
          <cell r="R2733">
            <v>83.8</v>
          </cell>
          <cell r="S2733">
            <v>53.5</v>
          </cell>
          <cell r="T2733">
            <v>32</v>
          </cell>
          <cell r="U2733">
            <v>54</v>
          </cell>
          <cell r="V2733" t="str">
            <v>CN</v>
          </cell>
          <cell r="W2733" t="str">
            <v>Non Compliant</v>
          </cell>
          <cell r="X2733" t="str">
            <v>http://www.soundcraft.com/products/gb2</v>
          </cell>
          <cell r="Y2733">
            <v>27</v>
          </cell>
        </row>
        <row r="2734">
          <cell r="A2734" t="str">
            <v>RW5690SM</v>
          </cell>
          <cell r="B2734" t="str">
            <v>Soundcraft</v>
          </cell>
          <cell r="C2734" t="str">
            <v>GB Series</v>
          </cell>
          <cell r="D2734" t="str">
            <v>RW5690SM</v>
          </cell>
          <cell r="E2734" t="str">
            <v>SC-MED CO</v>
          </cell>
          <cell r="H2734" t="str">
            <v>GB4 16ch  16+4/4/2</v>
          </cell>
          <cell r="I2734" t="str">
            <v>GB4 16ch  16+4/4/2</v>
          </cell>
          <cell r="J2734">
            <v>3290</v>
          </cell>
          <cell r="K2734">
            <v>2740</v>
          </cell>
          <cell r="L2734">
            <v>2057.71</v>
          </cell>
          <cell r="P2734">
            <v>688705209395</v>
          </cell>
          <cell r="R2734">
            <v>55.1</v>
          </cell>
          <cell r="S2734">
            <v>37.799999999999997</v>
          </cell>
          <cell r="T2734">
            <v>11</v>
          </cell>
          <cell r="U2734">
            <v>31</v>
          </cell>
          <cell r="V2734" t="str">
            <v>CN</v>
          </cell>
          <cell r="W2734" t="str">
            <v>Non Compliant</v>
          </cell>
          <cell r="X2734" t="str">
            <v>http://www.soundcraft.com/products/gb4</v>
          </cell>
          <cell r="Y2734">
            <v>28</v>
          </cell>
        </row>
        <row r="2735">
          <cell r="A2735" t="str">
            <v>RW5691SM</v>
          </cell>
          <cell r="B2735" t="str">
            <v>Soundcraft</v>
          </cell>
          <cell r="C2735" t="str">
            <v>GB Series</v>
          </cell>
          <cell r="D2735" t="str">
            <v>RW5691SM</v>
          </cell>
          <cell r="E2735" t="str">
            <v>SC-MED CO</v>
          </cell>
          <cell r="H2735" t="str">
            <v>GB4 24ch  24+4/4/2</v>
          </cell>
          <cell r="I2735" t="str">
            <v>GB4 24ch  24+4/4/2</v>
          </cell>
          <cell r="J2735">
            <v>4445</v>
          </cell>
          <cell r="K2735">
            <v>3705</v>
          </cell>
          <cell r="L2735">
            <v>2690.42</v>
          </cell>
          <cell r="P2735">
            <v>688705209418</v>
          </cell>
          <cell r="R2735">
            <v>68.3</v>
          </cell>
          <cell r="S2735">
            <v>47.2</v>
          </cell>
          <cell r="T2735">
            <v>31</v>
          </cell>
          <cell r="U2735">
            <v>11</v>
          </cell>
          <cell r="V2735" t="str">
            <v>CN</v>
          </cell>
          <cell r="W2735" t="str">
            <v>Non Compliant</v>
          </cell>
          <cell r="X2735" t="str">
            <v>http://www.soundcraft.com/products/gb4</v>
          </cell>
          <cell r="Y2735">
            <v>29</v>
          </cell>
        </row>
        <row r="2736">
          <cell r="A2736" t="str">
            <v>RW5692SM</v>
          </cell>
          <cell r="B2736" t="str">
            <v>Soundcraft</v>
          </cell>
          <cell r="C2736" t="str">
            <v>GB Series</v>
          </cell>
          <cell r="D2736" t="str">
            <v>RW5692SM</v>
          </cell>
          <cell r="E2736" t="str">
            <v>SC-MED CO</v>
          </cell>
          <cell r="H2736" t="str">
            <v>GB4 32ch  32+4/4/2</v>
          </cell>
          <cell r="I2736" t="str">
            <v>GB4 32ch  32+4/4/2</v>
          </cell>
          <cell r="J2736">
            <v>5685</v>
          </cell>
          <cell r="K2736">
            <v>4740</v>
          </cell>
          <cell r="L2736">
            <v>3455.41</v>
          </cell>
          <cell r="P2736">
            <v>688705008950</v>
          </cell>
          <cell r="R2736">
            <v>79.400000000000006</v>
          </cell>
          <cell r="S2736">
            <v>51.2</v>
          </cell>
          <cell r="T2736">
            <v>38</v>
          </cell>
          <cell r="U2736">
            <v>13</v>
          </cell>
          <cell r="V2736" t="str">
            <v>CN</v>
          </cell>
          <cell r="W2736" t="str">
            <v>Non Compliant</v>
          </cell>
          <cell r="X2736" t="str">
            <v>http://www.soundcraft.com/products/gb4</v>
          </cell>
          <cell r="Y2736">
            <v>30</v>
          </cell>
        </row>
        <row r="2737">
          <cell r="A2737" t="str">
            <v>RW5693SM</v>
          </cell>
          <cell r="B2737" t="str">
            <v>Soundcraft</v>
          </cell>
          <cell r="C2737" t="str">
            <v>GB Series</v>
          </cell>
          <cell r="D2737" t="str">
            <v>RW5693SM</v>
          </cell>
          <cell r="E2737" t="str">
            <v>SC-MED CO</v>
          </cell>
          <cell r="H2737" t="str">
            <v>GB4 40ch  40+4/4/2</v>
          </cell>
          <cell r="I2737" t="str">
            <v>GB4 40ch  40+4/4/2</v>
          </cell>
          <cell r="J2737">
            <v>6175</v>
          </cell>
          <cell r="K2737">
            <v>5015</v>
          </cell>
          <cell r="L2737">
            <v>3653.27</v>
          </cell>
          <cell r="P2737">
            <v>688705209456</v>
          </cell>
          <cell r="R2737">
            <v>90.4</v>
          </cell>
          <cell r="S2737">
            <v>55.1</v>
          </cell>
          <cell r="T2737">
            <v>12</v>
          </cell>
          <cell r="U2737">
            <v>21</v>
          </cell>
          <cell r="V2737" t="str">
            <v>CN</v>
          </cell>
          <cell r="W2737" t="str">
            <v>Non Compliant</v>
          </cell>
          <cell r="X2737" t="str">
            <v>http://www.soundcraft.com/products/gb4</v>
          </cell>
          <cell r="Y2737">
            <v>31</v>
          </cell>
        </row>
        <row r="2738">
          <cell r="A2738" t="str">
            <v>RW5695SM</v>
          </cell>
          <cell r="B2738" t="str">
            <v>Soundcraft</v>
          </cell>
          <cell r="C2738" t="str">
            <v>GB Series</v>
          </cell>
          <cell r="D2738" t="str">
            <v>RW5695SM</v>
          </cell>
          <cell r="E2738" t="str">
            <v>SC-MED CO</v>
          </cell>
          <cell r="H2738" t="str">
            <v>GB8 24ch  24+4/8/2</v>
          </cell>
          <cell r="I2738" t="str">
            <v>GB8 24ch  24+4/8/2</v>
          </cell>
          <cell r="J2738">
            <v>6150</v>
          </cell>
          <cell r="K2738">
            <v>5125</v>
          </cell>
          <cell r="L2738">
            <v>3743.15</v>
          </cell>
          <cell r="R2738">
            <v>70.5</v>
          </cell>
          <cell r="S2738">
            <v>47.2</v>
          </cell>
          <cell r="T2738">
            <v>55</v>
          </cell>
          <cell r="U2738">
            <v>12</v>
          </cell>
          <cell r="V2738" t="str">
            <v>CN</v>
          </cell>
          <cell r="W2738" t="str">
            <v>Non Compliant</v>
          </cell>
          <cell r="X2738" t="str">
            <v>http://www.soundcraft.com/products/gb8</v>
          </cell>
          <cell r="Y2738">
            <v>32</v>
          </cell>
        </row>
        <row r="2739">
          <cell r="A2739" t="str">
            <v>RW5696SM</v>
          </cell>
          <cell r="B2739" t="str">
            <v>Soundcraft</v>
          </cell>
          <cell r="C2739" t="str">
            <v>GB Series</v>
          </cell>
          <cell r="D2739" t="str">
            <v>RW5696SM</v>
          </cell>
          <cell r="E2739" t="str">
            <v>SC-MED CO</v>
          </cell>
          <cell r="H2739" t="str">
            <v>GB8 32ch  32+4/8/2</v>
          </cell>
          <cell r="I2739" t="str">
            <v>GB8 32ch  32+4/8/2</v>
          </cell>
          <cell r="J2739">
            <v>6915</v>
          </cell>
          <cell r="K2739">
            <v>5765</v>
          </cell>
          <cell r="L2739">
            <v>4214.51</v>
          </cell>
          <cell r="P2739">
            <v>688705008967</v>
          </cell>
          <cell r="R2739">
            <v>97.4</v>
          </cell>
          <cell r="S2739">
            <v>63.8</v>
          </cell>
          <cell r="T2739">
            <v>31</v>
          </cell>
          <cell r="U2739">
            <v>11</v>
          </cell>
          <cell r="V2739" t="str">
            <v>CN</v>
          </cell>
          <cell r="W2739" t="str">
            <v>Non Compliant</v>
          </cell>
          <cell r="X2739" t="str">
            <v>http://www.soundcraft.com/products/gb8</v>
          </cell>
          <cell r="Y2739">
            <v>33</v>
          </cell>
        </row>
        <row r="2740">
          <cell r="A2740" t="str">
            <v>RW5697SM</v>
          </cell>
          <cell r="B2740" t="str">
            <v>Soundcraft</v>
          </cell>
          <cell r="C2740" t="str">
            <v>GB Series</v>
          </cell>
          <cell r="D2740" t="str">
            <v>RW5697SM</v>
          </cell>
          <cell r="E2740" t="str">
            <v>SC-MED CO</v>
          </cell>
          <cell r="H2740" t="str">
            <v>GB8 40ch  40+4/8/2</v>
          </cell>
          <cell r="I2740" t="str">
            <v>GB8 40ch  40+4/8/2</v>
          </cell>
          <cell r="J2740">
            <v>8055</v>
          </cell>
          <cell r="K2740">
            <v>7335</v>
          </cell>
          <cell r="L2740">
            <v>5347.85</v>
          </cell>
          <cell r="P2740">
            <v>688705008974</v>
          </cell>
          <cell r="R2740">
            <v>112.4</v>
          </cell>
          <cell r="S2740">
            <v>72.8</v>
          </cell>
          <cell r="T2740">
            <v>72</v>
          </cell>
          <cell r="U2740">
            <v>12</v>
          </cell>
          <cell r="V2740" t="str">
            <v>CN</v>
          </cell>
          <cell r="W2740" t="str">
            <v>Non Compliant</v>
          </cell>
          <cell r="X2740" t="str">
            <v>http://www.soundcraft.com/products/gb8</v>
          </cell>
          <cell r="Y2740">
            <v>34</v>
          </cell>
        </row>
        <row r="2741">
          <cell r="A2741" t="str">
            <v>RW5709SM</v>
          </cell>
          <cell r="B2741" t="str">
            <v>Soundcraft</v>
          </cell>
          <cell r="C2741" t="str">
            <v>GB Series</v>
          </cell>
          <cell r="D2741" t="str">
            <v>RW5709SM</v>
          </cell>
          <cell r="E2741" t="str">
            <v>SC-MED CO</v>
          </cell>
          <cell r="H2741" t="str">
            <v>GB8 48ch  48+4/8/2</v>
          </cell>
          <cell r="I2741" t="str">
            <v>GB8 48ch  48+4/8/2</v>
          </cell>
          <cell r="J2741">
            <v>9505</v>
          </cell>
          <cell r="K2741">
            <v>7720</v>
          </cell>
          <cell r="L2741">
            <v>5632.39</v>
          </cell>
          <cell r="P2741">
            <v>688705008981</v>
          </cell>
          <cell r="R2741">
            <v>128.69999999999999</v>
          </cell>
          <cell r="S2741">
            <v>81.5</v>
          </cell>
          <cell r="T2741">
            <v>30</v>
          </cell>
          <cell r="U2741">
            <v>12</v>
          </cell>
          <cell r="V2741" t="str">
            <v>CN</v>
          </cell>
          <cell r="W2741" t="str">
            <v>Non Compliant</v>
          </cell>
          <cell r="X2741" t="str">
            <v>http://www.soundcraft.com/products/gb8</v>
          </cell>
          <cell r="Y2741">
            <v>35</v>
          </cell>
        </row>
        <row r="2742">
          <cell r="A2742" t="str">
            <v>TZ2478</v>
          </cell>
          <cell r="B2742" t="str">
            <v>Soundcraft</v>
          </cell>
          <cell r="C2742" t="str">
            <v>GB Series Accessories</v>
          </cell>
          <cell r="D2742" t="str">
            <v>TZ2478</v>
          </cell>
          <cell r="E2742" t="str">
            <v>SC-OTHER</v>
          </cell>
          <cell r="H2742" t="str">
            <v>Dust Covers GB216</v>
          </cell>
          <cell r="I2742" t="str">
            <v>Dust Covers GB216</v>
          </cell>
          <cell r="J2742">
            <v>120</v>
          </cell>
          <cell r="K2742">
            <v>100</v>
          </cell>
          <cell r="L2742">
            <v>47.74</v>
          </cell>
          <cell r="R2742">
            <v>2</v>
          </cell>
          <cell r="S2742">
            <v>10</v>
          </cell>
          <cell r="T2742">
            <v>10</v>
          </cell>
          <cell r="U2742">
            <v>10</v>
          </cell>
          <cell r="V2742" t="str">
            <v>CN</v>
          </cell>
          <cell r="W2742" t="str">
            <v>Non Compliant</v>
          </cell>
          <cell r="Y2742">
            <v>36</v>
          </cell>
        </row>
        <row r="2743">
          <cell r="A2743" t="str">
            <v>TZ2479</v>
          </cell>
          <cell r="B2743" t="str">
            <v>Soundcraft</v>
          </cell>
          <cell r="C2743" t="str">
            <v>GB Series Accessories</v>
          </cell>
          <cell r="D2743" t="str">
            <v>TZ2479</v>
          </cell>
          <cell r="E2743" t="str">
            <v>SC-OTHER</v>
          </cell>
          <cell r="H2743" t="str">
            <v>Dust Covers GB224</v>
          </cell>
          <cell r="I2743" t="str">
            <v>Dust Covers GB224</v>
          </cell>
          <cell r="J2743">
            <v>125</v>
          </cell>
          <cell r="K2743">
            <v>125</v>
          </cell>
          <cell r="L2743">
            <v>58.07</v>
          </cell>
          <cell r="R2743">
            <v>2</v>
          </cell>
          <cell r="S2743">
            <v>10</v>
          </cell>
          <cell r="T2743">
            <v>10</v>
          </cell>
          <cell r="U2743">
            <v>0.5</v>
          </cell>
          <cell r="V2743" t="str">
            <v>CN</v>
          </cell>
          <cell r="W2743" t="str">
            <v>Non Compliant</v>
          </cell>
          <cell r="Y2743">
            <v>37</v>
          </cell>
        </row>
        <row r="2744">
          <cell r="A2744" t="str">
            <v>TZ2480</v>
          </cell>
          <cell r="B2744" t="str">
            <v>Soundcraft</v>
          </cell>
          <cell r="C2744" t="str">
            <v>GB Series Accessories</v>
          </cell>
          <cell r="D2744" t="str">
            <v>TZ2480</v>
          </cell>
          <cell r="E2744" t="str">
            <v>SC-OTHER</v>
          </cell>
          <cell r="H2744" t="str">
            <v>Dust Covers GB232</v>
          </cell>
          <cell r="I2744" t="str">
            <v>Dust Covers GB232</v>
          </cell>
          <cell r="J2744">
            <v>190</v>
          </cell>
          <cell r="K2744">
            <v>165</v>
          </cell>
          <cell r="L2744">
            <v>79.19</v>
          </cell>
          <cell r="R2744">
            <v>2</v>
          </cell>
          <cell r="S2744">
            <v>10</v>
          </cell>
          <cell r="T2744">
            <v>10</v>
          </cell>
          <cell r="U2744">
            <v>10</v>
          </cell>
          <cell r="V2744" t="str">
            <v>CN</v>
          </cell>
          <cell r="W2744" t="str">
            <v>Non Compliant</v>
          </cell>
          <cell r="Y2744">
            <v>38</v>
          </cell>
        </row>
        <row r="2745">
          <cell r="A2745" t="str">
            <v>TZ2453</v>
          </cell>
          <cell r="B2745" t="str">
            <v>Soundcraft</v>
          </cell>
          <cell r="C2745" t="str">
            <v>GB Series Accessories</v>
          </cell>
          <cell r="D2745" t="str">
            <v>TZ2453</v>
          </cell>
          <cell r="E2745">
            <v>10690000</v>
          </cell>
          <cell r="H2745" t="str">
            <v>Dust Covers GB416</v>
          </cell>
          <cell r="I2745" t="str">
            <v>Dust Covers GB416</v>
          </cell>
          <cell r="J2745">
            <v>120</v>
          </cell>
          <cell r="K2745">
            <v>100</v>
          </cell>
          <cell r="L2745">
            <v>47.9</v>
          </cell>
          <cell r="R2745">
            <v>2</v>
          </cell>
          <cell r="S2745">
            <v>10</v>
          </cell>
          <cell r="T2745">
            <v>10</v>
          </cell>
          <cell r="U2745">
            <v>10</v>
          </cell>
          <cell r="V2745" t="str">
            <v>CN</v>
          </cell>
          <cell r="W2745" t="str">
            <v>Non Compliant</v>
          </cell>
          <cell r="Y2745">
            <v>39</v>
          </cell>
        </row>
        <row r="2746">
          <cell r="A2746" t="str">
            <v>TZ2454</v>
          </cell>
          <cell r="B2746" t="str">
            <v>Soundcraft</v>
          </cell>
          <cell r="C2746" t="str">
            <v>GB Series Accessories</v>
          </cell>
          <cell r="D2746" t="str">
            <v>TZ2454</v>
          </cell>
          <cell r="E2746" t="str">
            <v>SC-OTHER</v>
          </cell>
          <cell r="H2746" t="str">
            <v>Dust Covers GB424</v>
          </cell>
          <cell r="I2746" t="str">
            <v>Dust Covers GB424</v>
          </cell>
          <cell r="J2746">
            <v>125</v>
          </cell>
          <cell r="K2746">
            <v>105</v>
          </cell>
          <cell r="L2746">
            <v>50.92</v>
          </cell>
          <cell r="R2746">
            <v>2</v>
          </cell>
          <cell r="S2746">
            <v>10</v>
          </cell>
          <cell r="T2746">
            <v>10</v>
          </cell>
          <cell r="U2746">
            <v>10</v>
          </cell>
          <cell r="V2746" t="str">
            <v>CN</v>
          </cell>
          <cell r="W2746" t="str">
            <v>Non Compliant</v>
          </cell>
          <cell r="Y2746">
            <v>40</v>
          </cell>
        </row>
        <row r="2747">
          <cell r="A2747" t="str">
            <v>TZ2455</v>
          </cell>
          <cell r="B2747" t="str">
            <v>Soundcraft</v>
          </cell>
          <cell r="C2747" t="str">
            <v>GB Series Accessories</v>
          </cell>
          <cell r="D2747" t="str">
            <v>TZ2455</v>
          </cell>
          <cell r="E2747" t="str">
            <v>SC-OTHER</v>
          </cell>
          <cell r="H2747" t="str">
            <v>Dust Covers GB432</v>
          </cell>
          <cell r="I2747" t="str">
            <v>Dust Covers GB432</v>
          </cell>
          <cell r="J2747">
            <v>140</v>
          </cell>
          <cell r="K2747">
            <v>115</v>
          </cell>
          <cell r="L2747">
            <v>55.17</v>
          </cell>
          <cell r="R2747">
            <v>2</v>
          </cell>
          <cell r="S2747">
            <v>10</v>
          </cell>
          <cell r="T2747">
            <v>10</v>
          </cell>
          <cell r="U2747">
            <v>10</v>
          </cell>
          <cell r="V2747" t="str">
            <v>CN</v>
          </cell>
          <cell r="W2747" t="str">
            <v>Non Compliant</v>
          </cell>
          <cell r="Y2747">
            <v>41</v>
          </cell>
        </row>
        <row r="2748">
          <cell r="A2748" t="str">
            <v>TZ2456</v>
          </cell>
          <cell r="B2748" t="str">
            <v>Soundcraft</v>
          </cell>
          <cell r="C2748" t="str">
            <v>GB Series Accessories</v>
          </cell>
          <cell r="D2748" t="str">
            <v>TZ2456</v>
          </cell>
          <cell r="E2748" t="str">
            <v>SC-OTHER</v>
          </cell>
          <cell r="H2748" t="str">
            <v>Dust Covers GB440</v>
          </cell>
          <cell r="I2748" t="str">
            <v>Dust Covers GB440</v>
          </cell>
          <cell r="J2748">
            <v>150</v>
          </cell>
          <cell r="K2748">
            <v>125</v>
          </cell>
          <cell r="L2748">
            <v>59.41</v>
          </cell>
          <cell r="R2748">
            <v>2</v>
          </cell>
          <cell r="S2748">
            <v>10</v>
          </cell>
          <cell r="T2748">
            <v>10</v>
          </cell>
          <cell r="U2748">
            <v>10</v>
          </cell>
          <cell r="V2748" t="str">
            <v>CN</v>
          </cell>
          <cell r="W2748" t="str">
            <v>Non Compliant</v>
          </cell>
          <cell r="Y2748">
            <v>42</v>
          </cell>
        </row>
        <row r="2749">
          <cell r="A2749" t="str">
            <v>TZ2463</v>
          </cell>
          <cell r="B2749" t="str">
            <v>Soundcraft</v>
          </cell>
          <cell r="C2749" t="str">
            <v>GB Series Accessories</v>
          </cell>
          <cell r="D2749" t="str">
            <v>TZ2463</v>
          </cell>
          <cell r="E2749" t="str">
            <v>SC-OTHER</v>
          </cell>
          <cell r="H2749" t="str">
            <v>Dust Covers GB824</v>
          </cell>
          <cell r="I2749" t="str">
            <v>Dust Covers GB824</v>
          </cell>
          <cell r="J2749">
            <v>140</v>
          </cell>
          <cell r="K2749">
            <v>115</v>
          </cell>
          <cell r="L2749">
            <v>55.17</v>
          </cell>
          <cell r="R2749">
            <v>2</v>
          </cell>
          <cell r="S2749">
            <v>10</v>
          </cell>
          <cell r="T2749">
            <v>10</v>
          </cell>
          <cell r="U2749">
            <v>10</v>
          </cell>
          <cell r="V2749" t="str">
            <v>CN</v>
          </cell>
          <cell r="W2749" t="str">
            <v>Non Compliant</v>
          </cell>
          <cell r="Y2749">
            <v>43</v>
          </cell>
        </row>
        <row r="2750">
          <cell r="A2750" t="str">
            <v>TZ2465</v>
          </cell>
          <cell r="B2750" t="str">
            <v>Soundcraft</v>
          </cell>
          <cell r="C2750" t="str">
            <v>GB Series Accessories</v>
          </cell>
          <cell r="D2750" t="str">
            <v>TZ2465</v>
          </cell>
          <cell r="E2750" t="str">
            <v>SC-OTHER</v>
          </cell>
          <cell r="H2750" t="str">
            <v>Dust Covers GB840</v>
          </cell>
          <cell r="I2750" t="str">
            <v>Dust Covers GB840</v>
          </cell>
          <cell r="J2750">
            <v>130</v>
          </cell>
          <cell r="K2750">
            <v>130</v>
          </cell>
          <cell r="L2750">
            <v>62.59</v>
          </cell>
          <cell r="R2750">
            <v>2</v>
          </cell>
          <cell r="S2750">
            <v>10</v>
          </cell>
          <cell r="T2750">
            <v>10</v>
          </cell>
          <cell r="U2750">
            <v>10</v>
          </cell>
          <cell r="V2750" t="str">
            <v>CN</v>
          </cell>
          <cell r="W2750" t="str">
            <v>Non Compliant</v>
          </cell>
          <cell r="Y2750">
            <v>44</v>
          </cell>
        </row>
        <row r="2751">
          <cell r="A2751" t="str">
            <v>TZ2466</v>
          </cell>
          <cell r="B2751" t="str">
            <v>Soundcraft</v>
          </cell>
          <cell r="C2751" t="str">
            <v>GB Series Accessories</v>
          </cell>
          <cell r="D2751" t="str">
            <v>TZ2466</v>
          </cell>
          <cell r="E2751" t="str">
            <v>SC-OTHER</v>
          </cell>
          <cell r="H2751" t="str">
            <v>Dust Covers GB848</v>
          </cell>
          <cell r="I2751" t="str">
            <v>Dust Covers GB848</v>
          </cell>
          <cell r="J2751">
            <v>170</v>
          </cell>
          <cell r="K2751">
            <v>140</v>
          </cell>
          <cell r="L2751">
            <v>66.84</v>
          </cell>
          <cell r="R2751">
            <v>2</v>
          </cell>
          <cell r="S2751">
            <v>10</v>
          </cell>
          <cell r="T2751">
            <v>10</v>
          </cell>
          <cell r="U2751">
            <v>10</v>
          </cell>
          <cell r="V2751" t="str">
            <v>CN</v>
          </cell>
          <cell r="W2751" t="str">
            <v>Non Compliant</v>
          </cell>
          <cell r="Y2751">
            <v>45</v>
          </cell>
        </row>
        <row r="2752">
          <cell r="A2752" t="str">
            <v>RW8000US</v>
          </cell>
          <cell r="B2752" t="str">
            <v>Soundcraft</v>
          </cell>
          <cell r="C2752" t="str">
            <v>Power Supplies</v>
          </cell>
          <cell r="D2752" t="str">
            <v>RW8000US</v>
          </cell>
          <cell r="E2752" t="str">
            <v>SC-OTHER</v>
          </cell>
          <cell r="H2752" t="str">
            <v>CPS150 POWER SUPPLY /!\</v>
          </cell>
          <cell r="I2752" t="str">
            <v>CPS150 POWER SUPPLY</v>
          </cell>
          <cell r="J2752">
            <v>1010</v>
          </cell>
          <cell r="L2752">
            <v>639.72</v>
          </cell>
          <cell r="P2752">
            <v>688705216973</v>
          </cell>
          <cell r="R2752">
            <v>6</v>
          </cell>
          <cell r="S2752">
            <v>40</v>
          </cell>
          <cell r="T2752">
            <v>11.5</v>
          </cell>
          <cell r="U2752">
            <v>8.5</v>
          </cell>
          <cell r="V2752" t="str">
            <v>CN</v>
          </cell>
          <cell r="W2752" t="str">
            <v>Non Compliant</v>
          </cell>
          <cell r="X2752" t="str">
            <v>http://soundcraft.com.s3.amazonaws.com/downloads/user-guides/cps150-user-guide.pdf</v>
          </cell>
          <cell r="Y2752">
            <v>46</v>
          </cell>
        </row>
        <row r="2753">
          <cell r="A2753" t="str">
            <v>RW8032</v>
          </cell>
          <cell r="B2753" t="str">
            <v>Soundcraft</v>
          </cell>
          <cell r="C2753" t="str">
            <v>Power Supplies</v>
          </cell>
          <cell r="D2753" t="str">
            <v>RW8032</v>
          </cell>
          <cell r="E2753" t="str">
            <v>SC-SML CO</v>
          </cell>
          <cell r="H2753" t="str">
            <v>DPS3 POWER SUPPLY + 7M LEAD  /!\</v>
          </cell>
          <cell r="I2753" t="str">
            <v>DPS3 POWER SUPPLY + 7M LEAD</v>
          </cell>
          <cell r="J2753">
            <v>1630</v>
          </cell>
          <cell r="L2753">
            <v>1027.1300000000001</v>
          </cell>
          <cell r="R2753">
            <v>35</v>
          </cell>
          <cell r="S2753">
            <v>45</v>
          </cell>
          <cell r="T2753">
            <v>12</v>
          </cell>
          <cell r="U2753">
            <v>10</v>
          </cell>
          <cell r="V2753" t="str">
            <v>CN</v>
          </cell>
          <cell r="W2753" t="str">
            <v>Non Compliant</v>
          </cell>
          <cell r="Y2753">
            <v>48</v>
          </cell>
        </row>
        <row r="2754">
          <cell r="A2754" t="str">
            <v>RW8033</v>
          </cell>
          <cell r="B2754" t="str">
            <v>Soundcraft</v>
          </cell>
          <cell r="C2754" t="str">
            <v>Power Supplies</v>
          </cell>
          <cell r="D2754" t="str">
            <v>RW8033</v>
          </cell>
          <cell r="E2754" t="str">
            <v>SC-OTHER</v>
          </cell>
          <cell r="H2754" t="str">
            <v>DPS-4 POWER SUPPLY  /!\</v>
          </cell>
          <cell r="I2754" t="str">
            <v>DPS-4 POWER SUPPLY</v>
          </cell>
          <cell r="J2754">
            <v>1920</v>
          </cell>
          <cell r="L2754">
            <v>1175.48</v>
          </cell>
          <cell r="P2754">
            <v>688705217000</v>
          </cell>
          <cell r="R2754">
            <v>35</v>
          </cell>
          <cell r="S2754">
            <v>45</v>
          </cell>
          <cell r="T2754">
            <v>22</v>
          </cell>
          <cell r="U2754">
            <v>6</v>
          </cell>
          <cell r="V2754" t="str">
            <v>CN</v>
          </cell>
          <cell r="W2754" t="str">
            <v>Non Compliant</v>
          </cell>
          <cell r="Y2754">
            <v>49</v>
          </cell>
        </row>
        <row r="2755">
          <cell r="A2755" t="str">
            <v>RV2068CH</v>
          </cell>
          <cell r="B2755" t="str">
            <v>Soundcraft</v>
          </cell>
          <cell r="C2755" t="str">
            <v>Power Supplies</v>
          </cell>
          <cell r="D2755" t="str">
            <v>RV2068CH</v>
          </cell>
          <cell r="E2755" t="str">
            <v>SC-OTHER</v>
          </cell>
          <cell r="H2755" t="str">
            <v>CPS450/900/950 10WY PSU LEAD</v>
          </cell>
          <cell r="I2755" t="str">
            <v>DC cable 10 way</v>
          </cell>
          <cell r="J2755">
            <v>235</v>
          </cell>
          <cell r="K2755">
            <v>235</v>
          </cell>
          <cell r="L2755">
            <v>170.99</v>
          </cell>
          <cell r="R2755">
            <v>35</v>
          </cell>
          <cell r="S2755">
            <v>45</v>
          </cell>
          <cell r="U2755">
            <v>20</v>
          </cell>
          <cell r="V2755" t="str">
            <v>CN</v>
          </cell>
          <cell r="W2755" t="str">
            <v>Non Compliant</v>
          </cell>
          <cell r="Y2755">
            <v>50</v>
          </cell>
        </row>
        <row r="2756">
          <cell r="A2756" t="str">
            <v>RL0095-01</v>
          </cell>
          <cell r="B2756" t="str">
            <v>Soundcraft</v>
          </cell>
          <cell r="C2756" t="str">
            <v>Power Supplies</v>
          </cell>
          <cell r="D2756" t="str">
            <v>RL0095-01</v>
          </cell>
          <cell r="E2756" t="str">
            <v>SC-SPARES</v>
          </cell>
          <cell r="H2756" t="str">
            <v>DC cable  10-5 way</v>
          </cell>
          <cell r="I2756" t="str">
            <v>DC cable  10-5 way</v>
          </cell>
          <cell r="R2756">
            <v>35</v>
          </cell>
          <cell r="S2756">
            <v>45</v>
          </cell>
          <cell r="U2756">
            <v>20</v>
          </cell>
          <cell r="V2756" t="str">
            <v>CN</v>
          </cell>
          <cell r="W2756" t="str">
            <v>Non Compliant</v>
          </cell>
          <cell r="Y2756">
            <v>51</v>
          </cell>
        </row>
        <row r="2757">
          <cell r="A2757" t="str">
            <v>JB0158</v>
          </cell>
          <cell r="B2757" t="str">
            <v>Soundcraft</v>
          </cell>
          <cell r="C2757" t="str">
            <v>Power Supplies</v>
          </cell>
          <cell r="D2757" t="str">
            <v>JB0158</v>
          </cell>
          <cell r="E2757" t="str">
            <v>JBL025</v>
          </cell>
          <cell r="F2757" t="str">
            <v>YES</v>
          </cell>
          <cell r="H2757" t="str">
            <v>Gooseneck Lamp 18" Right Angle</v>
          </cell>
          <cell r="I2757" t="str">
            <v>Gooseneck Lamp 18" Right Angle</v>
          </cell>
          <cell r="J2757">
            <v>65</v>
          </cell>
          <cell r="K2757">
            <v>65</v>
          </cell>
          <cell r="L2757">
            <v>43.21</v>
          </cell>
          <cell r="R2757">
            <v>35</v>
          </cell>
          <cell r="S2757">
            <v>45</v>
          </cell>
          <cell r="T2757">
            <v>2</v>
          </cell>
          <cell r="U2757">
            <v>2</v>
          </cell>
          <cell r="V2757" t="str">
            <v>CN</v>
          </cell>
          <cell r="W2757" t="str">
            <v>Non Compliant</v>
          </cell>
          <cell r="Y2757">
            <v>53</v>
          </cell>
        </row>
        <row r="2758">
          <cell r="A2758" t="str">
            <v>JB0159</v>
          </cell>
          <cell r="B2758" t="str">
            <v>Soundcraft</v>
          </cell>
          <cell r="C2758" t="str">
            <v>Power Supplies</v>
          </cell>
          <cell r="D2758" t="str">
            <v>JB0159</v>
          </cell>
          <cell r="E2758" t="str">
            <v>SC-SPARES</v>
          </cell>
          <cell r="H2758" t="str">
            <v>Gooseneck Lamp 18"</v>
          </cell>
          <cell r="I2758" t="str">
            <v>Gooseneck Lamp 18"</v>
          </cell>
          <cell r="J2758">
            <v>65</v>
          </cell>
          <cell r="K2758">
            <v>65</v>
          </cell>
          <cell r="L2758">
            <v>43.17</v>
          </cell>
          <cell r="R2758">
            <v>35</v>
          </cell>
          <cell r="S2758">
            <v>45</v>
          </cell>
          <cell r="T2758">
            <v>1</v>
          </cell>
          <cell r="U2758">
            <v>1</v>
          </cell>
          <cell r="V2758" t="str">
            <v>CN</v>
          </cell>
          <cell r="W2758" t="str">
            <v>Non Compliant</v>
          </cell>
          <cell r="Y2758">
            <v>54</v>
          </cell>
        </row>
        <row r="2759">
          <cell r="A2759" t="str">
            <v>SCR-5056217-01</v>
          </cell>
          <cell r="B2759" t="str">
            <v>Soundcraft</v>
          </cell>
          <cell r="C2759" t="str">
            <v>Ui Series</v>
          </cell>
          <cell r="D2759">
            <v>5056217</v>
          </cell>
          <cell r="E2759" t="str">
            <v>DSI</v>
          </cell>
          <cell r="H2759" t="str">
            <v>Ui-12 Digital Mixer US</v>
          </cell>
          <cell r="I2759" t="str">
            <v>Ui-12 (US)</v>
          </cell>
          <cell r="J2759">
            <v>485</v>
          </cell>
          <cell r="K2759">
            <v>489</v>
          </cell>
          <cell r="L2759">
            <v>381.59</v>
          </cell>
          <cell r="P2759">
            <v>688705006611</v>
          </cell>
          <cell r="R2759">
            <v>7.3</v>
          </cell>
          <cell r="S2759">
            <v>17.48</v>
          </cell>
          <cell r="T2759">
            <v>10.24</v>
          </cell>
          <cell r="U2759">
            <v>5.75</v>
          </cell>
          <cell r="V2759" t="str">
            <v>MY</v>
          </cell>
          <cell r="X2759" t="str">
            <v>http://www.soundcraft.com/products/ui12</v>
          </cell>
          <cell r="Y2759">
            <v>55</v>
          </cell>
        </row>
        <row r="2760">
          <cell r="A2760" t="str">
            <v>SCR-5056219-01</v>
          </cell>
          <cell r="B2760" t="str">
            <v>Soundcraft</v>
          </cell>
          <cell r="C2760" t="str">
            <v>Ui Series</v>
          </cell>
          <cell r="D2760">
            <v>5056219</v>
          </cell>
          <cell r="H2760" t="str">
            <v>UI-16 Digital Mixer US</v>
          </cell>
          <cell r="I2760" t="str">
            <v>Ui-16 (US)</v>
          </cell>
          <cell r="J2760">
            <v>660</v>
          </cell>
          <cell r="K2760">
            <v>659</v>
          </cell>
          <cell r="L2760">
            <v>519.77</v>
          </cell>
          <cell r="P2760">
            <v>688705006628</v>
          </cell>
          <cell r="R2760">
            <v>10.7</v>
          </cell>
          <cell r="S2760">
            <v>23.07</v>
          </cell>
          <cell r="T2760">
            <v>10.24</v>
          </cell>
          <cell r="U2760">
            <v>6.77</v>
          </cell>
          <cell r="V2760" t="str">
            <v>MY</v>
          </cell>
          <cell r="X2760" t="str">
            <v>http://www.soundcraft.com/products/ui16</v>
          </cell>
          <cell r="Y2760">
            <v>56</v>
          </cell>
        </row>
        <row r="2761">
          <cell r="A2761" t="str">
            <v>SCR-5076585-01</v>
          </cell>
          <cell r="B2761" t="str">
            <v>Soundcraft</v>
          </cell>
          <cell r="C2761" t="str">
            <v>Ui Series</v>
          </cell>
          <cell r="D2761">
            <v>5076585</v>
          </cell>
          <cell r="E2761" t="str">
            <v>SC-UI</v>
          </cell>
          <cell r="H2761" t="str">
            <v>Ui-24R Digital Mixer US</v>
          </cell>
          <cell r="I2761" t="str">
            <v>Ui-24R(US)</v>
          </cell>
          <cell r="J2761">
            <v>1495</v>
          </cell>
          <cell r="K2761">
            <v>1499</v>
          </cell>
          <cell r="L2761">
            <v>1114.92</v>
          </cell>
          <cell r="P2761">
            <v>688705006635</v>
          </cell>
          <cell r="R2761">
            <v>31</v>
          </cell>
          <cell r="S2761">
            <v>24</v>
          </cell>
          <cell r="T2761">
            <v>22</v>
          </cell>
          <cell r="U2761">
            <v>10</v>
          </cell>
          <cell r="V2761" t="str">
            <v>MY</v>
          </cell>
          <cell r="X2761" t="str">
            <v>http://www.soundcraft.com/en/products/ui24r</v>
          </cell>
          <cell r="Y2761">
            <v>57</v>
          </cell>
        </row>
        <row r="2762">
          <cell r="A2762" t="str">
            <v>SCR-5056170</v>
          </cell>
          <cell r="B2762" t="str">
            <v>Soundcraft</v>
          </cell>
          <cell r="C2762" t="str">
            <v>Si Impact</v>
          </cell>
          <cell r="D2762">
            <v>5056170</v>
          </cell>
          <cell r="E2762" t="str">
            <v>SC-VI</v>
          </cell>
          <cell r="H2762" t="str">
            <v>Si IMPACT CONSOLE</v>
          </cell>
          <cell r="I2762" t="str">
            <v>Si Impact</v>
          </cell>
          <cell r="J2762">
            <v>6020</v>
          </cell>
          <cell r="K2762">
            <v>3960</v>
          </cell>
          <cell r="L2762">
            <v>3129.26</v>
          </cell>
          <cell r="P2762">
            <v>688705008356</v>
          </cell>
          <cell r="R2762">
            <v>48.4</v>
          </cell>
          <cell r="S2762">
            <v>34</v>
          </cell>
          <cell r="T2762">
            <v>25.4</v>
          </cell>
          <cell r="U2762">
            <v>11.7</v>
          </cell>
          <cell r="V2762" t="str">
            <v>CN</v>
          </cell>
          <cell r="W2762" t="str">
            <v>Non Compliant</v>
          </cell>
          <cell r="X2762" t="str">
            <v>http://www.soundcraft.com/products/si-impact</v>
          </cell>
          <cell r="Y2762">
            <v>58</v>
          </cell>
        </row>
        <row r="2763">
          <cell r="A2763">
            <v>5060295</v>
          </cell>
          <cell r="B2763" t="str">
            <v>Soundcraft</v>
          </cell>
          <cell r="C2763" t="str">
            <v>Si Impact Accessories</v>
          </cell>
          <cell r="D2763">
            <v>5060295</v>
          </cell>
          <cell r="E2763">
            <v>72412000</v>
          </cell>
          <cell r="H2763" t="str">
            <v>Si Impact Accessory Kit</v>
          </cell>
          <cell r="I2763" t="str">
            <v>Si Impact Accessory Kit</v>
          </cell>
          <cell r="J2763">
            <v>160</v>
          </cell>
          <cell r="K2763">
            <v>135</v>
          </cell>
          <cell r="L2763">
            <v>78.23</v>
          </cell>
          <cell r="P2763">
            <v>688705002538</v>
          </cell>
          <cell r="V2763" t="str">
            <v>CN</v>
          </cell>
          <cell r="W2763" t="str">
            <v>Non Compliant</v>
          </cell>
          <cell r="Y2763">
            <v>59</v>
          </cell>
        </row>
        <row r="2764">
          <cell r="A2764" t="str">
            <v>SCR-5035677</v>
          </cell>
          <cell r="B2764" t="str">
            <v>Soundcraft</v>
          </cell>
          <cell r="C2764" t="str">
            <v>Si Expression</v>
          </cell>
          <cell r="D2764">
            <v>5035677</v>
          </cell>
          <cell r="E2764" t="str">
            <v>SC-VI</v>
          </cell>
          <cell r="H2764" t="str">
            <v>SI EXPRESSION 1 CONSOLE</v>
          </cell>
          <cell r="I2764" t="str">
            <v>SI EXPRESSION 1 CONSOLE</v>
          </cell>
          <cell r="J2764">
            <v>4945</v>
          </cell>
          <cell r="K2764">
            <v>4120</v>
          </cell>
          <cell r="L2764">
            <v>3085.17</v>
          </cell>
          <cell r="P2764">
            <v>688705000336</v>
          </cell>
          <cell r="R2764">
            <v>31</v>
          </cell>
          <cell r="S2764">
            <v>25</v>
          </cell>
          <cell r="T2764">
            <v>21.2</v>
          </cell>
          <cell r="U2764">
            <v>9.8000000000000007</v>
          </cell>
          <cell r="V2764" t="str">
            <v>CN</v>
          </cell>
          <cell r="W2764" t="str">
            <v>Non Compliant</v>
          </cell>
          <cell r="X2764" t="str">
            <v>http://www.soundcraft.com/products/si-expression-1</v>
          </cell>
          <cell r="Y2764">
            <v>60</v>
          </cell>
        </row>
        <row r="2765">
          <cell r="A2765">
            <v>5035678</v>
          </cell>
          <cell r="B2765" t="str">
            <v>Soundcraft</v>
          </cell>
          <cell r="C2765" t="str">
            <v>Si Expression</v>
          </cell>
          <cell r="D2765">
            <v>5035678</v>
          </cell>
          <cell r="E2765" t="str">
            <v>SC-SI</v>
          </cell>
          <cell r="H2765" t="str">
            <v xml:space="preserve">SI EXPRESSION 2 CONSOLE </v>
          </cell>
          <cell r="I2765" t="str">
            <v xml:space="preserve">SI EXPRESSION 2 CONSOLE </v>
          </cell>
          <cell r="J2765">
            <v>5390</v>
          </cell>
          <cell r="K2765">
            <v>4335</v>
          </cell>
          <cell r="L2765">
            <v>3236.49</v>
          </cell>
          <cell r="P2765">
            <v>688705000343</v>
          </cell>
          <cell r="R2765">
            <v>43.1</v>
          </cell>
          <cell r="S2765">
            <v>25</v>
          </cell>
          <cell r="T2765">
            <v>31.9</v>
          </cell>
          <cell r="U2765">
            <v>9.8000000000000007</v>
          </cell>
          <cell r="V2765" t="str">
            <v>CN</v>
          </cell>
          <cell r="W2765" t="str">
            <v>Non Compliant</v>
          </cell>
          <cell r="X2765" t="str">
            <v>http://www.soundcraft.com/products/si-expression-2</v>
          </cell>
          <cell r="Y2765">
            <v>61</v>
          </cell>
        </row>
        <row r="2766">
          <cell r="A2766">
            <v>5035679</v>
          </cell>
          <cell r="B2766" t="str">
            <v>Soundcraft</v>
          </cell>
          <cell r="C2766" t="str">
            <v>Si Expression</v>
          </cell>
          <cell r="D2766">
            <v>5035679</v>
          </cell>
          <cell r="E2766" t="str">
            <v>SC-SI</v>
          </cell>
          <cell r="H2766" t="str">
            <v xml:space="preserve">SI EXPRESSION 3 CONSOLE </v>
          </cell>
          <cell r="I2766" t="str">
            <v xml:space="preserve">SI EXPRESSION 3 CONSOLE </v>
          </cell>
          <cell r="J2766">
            <v>6985</v>
          </cell>
          <cell r="K2766">
            <v>5820</v>
          </cell>
          <cell r="L2766">
            <v>4347.47</v>
          </cell>
          <cell r="P2766">
            <v>688705000350</v>
          </cell>
          <cell r="R2766">
            <v>55.2</v>
          </cell>
          <cell r="S2766">
            <v>25</v>
          </cell>
          <cell r="T2766">
            <v>40.5</v>
          </cell>
          <cell r="U2766">
            <v>9.8000000000000007</v>
          </cell>
          <cell r="V2766" t="str">
            <v>CN</v>
          </cell>
          <cell r="W2766" t="str">
            <v>Non Compliant</v>
          </cell>
          <cell r="X2766" t="str">
            <v>http://www.soundcraft.com/products/si-expression-3</v>
          </cell>
          <cell r="Y2766">
            <v>62</v>
          </cell>
        </row>
        <row r="2767">
          <cell r="A2767">
            <v>5001849</v>
          </cell>
          <cell r="B2767" t="str">
            <v>Soundcraft</v>
          </cell>
          <cell r="C2767" t="str">
            <v>Si Performer</v>
          </cell>
          <cell r="D2767">
            <v>5001849</v>
          </cell>
          <cell r="E2767" t="str">
            <v>JBL018</v>
          </cell>
          <cell r="H2767" t="str">
            <v>SiPerformer3</v>
          </cell>
          <cell r="I2767" t="str">
            <v>SiPerformer3</v>
          </cell>
          <cell r="J2767">
            <v>11080</v>
          </cell>
          <cell r="K2767">
            <v>9970</v>
          </cell>
          <cell r="L2767">
            <v>7394.89</v>
          </cell>
          <cell r="P2767">
            <v>688705000169</v>
          </cell>
          <cell r="R2767">
            <v>47.5</v>
          </cell>
          <cell r="S2767">
            <v>24</v>
          </cell>
          <cell r="T2767">
            <v>25</v>
          </cell>
          <cell r="U2767">
            <v>12.7</v>
          </cell>
          <cell r="V2767" t="str">
            <v>CN</v>
          </cell>
          <cell r="W2767" t="str">
            <v>Non Compliant</v>
          </cell>
          <cell r="X2767" t="str">
            <v>http://www.soundcraft.com/products/si-performer-3</v>
          </cell>
          <cell r="Y2767">
            <v>63</v>
          </cell>
        </row>
        <row r="2768">
          <cell r="A2768">
            <v>5009535</v>
          </cell>
          <cell r="B2768" t="str">
            <v>Soundcraft</v>
          </cell>
          <cell r="C2768" t="str">
            <v>Si Performer</v>
          </cell>
          <cell r="D2768">
            <v>5009535</v>
          </cell>
          <cell r="E2768" t="str">
            <v>SC-SI</v>
          </cell>
          <cell r="H2768" t="str">
            <v xml:space="preserve">SiPerformer2 </v>
          </cell>
          <cell r="I2768" t="str">
            <v xml:space="preserve">SiPerformer2 </v>
          </cell>
          <cell r="J2768">
            <v>9215</v>
          </cell>
          <cell r="K2768">
            <v>7375</v>
          </cell>
          <cell r="L2768">
            <v>5650.55</v>
          </cell>
          <cell r="P2768">
            <v>688705000152</v>
          </cell>
          <cell r="R2768">
            <v>37</v>
          </cell>
          <cell r="S2768">
            <v>24</v>
          </cell>
          <cell r="T2768">
            <v>25</v>
          </cell>
          <cell r="U2768">
            <v>12.7</v>
          </cell>
          <cell r="V2768" t="str">
            <v>CN</v>
          </cell>
          <cell r="W2768" t="str">
            <v>Non Compliant</v>
          </cell>
          <cell r="X2768" t="str">
            <v>http://www.soundcraft.com/products/si-performer-2</v>
          </cell>
          <cell r="Y2768">
            <v>64</v>
          </cell>
        </row>
        <row r="2769">
          <cell r="A2769">
            <v>5039954</v>
          </cell>
          <cell r="B2769" t="str">
            <v>Soundcraft</v>
          </cell>
          <cell r="C2769" t="str">
            <v>Si Performer</v>
          </cell>
          <cell r="D2769">
            <v>5039954</v>
          </cell>
          <cell r="E2769" t="str">
            <v>SC-VI</v>
          </cell>
          <cell r="H2769" t="str">
            <v>SiPerformer1</v>
          </cell>
          <cell r="I2769" t="str">
            <v>SiPerformer1</v>
          </cell>
          <cell r="J2769">
            <v>7545</v>
          </cell>
          <cell r="K2769">
            <v>6290</v>
          </cell>
          <cell r="L2769">
            <v>4805.25</v>
          </cell>
          <cell r="P2769">
            <v>688705000480</v>
          </cell>
          <cell r="R2769">
            <v>40</v>
          </cell>
          <cell r="S2769">
            <v>24</v>
          </cell>
          <cell r="T2769">
            <v>25</v>
          </cell>
          <cell r="U2769">
            <v>12.7</v>
          </cell>
          <cell r="V2769" t="str">
            <v>CN</v>
          </cell>
          <cell r="W2769" t="str">
            <v>Non Compliant</v>
          </cell>
          <cell r="X2769" t="str">
            <v>http://www.soundcraft.com/products/si-performer-1</v>
          </cell>
          <cell r="Y2769">
            <v>65</v>
          </cell>
        </row>
        <row r="2770">
          <cell r="A2770" t="str">
            <v>SCR-5039954</v>
          </cell>
          <cell r="B2770" t="str">
            <v>Soundcraft</v>
          </cell>
          <cell r="C2770" t="str">
            <v>Si Performer</v>
          </cell>
          <cell r="D2770" t="str">
            <v>SCR-5039954</v>
          </cell>
          <cell r="E2770" t="str">
            <v>SC-VI</v>
          </cell>
          <cell r="H2770" t="str">
            <v>SiPerformer1</v>
          </cell>
          <cell r="I2770" t="str">
            <v>SiPerformer1</v>
          </cell>
          <cell r="J2770">
            <v>7545</v>
          </cell>
          <cell r="L2770">
            <v>4805.25</v>
          </cell>
          <cell r="P2770">
            <v>688705000480</v>
          </cell>
          <cell r="R2770">
            <v>40</v>
          </cell>
          <cell r="S2770">
            <v>24</v>
          </cell>
          <cell r="T2770">
            <v>25</v>
          </cell>
          <cell r="U2770">
            <v>12.7</v>
          </cell>
          <cell r="V2770" t="str">
            <v>CN</v>
          </cell>
          <cell r="W2770" t="str">
            <v>Non Compliant</v>
          </cell>
          <cell r="X2770" t="str">
            <v>http://www.soundcraft.com/products/si-performer-1</v>
          </cell>
          <cell r="Y2770">
            <v>66</v>
          </cell>
        </row>
        <row r="2771">
          <cell r="A2771" t="str">
            <v>BF10.522001</v>
          </cell>
          <cell r="B2771" t="str">
            <v>Soundcraft</v>
          </cell>
          <cell r="C2771" t="str">
            <v>Si Series Accessories</v>
          </cell>
          <cell r="D2771" t="str">
            <v>BF10.522001</v>
          </cell>
          <cell r="E2771" t="str">
            <v>JBL018</v>
          </cell>
          <cell r="H2771" t="str">
            <v>Expression 1 Dust Cover and gooseneck</v>
          </cell>
          <cell r="I2771" t="str">
            <v>Expression 1 Dust Cover and gooseneck</v>
          </cell>
          <cell r="J2771">
            <v>155</v>
          </cell>
          <cell r="K2771">
            <v>130</v>
          </cell>
          <cell r="L2771">
            <v>91.67</v>
          </cell>
          <cell r="P2771">
            <v>688705000619</v>
          </cell>
          <cell r="R2771">
            <v>1</v>
          </cell>
          <cell r="S2771">
            <v>10</v>
          </cell>
          <cell r="T2771">
            <v>10</v>
          </cell>
          <cell r="U2771">
            <v>5</v>
          </cell>
          <cell r="V2771" t="str">
            <v>CN</v>
          </cell>
          <cell r="W2771" t="str">
            <v>Non Compliant</v>
          </cell>
          <cell r="Y2771">
            <v>67</v>
          </cell>
        </row>
        <row r="2772">
          <cell r="A2772" t="str">
            <v>BF10.522002</v>
          </cell>
          <cell r="B2772" t="str">
            <v>Soundcraft</v>
          </cell>
          <cell r="C2772" t="str">
            <v>Si Series Accessories</v>
          </cell>
          <cell r="D2772" t="str">
            <v>BF10.522002</v>
          </cell>
          <cell r="E2772" t="str">
            <v>SC-SPARES</v>
          </cell>
          <cell r="H2772" t="str">
            <v>Expression 2 + Performer 2 Dust Cover, Gooseneck, Scribble pad and Pen</v>
          </cell>
          <cell r="I2772" t="str">
            <v>Expression 2 + Performer 2 Dust Cover, Gooseneck, Scribble pad and Pen</v>
          </cell>
          <cell r="J2772">
            <v>155</v>
          </cell>
          <cell r="K2772">
            <v>140</v>
          </cell>
          <cell r="L2772">
            <v>100.29</v>
          </cell>
          <cell r="P2772">
            <v>688705000626</v>
          </cell>
          <cell r="R2772">
            <v>1</v>
          </cell>
          <cell r="S2772">
            <v>10</v>
          </cell>
          <cell r="T2772">
            <v>10</v>
          </cell>
          <cell r="U2772">
            <v>15</v>
          </cell>
          <cell r="V2772" t="str">
            <v>CN</v>
          </cell>
          <cell r="W2772" t="str">
            <v>Non Compliant</v>
          </cell>
          <cell r="Y2772">
            <v>68</v>
          </cell>
        </row>
        <row r="2773">
          <cell r="A2773" t="str">
            <v>BF10.522003</v>
          </cell>
          <cell r="B2773" t="str">
            <v>Soundcraft</v>
          </cell>
          <cell r="C2773" t="str">
            <v>Si Series Accessories</v>
          </cell>
          <cell r="D2773" t="str">
            <v>BF10.522003</v>
          </cell>
          <cell r="E2773" t="str">
            <v>SC-SPARES</v>
          </cell>
          <cell r="H2773" t="str">
            <v>Expression 3 + Performer 3 Dust Cover, 2 x  Gooseneck, Scribble pad and Pen</v>
          </cell>
          <cell r="I2773" t="str">
            <v>Expression 3 + Performer 3 Dust Cover, 2 x  Gooseneck, Scribble pad and Pen</v>
          </cell>
          <cell r="J2773">
            <v>270</v>
          </cell>
          <cell r="K2773">
            <v>222</v>
          </cell>
          <cell r="L2773">
            <v>168.96</v>
          </cell>
          <cell r="P2773">
            <v>688705000633</v>
          </cell>
          <cell r="R2773">
            <v>1</v>
          </cell>
          <cell r="S2773">
            <v>10</v>
          </cell>
          <cell r="T2773">
            <v>10</v>
          </cell>
          <cell r="U2773">
            <v>16</v>
          </cell>
          <cell r="V2773" t="str">
            <v>CN</v>
          </cell>
          <cell r="W2773" t="str">
            <v>Non Compliant</v>
          </cell>
          <cell r="Y2773">
            <v>69</v>
          </cell>
        </row>
        <row r="2774">
          <cell r="A2774">
            <v>5029646</v>
          </cell>
          <cell r="B2774" t="str">
            <v>Soundcraft</v>
          </cell>
          <cell r="C2774" t="str">
            <v>Si Series Accessories</v>
          </cell>
          <cell r="D2774">
            <v>5029646</v>
          </cell>
          <cell r="E2774" t="str">
            <v>MIX-ROH</v>
          </cell>
          <cell r="H2774" t="str">
            <v>Flightcase for Expression 2 or Performer 2</v>
          </cell>
          <cell r="I2774" t="str">
            <v>Flightcase for Expression 2 or Performer 2</v>
          </cell>
          <cell r="J2774">
            <v>890</v>
          </cell>
          <cell r="L2774">
            <v>546.36</v>
          </cell>
          <cell r="R2774">
            <v>35</v>
          </cell>
          <cell r="S2774">
            <v>45</v>
          </cell>
          <cell r="T2774">
            <v>45</v>
          </cell>
          <cell r="U2774">
            <v>20</v>
          </cell>
          <cell r="V2774" t="str">
            <v>ZZ</v>
          </cell>
          <cell r="Y2774">
            <v>70</v>
          </cell>
        </row>
        <row r="2775">
          <cell r="A2775">
            <v>5029647</v>
          </cell>
          <cell r="B2775" t="str">
            <v>Soundcraft</v>
          </cell>
          <cell r="C2775" t="str">
            <v>Si Series Accessories</v>
          </cell>
          <cell r="D2775">
            <v>5029647</v>
          </cell>
          <cell r="E2775" t="str">
            <v>SXC-SPARES</v>
          </cell>
          <cell r="H2775" t="str">
            <v>Flightcase for Expression 3 or Performer 3</v>
          </cell>
          <cell r="I2775" t="str">
            <v>Flightcase for Expression 3 or Performer 3</v>
          </cell>
          <cell r="J2775">
            <v>1060</v>
          </cell>
          <cell r="L2775">
            <v>670.8</v>
          </cell>
          <cell r="R2775">
            <v>35</v>
          </cell>
          <cell r="S2775">
            <v>45</v>
          </cell>
          <cell r="T2775">
            <v>45</v>
          </cell>
          <cell r="U2775">
            <v>20</v>
          </cell>
          <cell r="V2775" t="str">
            <v>CN</v>
          </cell>
          <cell r="W2775" t="str">
            <v>Non Compliant</v>
          </cell>
          <cell r="Y2775">
            <v>71</v>
          </cell>
        </row>
        <row r="2776">
          <cell r="A2776" t="str">
            <v>5019983.v</v>
          </cell>
          <cell r="B2776" t="str">
            <v>Soundcraft</v>
          </cell>
          <cell r="C2776" t="str">
            <v>Si Series Option Cards</v>
          </cell>
          <cell r="D2776" t="str">
            <v>5019983.v</v>
          </cell>
          <cell r="E2776" t="str">
            <v>ST-SPARES</v>
          </cell>
          <cell r="H2776" t="str">
            <v>SI SINGLE MODE MADI CARD,TSPR</v>
          </cell>
          <cell r="I2776" t="str">
            <v xml:space="preserve">Single mode Optical MADI Card </v>
          </cell>
          <cell r="J2776">
            <v>1275</v>
          </cell>
          <cell r="K2776">
            <v>960</v>
          </cell>
          <cell r="L2776">
            <v>726.72</v>
          </cell>
          <cell r="P2776">
            <v>688705003573</v>
          </cell>
          <cell r="R2776">
            <v>5</v>
          </cell>
          <cell r="S2776">
            <v>12</v>
          </cell>
          <cell r="T2776">
            <v>24</v>
          </cell>
          <cell r="U2776">
            <v>12</v>
          </cell>
          <cell r="V2776" t="str">
            <v>CN</v>
          </cell>
          <cell r="W2776" t="str">
            <v>Non Compliant</v>
          </cell>
          <cell r="X2776" t="str">
            <v>http://www.soundcraft.com/products/si-option-cards</v>
          </cell>
          <cell r="Y2776">
            <v>72</v>
          </cell>
        </row>
        <row r="2777">
          <cell r="A2777" t="str">
            <v>5031819.v</v>
          </cell>
          <cell r="B2777" t="str">
            <v>Soundcraft</v>
          </cell>
          <cell r="C2777" t="str">
            <v>Si Series Option Cards</v>
          </cell>
          <cell r="D2777" t="str">
            <v>5031819.v</v>
          </cell>
          <cell r="E2777" t="str">
            <v>ST-SPARES</v>
          </cell>
          <cell r="H2777" t="str">
            <v>SCR,Si Dante Option Card Module Spare</v>
          </cell>
          <cell r="I2777" t="str">
            <v>Dual port Cat 5 Dante  card</v>
          </cell>
          <cell r="J2777">
            <v>1455</v>
          </cell>
          <cell r="K2777">
            <v>1455</v>
          </cell>
          <cell r="L2777">
            <v>1200.4000000000001</v>
          </cell>
          <cell r="P2777">
            <v>688705000398</v>
          </cell>
          <cell r="R2777">
            <v>1</v>
          </cell>
          <cell r="S2777">
            <v>14</v>
          </cell>
          <cell r="T2777">
            <v>8</v>
          </cell>
          <cell r="U2777">
            <v>14</v>
          </cell>
          <cell r="V2777" t="str">
            <v>HU</v>
          </cell>
          <cell r="W2777" t="str">
            <v>Compliant</v>
          </cell>
          <cell r="X2777" t="str">
            <v>http://www.soundcraft.com/products/si-option-cards</v>
          </cell>
          <cell r="Y2777">
            <v>73</v>
          </cell>
        </row>
        <row r="2778">
          <cell r="A2778" t="str">
            <v>5046678.V</v>
          </cell>
          <cell r="B2778" t="str">
            <v>Soundcraft</v>
          </cell>
          <cell r="C2778" t="str">
            <v>Si Series Option Cards</v>
          </cell>
          <cell r="D2778" t="str">
            <v>5046678.V</v>
          </cell>
          <cell r="E2778" t="str">
            <v>SC-SPARES</v>
          </cell>
          <cell r="H2778" t="str">
            <v>SCR,SI MADI-USB COMBO CARD MODULE TSPR</v>
          </cell>
          <cell r="I2778" t="str">
            <v>32CH MADI + 32CH USB Si Option card for simaltaneous Stagebox and Record</v>
          </cell>
          <cell r="J2778">
            <v>605</v>
          </cell>
          <cell r="K2778">
            <v>500</v>
          </cell>
          <cell r="L2778">
            <v>375.99</v>
          </cell>
          <cell r="P2778">
            <v>688705001944</v>
          </cell>
          <cell r="R2778">
            <v>1</v>
          </cell>
          <cell r="S2778">
            <v>10</v>
          </cell>
          <cell r="T2778">
            <v>10</v>
          </cell>
          <cell r="U2778">
            <v>14.25</v>
          </cell>
          <cell r="V2778" t="str">
            <v>CN</v>
          </cell>
          <cell r="W2778" t="str">
            <v>Non Compliant</v>
          </cell>
          <cell r="X2778" t="str">
            <v>http://www.soundcraft.com/products/si-option-cards</v>
          </cell>
          <cell r="Y2778">
            <v>74</v>
          </cell>
        </row>
        <row r="2779">
          <cell r="A2779" t="str">
            <v>A520.001000SP</v>
          </cell>
          <cell r="B2779" t="str">
            <v>Soundcraft</v>
          </cell>
          <cell r="C2779" t="str">
            <v>Si Series Option Cards</v>
          </cell>
          <cell r="D2779" t="str">
            <v>A520.001000SP</v>
          </cell>
          <cell r="E2779" t="str">
            <v>JBL030</v>
          </cell>
          <cell r="H2779" t="str">
            <v>SI OPTICAL MADI CARD SPARE Module</v>
          </cell>
          <cell r="I2779" t="str">
            <v>Multi mode Optical MADI Card (note ships with MSB as standard, order for CSB)</v>
          </cell>
          <cell r="J2779">
            <v>1080</v>
          </cell>
          <cell r="K2779">
            <v>905</v>
          </cell>
          <cell r="L2779">
            <v>685.05</v>
          </cell>
          <cell r="P2779">
            <v>688705003580</v>
          </cell>
          <cell r="R2779">
            <v>1</v>
          </cell>
          <cell r="S2779">
            <v>15</v>
          </cell>
          <cell r="T2779">
            <v>8</v>
          </cell>
          <cell r="U2779">
            <v>4</v>
          </cell>
          <cell r="V2779" t="str">
            <v>CN</v>
          </cell>
          <cell r="W2779" t="str">
            <v>Non Compliant</v>
          </cell>
          <cell r="X2779" t="str">
            <v>http://www.soundcraft.com/products/si-option-cards</v>
          </cell>
          <cell r="Y2779">
            <v>75</v>
          </cell>
        </row>
        <row r="2780">
          <cell r="A2780" t="str">
            <v>A520.002000SP</v>
          </cell>
          <cell r="B2780" t="str">
            <v>Soundcraft</v>
          </cell>
          <cell r="C2780" t="str">
            <v>Si Series Option Cards</v>
          </cell>
          <cell r="D2780" t="str">
            <v>A520.002000SP</v>
          </cell>
          <cell r="E2780" t="str">
            <v>SC-SPARES</v>
          </cell>
          <cell r="H2780" t="str">
            <v>AES/EBU 4+4 XLR card</v>
          </cell>
          <cell r="I2780" t="str">
            <v>AES/EBU 4+4 XLR card</v>
          </cell>
          <cell r="J2780">
            <v>920</v>
          </cell>
          <cell r="K2780">
            <v>768</v>
          </cell>
          <cell r="L2780">
            <v>627.77</v>
          </cell>
          <cell r="P2780">
            <v>688705001357</v>
          </cell>
          <cell r="R2780">
            <v>1</v>
          </cell>
          <cell r="S2780">
            <v>4.5</v>
          </cell>
          <cell r="T2780">
            <v>5</v>
          </cell>
          <cell r="U2780">
            <v>4.5</v>
          </cell>
          <cell r="V2780" t="str">
            <v>CN</v>
          </cell>
          <cell r="W2780" t="str">
            <v>Non Compliant</v>
          </cell>
          <cell r="X2780" t="str">
            <v>http://www.soundcraft.com/products/si-option-cards</v>
          </cell>
          <cell r="Y2780">
            <v>76</v>
          </cell>
        </row>
        <row r="2781">
          <cell r="A2781" t="str">
            <v>A520.003000SP</v>
          </cell>
          <cell r="B2781" t="str">
            <v>Soundcraft</v>
          </cell>
          <cell r="C2781" t="str">
            <v>Si Series Option Cards</v>
          </cell>
          <cell r="D2781" t="str">
            <v>A520.003000SP</v>
          </cell>
          <cell r="E2781" t="str">
            <v>SC-SPARES</v>
          </cell>
          <cell r="H2781" t="str">
            <v>AES/EBU 8+8 D type card with Word Clock</v>
          </cell>
          <cell r="I2781" t="str">
            <v>AES/EBU 8+8 D type card with Word Clock</v>
          </cell>
          <cell r="J2781">
            <v>905</v>
          </cell>
          <cell r="L2781">
            <v>602.59</v>
          </cell>
          <cell r="P2781">
            <v>688705001364</v>
          </cell>
          <cell r="R2781">
            <v>1</v>
          </cell>
          <cell r="S2781">
            <v>14.5</v>
          </cell>
          <cell r="T2781">
            <v>7.5</v>
          </cell>
          <cell r="U2781">
            <v>4.5</v>
          </cell>
          <cell r="V2781" t="str">
            <v>ZZ</v>
          </cell>
          <cell r="W2781" t="str">
            <v>Compliant</v>
          </cell>
          <cell r="X2781" t="str">
            <v>http://www.soundcraft.com/products/si-option-cards</v>
          </cell>
          <cell r="Y2781">
            <v>77</v>
          </cell>
        </row>
        <row r="2782">
          <cell r="A2782" t="str">
            <v>A520.004000SP</v>
          </cell>
          <cell r="B2782" t="str">
            <v>Soundcraft</v>
          </cell>
          <cell r="C2782" t="str">
            <v>Si Series Option Cards</v>
          </cell>
          <cell r="D2782" t="str">
            <v>A520.004000SP</v>
          </cell>
          <cell r="E2782" t="str">
            <v>SC-SPARES</v>
          </cell>
          <cell r="H2782" t="str">
            <v>Si AVIOM Option Card Spare Module</v>
          </cell>
          <cell r="I2782" t="str">
            <v>A-Net Aviom Card</v>
          </cell>
          <cell r="J2782">
            <v>2730</v>
          </cell>
          <cell r="K2782">
            <v>2270</v>
          </cell>
          <cell r="L2782">
            <v>1871.85</v>
          </cell>
          <cell r="P2782">
            <v>688705001340</v>
          </cell>
          <cell r="R2782">
            <v>1</v>
          </cell>
          <cell r="S2782">
            <v>15</v>
          </cell>
          <cell r="T2782">
            <v>11</v>
          </cell>
          <cell r="U2782">
            <v>7.5</v>
          </cell>
          <cell r="V2782" t="str">
            <v>CN</v>
          </cell>
          <cell r="W2782" t="str">
            <v>Non Compliant</v>
          </cell>
          <cell r="X2782" t="str">
            <v>http://www.soundcraft.com/products/si-option-cards</v>
          </cell>
          <cell r="Y2782">
            <v>78</v>
          </cell>
        </row>
        <row r="2783">
          <cell r="A2783" t="str">
            <v>A520.005000SP</v>
          </cell>
          <cell r="B2783" t="str">
            <v>Soundcraft</v>
          </cell>
          <cell r="C2783" t="str">
            <v>Si Series Option Cards</v>
          </cell>
          <cell r="D2783" t="str">
            <v>A520.005000SP</v>
          </cell>
          <cell r="E2783" t="str">
            <v>SC-SPARES</v>
          </cell>
          <cell r="H2783" t="str">
            <v>Si CAT5 MADI Option Card Spare Module</v>
          </cell>
          <cell r="I2783" t="str">
            <v>Cat 5 Dual port MADI (order with CSB)</v>
          </cell>
          <cell r="J2783">
            <v>1195</v>
          </cell>
          <cell r="K2783">
            <v>965</v>
          </cell>
          <cell r="L2783">
            <v>728.99</v>
          </cell>
          <cell r="P2783">
            <v>688705001371</v>
          </cell>
          <cell r="R2783">
            <v>1</v>
          </cell>
          <cell r="S2783">
            <v>15</v>
          </cell>
          <cell r="T2783">
            <v>8</v>
          </cell>
          <cell r="U2783">
            <v>4</v>
          </cell>
          <cell r="V2783" t="str">
            <v>CN</v>
          </cell>
          <cell r="W2783" t="str">
            <v>Non Compliant</v>
          </cell>
          <cell r="X2783" t="str">
            <v>http://www.soundcraft.com/products/si-option-cards</v>
          </cell>
          <cell r="Y2783">
            <v>79</v>
          </cell>
        </row>
        <row r="2784">
          <cell r="A2784" t="str">
            <v>A520.006000SP</v>
          </cell>
          <cell r="B2784" t="str">
            <v>Soundcraft</v>
          </cell>
          <cell r="C2784" t="str">
            <v>Si Series Option Cards</v>
          </cell>
          <cell r="D2784" t="str">
            <v>A520.006000SP</v>
          </cell>
          <cell r="E2784" t="str">
            <v>SC-SPARES</v>
          </cell>
          <cell r="H2784" t="str">
            <v>Si CobraNet Option Card Spare Module</v>
          </cell>
          <cell r="I2784" t="str">
            <v>32 ch Cobranet Card</v>
          </cell>
          <cell r="J2784">
            <v>2030</v>
          </cell>
          <cell r="K2784">
            <v>1690</v>
          </cell>
          <cell r="L2784">
            <v>1399.65</v>
          </cell>
          <cell r="P2784">
            <v>688705001388</v>
          </cell>
          <cell r="R2784">
            <v>1</v>
          </cell>
          <cell r="S2784">
            <v>1</v>
          </cell>
          <cell r="T2784">
            <v>1</v>
          </cell>
          <cell r="U2784">
            <v>1</v>
          </cell>
          <cell r="V2784" t="str">
            <v>CN</v>
          </cell>
          <cell r="W2784" t="str">
            <v>Non Compliant</v>
          </cell>
          <cell r="X2784" t="str">
            <v>http://www.soundcraft.com/products/si-option-cards</v>
          </cell>
          <cell r="Y2784">
            <v>80</v>
          </cell>
        </row>
        <row r="2785">
          <cell r="A2785" t="str">
            <v>A947.042500</v>
          </cell>
          <cell r="B2785" t="str">
            <v>Soundcraft</v>
          </cell>
          <cell r="C2785" t="str">
            <v>Vi1</v>
          </cell>
          <cell r="D2785" t="str">
            <v>A947.042500</v>
          </cell>
          <cell r="E2785" t="str">
            <v>SC-VI</v>
          </cell>
          <cell r="F2785" t="str">
            <v>YES</v>
          </cell>
          <cell r="H2785" t="str">
            <v>PSU MODULE</v>
          </cell>
          <cell r="I2785" t="str">
            <v xml:space="preserve">Vi1 spare psu (internal) </v>
          </cell>
          <cell r="J2785">
            <v>1955</v>
          </cell>
          <cell r="K2785">
            <v>1955</v>
          </cell>
          <cell r="L2785">
            <v>968.31</v>
          </cell>
          <cell r="V2785" t="str">
            <v>CN</v>
          </cell>
          <cell r="W2785" t="str">
            <v>Non Compliant</v>
          </cell>
          <cell r="Y2785">
            <v>81</v>
          </cell>
        </row>
        <row r="2786">
          <cell r="A2786" t="str">
            <v>BF10.947008</v>
          </cell>
          <cell r="B2786" t="str">
            <v>Soundcraft</v>
          </cell>
          <cell r="C2786" t="str">
            <v>Vi1</v>
          </cell>
          <cell r="D2786" t="str">
            <v>BF10.947008</v>
          </cell>
          <cell r="E2786" t="str">
            <v>SC-SPARES</v>
          </cell>
          <cell r="F2786" t="str">
            <v>YES</v>
          </cell>
          <cell r="H2786" t="str">
            <v>VI1 DUSTCOVER</v>
          </cell>
          <cell r="I2786" t="str">
            <v>Vi1 Dust Cover</v>
          </cell>
          <cell r="J2786">
            <v>205</v>
          </cell>
          <cell r="K2786">
            <v>205</v>
          </cell>
          <cell r="L2786">
            <v>99.34</v>
          </cell>
          <cell r="V2786" t="str">
            <v>CN</v>
          </cell>
          <cell r="W2786" t="str">
            <v>Non Compliant</v>
          </cell>
          <cell r="Y2786">
            <v>82</v>
          </cell>
        </row>
        <row r="2787">
          <cell r="A2787">
            <v>5083487</v>
          </cell>
          <cell r="B2787" t="str">
            <v>Soundcraft</v>
          </cell>
          <cell r="C2787" t="str">
            <v>Vi1000</v>
          </cell>
          <cell r="D2787">
            <v>5083487</v>
          </cell>
          <cell r="E2787" t="str">
            <v>SC-OTHER</v>
          </cell>
          <cell r="H2787" t="str">
            <v>Vi1000 Digital Mixing System</v>
          </cell>
          <cell r="I2787" t="str">
            <v>Vi1000 Digital Mixing System</v>
          </cell>
          <cell r="J2787">
            <v>29185</v>
          </cell>
          <cell r="K2787">
            <v>29185</v>
          </cell>
          <cell r="L2787">
            <v>16176.55</v>
          </cell>
          <cell r="P2787">
            <v>688705003115</v>
          </cell>
          <cell r="R2787">
            <v>102</v>
          </cell>
          <cell r="S2787">
            <v>37.4</v>
          </cell>
          <cell r="T2787">
            <v>38.6</v>
          </cell>
          <cell r="U2787">
            <v>23.2</v>
          </cell>
          <cell r="V2787" t="str">
            <v>CN</v>
          </cell>
          <cell r="W2787" t="str">
            <v>Non Compliant</v>
          </cell>
          <cell r="Y2787">
            <v>83</v>
          </cell>
        </row>
        <row r="2788">
          <cell r="A2788" t="str">
            <v>5095581-00</v>
          </cell>
          <cell r="B2788" t="str">
            <v>Soundcraft</v>
          </cell>
          <cell r="C2788" t="str">
            <v>Vi1000</v>
          </cell>
          <cell r="D2788" t="str">
            <v>5095581-00</v>
          </cell>
          <cell r="F2788" t="str">
            <v>YES</v>
          </cell>
          <cell r="H2788" t="str">
            <v>Vi1000 Flightcase Amptown</v>
          </cell>
          <cell r="I2788" t="str">
            <v xml:space="preserve">Vi1000 Flightcase                                                       </v>
          </cell>
          <cell r="J2788">
            <v>3330</v>
          </cell>
          <cell r="K2788">
            <v>3330</v>
          </cell>
          <cell r="L2788">
            <v>1654.41</v>
          </cell>
          <cell r="V2788" t="str">
            <v>DE</v>
          </cell>
          <cell r="W2788" t="str">
            <v>Compliant</v>
          </cell>
          <cell r="Y2788">
            <v>84</v>
          </cell>
        </row>
        <row r="2789">
          <cell r="A2789">
            <v>5056046</v>
          </cell>
          <cell r="B2789" t="str">
            <v>Soundcraft</v>
          </cell>
          <cell r="C2789" t="str">
            <v>Vi2000</v>
          </cell>
          <cell r="D2789">
            <v>5056046</v>
          </cell>
          <cell r="E2789" t="str">
            <v>SC-VI</v>
          </cell>
          <cell r="H2789" t="str">
            <v>Vi2000 Digital Mixing System</v>
          </cell>
          <cell r="I2789" t="str">
            <v xml:space="preserve">Vi2000 Digital Mixing System </v>
          </cell>
          <cell r="J2789">
            <v>49175</v>
          </cell>
          <cell r="K2789">
            <v>49175</v>
          </cell>
          <cell r="L2789">
            <v>26890.66</v>
          </cell>
          <cell r="P2789">
            <v>688705001623</v>
          </cell>
          <cell r="V2789" t="str">
            <v>CN</v>
          </cell>
          <cell r="W2789" t="str">
            <v>Non Compliant</v>
          </cell>
          <cell r="Y2789">
            <v>85</v>
          </cell>
        </row>
        <row r="2790">
          <cell r="A2790">
            <v>5042680</v>
          </cell>
          <cell r="B2790" t="str">
            <v>Soundcraft</v>
          </cell>
          <cell r="C2790" t="str">
            <v>Vi3000</v>
          </cell>
          <cell r="D2790">
            <v>5042680</v>
          </cell>
          <cell r="E2790" t="str">
            <v>SC-SI</v>
          </cell>
          <cell r="H2790" t="str">
            <v>Vi3000 Digital Mixing System</v>
          </cell>
          <cell r="I2790" t="str">
            <v>Vi3000 : 48</v>
          </cell>
          <cell r="J2790">
            <v>64390</v>
          </cell>
          <cell r="K2790">
            <v>64390</v>
          </cell>
          <cell r="L2790">
            <v>35628.39</v>
          </cell>
          <cell r="P2790">
            <v>688705000862</v>
          </cell>
          <cell r="V2790" t="str">
            <v>CN</v>
          </cell>
          <cell r="W2790" t="str">
            <v>Non Compliant</v>
          </cell>
          <cell r="Y2790">
            <v>86</v>
          </cell>
        </row>
        <row r="2791">
          <cell r="A2791">
            <v>5057291</v>
          </cell>
          <cell r="B2791" t="str">
            <v>Soundcraft</v>
          </cell>
          <cell r="C2791" t="str">
            <v>Vi5000/7000</v>
          </cell>
          <cell r="D2791">
            <v>5057291</v>
          </cell>
          <cell r="E2791">
            <v>31100900</v>
          </cell>
          <cell r="H2791" t="str">
            <v>VI7000 CONTROL SURFACE</v>
          </cell>
          <cell r="I2791" t="str">
            <v>Vi7000 Surface</v>
          </cell>
          <cell r="J2791">
            <v>53930</v>
          </cell>
          <cell r="K2791">
            <v>53930</v>
          </cell>
          <cell r="L2791">
            <v>30281.68</v>
          </cell>
          <cell r="P2791">
            <v>688705001784</v>
          </cell>
          <cell r="V2791" t="str">
            <v>CN</v>
          </cell>
          <cell r="W2791" t="str">
            <v>Non Compliant</v>
          </cell>
          <cell r="Y2791">
            <v>87</v>
          </cell>
        </row>
        <row r="2792">
          <cell r="A2792" t="str">
            <v>5059729HU</v>
          </cell>
          <cell r="B2792" t="str">
            <v>Soundcraft</v>
          </cell>
          <cell r="C2792" t="str">
            <v>Vi5000/7000</v>
          </cell>
          <cell r="D2792" t="str">
            <v>5059729HU</v>
          </cell>
          <cell r="E2792" t="str">
            <v>SC-SI</v>
          </cell>
          <cell r="H2792" t="str">
            <v>VI5000/7000 LOCAL RACK 96kHz Full Opt</v>
          </cell>
          <cell r="I2792" t="str">
            <v>ViLR-96FO 96kHz Fully Multimode Optical local rack for use with Vi5000/7000</v>
          </cell>
          <cell r="J2792">
            <v>98040</v>
          </cell>
          <cell r="K2792">
            <v>98040</v>
          </cell>
          <cell r="L2792">
            <v>49015.6</v>
          </cell>
          <cell r="P2792">
            <v>688705002385</v>
          </cell>
          <cell r="V2792" t="str">
            <v>CN</v>
          </cell>
          <cell r="W2792" t="str">
            <v>Non Compliant</v>
          </cell>
          <cell r="Y2792">
            <v>88</v>
          </cell>
        </row>
        <row r="2793">
          <cell r="A2793" t="str">
            <v>5059730HU</v>
          </cell>
          <cell r="B2793" t="str">
            <v>Soundcraft</v>
          </cell>
          <cell r="C2793" t="str">
            <v>Vi5000/7000</v>
          </cell>
          <cell r="D2793" t="str">
            <v>5059730HU</v>
          </cell>
          <cell r="E2793" t="str">
            <v>SC-VI</v>
          </cell>
          <cell r="H2793" t="str">
            <v>VI5000/7000 LOCAL RACK 96kHz Cat 5</v>
          </cell>
          <cell r="I2793" t="str">
            <v>ViLR-96C5  96kHz Cat5 local rack for use with Vi5000/7000</v>
          </cell>
          <cell r="J2793">
            <v>81175</v>
          </cell>
          <cell r="K2793">
            <v>81175</v>
          </cell>
          <cell r="L2793">
            <v>44825.4</v>
          </cell>
          <cell r="P2793">
            <v>688705002378</v>
          </cell>
          <cell r="R2793">
            <v>80</v>
          </cell>
          <cell r="S2793">
            <v>30.5</v>
          </cell>
          <cell r="T2793">
            <v>24</v>
          </cell>
          <cell r="U2793">
            <v>30.5</v>
          </cell>
          <cell r="V2793" t="str">
            <v>CN</v>
          </cell>
          <cell r="W2793" t="str">
            <v>Non Compliant</v>
          </cell>
          <cell r="Y2793">
            <v>89</v>
          </cell>
        </row>
        <row r="2794">
          <cell r="A2794" t="str">
            <v>5059731HU</v>
          </cell>
          <cell r="B2794" t="str">
            <v>Soundcraft</v>
          </cell>
          <cell r="C2794" t="str">
            <v>Vi5000/7000</v>
          </cell>
          <cell r="D2794" t="str">
            <v>5059731HU</v>
          </cell>
          <cell r="E2794" t="str">
            <v>SC-VI</v>
          </cell>
          <cell r="H2794" t="str">
            <v>VI5000/7000 LOCAL RACK 48kHz Cat 5</v>
          </cell>
          <cell r="I2794" t="str">
            <v>ViLR-48C5  48kHz Cat5 local rack for use with Vi5000/7000</v>
          </cell>
          <cell r="J2794">
            <v>64600</v>
          </cell>
          <cell r="K2794">
            <v>64600</v>
          </cell>
          <cell r="L2794">
            <v>35708.800000000003</v>
          </cell>
          <cell r="P2794">
            <v>688705002361</v>
          </cell>
          <cell r="R2794">
            <v>81</v>
          </cell>
          <cell r="S2794">
            <v>30.5</v>
          </cell>
          <cell r="T2794">
            <v>24</v>
          </cell>
          <cell r="U2794">
            <v>30.5</v>
          </cell>
          <cell r="V2794" t="str">
            <v>HU</v>
          </cell>
          <cell r="W2794" t="str">
            <v>Compliant</v>
          </cell>
          <cell r="Y2794">
            <v>90</v>
          </cell>
        </row>
        <row r="2795">
          <cell r="A2795" t="str">
            <v>5059732HU</v>
          </cell>
          <cell r="B2795" t="str">
            <v>Soundcraft</v>
          </cell>
          <cell r="C2795" t="str">
            <v>Vi5000/7000</v>
          </cell>
          <cell r="D2795" t="str">
            <v>5059732HU</v>
          </cell>
          <cell r="E2795" t="str">
            <v>SC-VI</v>
          </cell>
          <cell r="H2795" t="str">
            <v>VI5000/7000 LOCAL RACK 48kHz Optical</v>
          </cell>
          <cell r="I2795" t="str">
            <v>ViLR-48MO 48kHz Multimode Optical local rack for use with Vi5000/7000</v>
          </cell>
          <cell r="J2795">
            <v>70920</v>
          </cell>
          <cell r="K2795">
            <v>70920</v>
          </cell>
          <cell r="L2795">
            <v>39276.33</v>
          </cell>
          <cell r="P2795">
            <v>688705002354</v>
          </cell>
          <cell r="R2795">
            <v>83</v>
          </cell>
          <cell r="S2795">
            <v>24</v>
          </cell>
          <cell r="T2795">
            <v>21</v>
          </cell>
          <cell r="U2795">
            <v>24</v>
          </cell>
          <cell r="V2795" t="str">
            <v>HU</v>
          </cell>
          <cell r="W2795" t="str">
            <v>Compliant</v>
          </cell>
          <cell r="Y2795">
            <v>91</v>
          </cell>
        </row>
        <row r="2796">
          <cell r="A2796" t="str">
            <v>5059733HU</v>
          </cell>
          <cell r="B2796" t="str">
            <v>Soundcraft</v>
          </cell>
          <cell r="C2796" t="str">
            <v>Vi5000/7000</v>
          </cell>
          <cell r="D2796" t="str">
            <v>5059733HU</v>
          </cell>
          <cell r="E2796" t="str">
            <v>SC-VI</v>
          </cell>
          <cell r="H2796" t="str">
            <v>VI5000/7000 LOCAL RACK 96kHz Optical</v>
          </cell>
          <cell r="I2796" t="str">
            <v>ViLR-96MO 96kHz Multimode Optical local rack for use with Vi5000/7000</v>
          </cell>
          <cell r="J2796">
            <v>87955</v>
          </cell>
          <cell r="K2796">
            <v>87955</v>
          </cell>
          <cell r="L2796">
            <v>48729.78</v>
          </cell>
          <cell r="P2796">
            <v>688705002347</v>
          </cell>
          <cell r="R2796">
            <v>60</v>
          </cell>
          <cell r="S2796">
            <v>30</v>
          </cell>
          <cell r="T2796">
            <v>25</v>
          </cell>
          <cell r="U2796">
            <v>30</v>
          </cell>
          <cell r="V2796" t="str">
            <v>CN</v>
          </cell>
          <cell r="W2796" t="str">
            <v>Non Compliant</v>
          </cell>
          <cell r="Y2796">
            <v>92</v>
          </cell>
        </row>
        <row r="2797">
          <cell r="A2797" t="str">
            <v>RS2546SP</v>
          </cell>
          <cell r="B2797" t="str">
            <v>Soundcraft</v>
          </cell>
          <cell r="C2797" t="str">
            <v>Vi5000/7000 Accessories</v>
          </cell>
          <cell r="D2797" t="str">
            <v>RS2546SP</v>
          </cell>
          <cell r="E2797" t="str">
            <v>MIX-HALB</v>
          </cell>
          <cell r="F2797" t="str">
            <v>YES</v>
          </cell>
          <cell r="H2797" t="str">
            <v>VI 1U XLR BREAKOUT BOX 16M</v>
          </cell>
          <cell r="I2797" t="str">
            <v>1U 16M XLR Brk Box</v>
          </cell>
          <cell r="J2797">
            <v>1070</v>
          </cell>
          <cell r="K2797">
            <v>1070</v>
          </cell>
          <cell r="L2797">
            <v>506.05</v>
          </cell>
          <cell r="V2797" t="str">
            <v>CN</v>
          </cell>
          <cell r="W2797" t="str">
            <v>Non Compliant</v>
          </cell>
          <cell r="Y2797">
            <v>93</v>
          </cell>
        </row>
        <row r="2798">
          <cell r="A2798" t="str">
            <v>RS2565SP</v>
          </cell>
          <cell r="B2798" t="str">
            <v>Soundcraft</v>
          </cell>
          <cell r="C2798" t="str">
            <v>Vi5000/7000 Accessories</v>
          </cell>
          <cell r="D2798" t="str">
            <v>RS2565SP</v>
          </cell>
          <cell r="E2798" t="str">
            <v>SC-SPARES</v>
          </cell>
          <cell r="F2798" t="str">
            <v>YES</v>
          </cell>
          <cell r="H2798" t="str">
            <v>VI 1U XLR BREAKOUT BOX 8F/8M SPR ASSY</v>
          </cell>
          <cell r="I2798" t="str">
            <v>1U8F/8M XLR</v>
          </cell>
          <cell r="J2798">
            <v>1070</v>
          </cell>
          <cell r="K2798">
            <v>1070</v>
          </cell>
          <cell r="L2798">
            <v>506.05</v>
          </cell>
          <cell r="V2798" t="str">
            <v>CN</v>
          </cell>
          <cell r="W2798" t="str">
            <v>Non Compliant</v>
          </cell>
          <cell r="Y2798">
            <v>94</v>
          </cell>
        </row>
        <row r="2799">
          <cell r="A2799">
            <v>5058757</v>
          </cell>
          <cell r="B2799" t="str">
            <v>Soundcraft</v>
          </cell>
          <cell r="C2799" t="str">
            <v>Vi5000/7000 Accessories</v>
          </cell>
          <cell r="D2799">
            <v>5058757</v>
          </cell>
          <cell r="E2799">
            <v>31100900</v>
          </cell>
          <cell r="F2799" t="str">
            <v>YES</v>
          </cell>
          <cell r="H2799" t="str">
            <v>VIX000 Breakout Panel Local Rack CAT5 2SB</v>
          </cell>
          <cell r="I2799" t="str">
            <v>Cat5 2U Panel for 2 x SB</v>
          </cell>
          <cell r="J2799">
            <v>1720</v>
          </cell>
          <cell r="K2799">
            <v>1720</v>
          </cell>
          <cell r="L2799">
            <v>854.83</v>
          </cell>
          <cell r="V2799" t="str">
            <v>CN</v>
          </cell>
          <cell r="W2799" t="str">
            <v>Non Compliant</v>
          </cell>
          <cell r="Y2799">
            <v>95</v>
          </cell>
        </row>
        <row r="2800">
          <cell r="A2800">
            <v>5056738</v>
          </cell>
          <cell r="B2800" t="str">
            <v>Soundcraft</v>
          </cell>
          <cell r="C2800" t="str">
            <v>Vi5000/7000 Accessories</v>
          </cell>
          <cell r="D2800">
            <v>5056738</v>
          </cell>
          <cell r="E2800" t="str">
            <v>SC-UI</v>
          </cell>
          <cell r="F2800" t="str">
            <v>YES</v>
          </cell>
          <cell r="H2800" t="str">
            <v>SCR,VI ACTIVE BREAKOUT BOX</v>
          </cell>
          <cell r="I2800" t="str">
            <v>Vi Blu Link Active Breakout box - local IO</v>
          </cell>
          <cell r="J2800">
            <v>6050</v>
          </cell>
          <cell r="K2800">
            <v>6050</v>
          </cell>
          <cell r="L2800">
            <v>3013.68</v>
          </cell>
          <cell r="V2800" t="str">
            <v>CN</v>
          </cell>
          <cell r="W2800" t="str">
            <v>Non Compliant</v>
          </cell>
          <cell r="Y2800">
            <v>96</v>
          </cell>
        </row>
        <row r="2801">
          <cell r="A2801">
            <v>5058847</v>
          </cell>
          <cell r="B2801" t="str">
            <v>Soundcraft</v>
          </cell>
          <cell r="C2801" t="str">
            <v>Vi5000/7000 Accessories</v>
          </cell>
          <cell r="D2801">
            <v>5058847</v>
          </cell>
          <cell r="E2801">
            <v>31100900</v>
          </cell>
          <cell r="F2801" t="str">
            <v>YES</v>
          </cell>
          <cell r="H2801" t="str">
            <v>VIX000 Breakout Panel  OPT 1SB/2C</v>
          </cell>
          <cell r="I2801" t="str">
            <v xml:space="preserve">Optical 2U Panel for 1 x SB </v>
          </cell>
          <cell r="J2801">
            <v>3925</v>
          </cell>
          <cell r="K2801">
            <v>3925</v>
          </cell>
          <cell r="L2801">
            <v>1961.27</v>
          </cell>
          <cell r="V2801" t="str">
            <v>CN</v>
          </cell>
          <cell r="W2801" t="str">
            <v>Non Compliant</v>
          </cell>
          <cell r="Y2801">
            <v>97</v>
          </cell>
        </row>
        <row r="2802">
          <cell r="A2802" t="str">
            <v>5064929.V</v>
          </cell>
          <cell r="B2802" t="str">
            <v>Soundcraft</v>
          </cell>
          <cell r="C2802" t="str">
            <v>Vi Series Upgrade Kits</v>
          </cell>
          <cell r="D2802" t="str">
            <v>5064929.V</v>
          </cell>
          <cell r="E2802">
            <v>31100900</v>
          </cell>
          <cell r="F2802" t="str">
            <v>YES</v>
          </cell>
          <cell r="H2802" t="str">
            <v>VI200 SYSTEM CONTROL MODULE,TSPR</v>
          </cell>
          <cell r="I2802" t="str">
            <v>Vi200 Control Module Upgrade</v>
          </cell>
          <cell r="J2802">
            <v>6745</v>
          </cell>
          <cell r="K2802">
            <v>6745</v>
          </cell>
          <cell r="L2802">
            <v>3469.09</v>
          </cell>
          <cell r="V2802" t="str">
            <v>CN</v>
          </cell>
          <cell r="W2802" t="str">
            <v>Non Compliant</v>
          </cell>
          <cell r="Y2802">
            <v>98</v>
          </cell>
        </row>
        <row r="2803">
          <cell r="A2803" t="str">
            <v>5064930.V</v>
          </cell>
          <cell r="B2803" t="str">
            <v>Soundcraft</v>
          </cell>
          <cell r="C2803" t="str">
            <v>Vi Series Upgrade Kits</v>
          </cell>
          <cell r="D2803" t="str">
            <v>5064930.V</v>
          </cell>
          <cell r="E2803">
            <v>31000000</v>
          </cell>
          <cell r="F2803" t="str">
            <v>YES</v>
          </cell>
          <cell r="H2803" t="str">
            <v>VI400 SYSTEM CONTROL MODULE,TSPR</v>
          </cell>
          <cell r="I2803" t="str">
            <v>Vi400 Control Module Upgrade</v>
          </cell>
          <cell r="J2803">
            <v>7300</v>
          </cell>
          <cell r="K2803">
            <v>7300</v>
          </cell>
          <cell r="L2803">
            <v>3755.08</v>
          </cell>
          <cell r="R2803">
            <v>4.5</v>
          </cell>
          <cell r="S2803">
            <v>20</v>
          </cell>
          <cell r="T2803">
            <v>19</v>
          </cell>
          <cell r="U2803">
            <v>20</v>
          </cell>
          <cell r="V2803" t="str">
            <v>CN</v>
          </cell>
          <cell r="W2803" t="str">
            <v>Non Compliant</v>
          </cell>
          <cell r="Y2803">
            <v>99</v>
          </cell>
        </row>
        <row r="2804">
          <cell r="A2804" t="str">
            <v>5064931.V</v>
          </cell>
          <cell r="B2804" t="str">
            <v>Soundcraft</v>
          </cell>
          <cell r="C2804" t="str">
            <v>Vi Series Upgrade Kits</v>
          </cell>
          <cell r="D2804" t="str">
            <v>5064931.V</v>
          </cell>
          <cell r="E2804">
            <v>83300300</v>
          </cell>
          <cell r="F2804" t="str">
            <v>YES</v>
          </cell>
          <cell r="H2804" t="str">
            <v>VI600 SYSTEM CONTROL MODULE,TSPR</v>
          </cell>
          <cell r="I2804" t="str">
            <v>Vi600 Control Module Upgrade</v>
          </cell>
          <cell r="J2804">
            <v>7465</v>
          </cell>
          <cell r="K2804">
            <v>7465</v>
          </cell>
          <cell r="L2804">
            <v>3839.54</v>
          </cell>
          <cell r="R2804">
            <v>4.5</v>
          </cell>
          <cell r="S2804">
            <v>20</v>
          </cell>
          <cell r="T2804">
            <v>19</v>
          </cell>
          <cell r="U2804">
            <v>20</v>
          </cell>
          <cell r="V2804" t="str">
            <v>CN</v>
          </cell>
          <cell r="W2804" t="str">
            <v>Non Compliant</v>
          </cell>
          <cell r="Y2804">
            <v>100</v>
          </cell>
        </row>
        <row r="2805">
          <cell r="A2805">
            <v>5049655</v>
          </cell>
          <cell r="B2805" t="str">
            <v>Soundcraft</v>
          </cell>
          <cell r="C2805" t="str">
            <v>Si Series Stageboxes</v>
          </cell>
          <cell r="D2805">
            <v>5049655</v>
          </cell>
          <cell r="E2805" t="str">
            <v>SC-SML CO</v>
          </cell>
          <cell r="H2805" t="str">
            <v>Mini Stagebox-16R</v>
          </cell>
          <cell r="I2805" t="str">
            <v>MSB-16R</v>
          </cell>
          <cell r="J2805">
            <v>2190</v>
          </cell>
          <cell r="K2805">
            <v>1825</v>
          </cell>
          <cell r="L2805">
            <v>1366.42</v>
          </cell>
          <cell r="P2805">
            <v>688705003535</v>
          </cell>
          <cell r="R2805">
            <v>15.5</v>
          </cell>
          <cell r="S2805">
            <v>22</v>
          </cell>
          <cell r="T2805">
            <v>17</v>
          </cell>
          <cell r="U2805">
            <v>9.8000000000000007</v>
          </cell>
          <cell r="V2805" t="str">
            <v>CN</v>
          </cell>
          <cell r="W2805" t="str">
            <v>Non Compliant</v>
          </cell>
          <cell r="Y2805">
            <v>101</v>
          </cell>
        </row>
        <row r="2806">
          <cell r="A2806">
            <v>5074417</v>
          </cell>
          <cell r="B2806" t="str">
            <v>Soundcraft</v>
          </cell>
          <cell r="C2806" t="str">
            <v>Si Series Stageboxes</v>
          </cell>
          <cell r="D2806">
            <v>5074417</v>
          </cell>
          <cell r="E2806">
            <v>20110000</v>
          </cell>
          <cell r="H2806" t="str">
            <v>Mini Stagebox 16i US</v>
          </cell>
          <cell r="I2806" t="str">
            <v>Mini Stagebox 16i US</v>
          </cell>
          <cell r="J2806">
            <v>1530</v>
          </cell>
          <cell r="K2806">
            <v>1230</v>
          </cell>
          <cell r="L2806">
            <v>917.5</v>
          </cell>
          <cell r="P2806">
            <v>688705002637</v>
          </cell>
          <cell r="V2806" t="str">
            <v>CN</v>
          </cell>
          <cell r="W2806" t="str">
            <v>Non Compliant</v>
          </cell>
          <cell r="Y2806">
            <v>102</v>
          </cell>
        </row>
        <row r="2807">
          <cell r="A2807">
            <v>5074418</v>
          </cell>
          <cell r="B2807" t="str">
            <v>Soundcraft</v>
          </cell>
          <cell r="C2807" t="str">
            <v>Si Series Stageboxes</v>
          </cell>
          <cell r="D2807">
            <v>5074418</v>
          </cell>
          <cell r="E2807" t="str">
            <v>SC-SI</v>
          </cell>
          <cell r="H2807" t="str">
            <v>Mini Stagebox 32i US</v>
          </cell>
          <cell r="I2807" t="str">
            <v>Mini Stagebox 32i US</v>
          </cell>
          <cell r="J2807">
            <v>2765</v>
          </cell>
          <cell r="K2807">
            <v>2220</v>
          </cell>
          <cell r="L2807">
            <v>1657.16</v>
          </cell>
          <cell r="P2807">
            <v>688705002620</v>
          </cell>
          <cell r="V2807" t="str">
            <v>CN</v>
          </cell>
          <cell r="W2807" t="str">
            <v>Non Compliant</v>
          </cell>
          <cell r="Y2807">
            <v>103</v>
          </cell>
        </row>
        <row r="2808">
          <cell r="A2808">
            <v>5049659</v>
          </cell>
          <cell r="B2808" t="str">
            <v>Soundcraft</v>
          </cell>
          <cell r="C2808" t="str">
            <v>Si Series Stageboxes</v>
          </cell>
          <cell r="D2808">
            <v>5049659</v>
          </cell>
          <cell r="E2808" t="str">
            <v>SC-SI</v>
          </cell>
          <cell r="H2808" t="str">
            <v xml:space="preserve">Mini Stagebox 32R </v>
          </cell>
          <cell r="I2808" t="str">
            <v>MSB-32R</v>
          </cell>
          <cell r="J2808">
            <v>3935</v>
          </cell>
          <cell r="K2808">
            <v>3275</v>
          </cell>
          <cell r="L2808">
            <v>2455.67</v>
          </cell>
          <cell r="P2808">
            <v>688705003542</v>
          </cell>
          <cell r="R2808">
            <v>17.7</v>
          </cell>
          <cell r="S2808">
            <v>22</v>
          </cell>
          <cell r="T2808">
            <v>17</v>
          </cell>
          <cell r="U2808">
            <v>9.8000000000000007</v>
          </cell>
          <cell r="V2808" t="str">
            <v>CN</v>
          </cell>
          <cell r="W2808" t="str">
            <v>Non Compliant</v>
          </cell>
          <cell r="Y2808">
            <v>104</v>
          </cell>
        </row>
        <row r="2809">
          <cell r="A2809" t="str">
            <v>E947.350000</v>
          </cell>
          <cell r="B2809" t="str">
            <v>Soundcraft</v>
          </cell>
          <cell r="C2809" t="str">
            <v>Vi Series Stageboxes</v>
          </cell>
          <cell r="D2809" t="str">
            <v>E947.350000</v>
          </cell>
          <cell r="E2809" t="str">
            <v>SC-VI</v>
          </cell>
          <cell r="H2809" t="str">
            <v>Compact Stage Box - 32/8+8: Cat5 Neutrik</v>
          </cell>
          <cell r="I2809" t="str">
            <v>Compact Stage Box - 32/8+8: Cat5 Neutrik</v>
          </cell>
          <cell r="J2809">
            <v>7040</v>
          </cell>
          <cell r="K2809">
            <v>7040</v>
          </cell>
          <cell r="L2809">
            <v>5094.67</v>
          </cell>
          <cell r="P2809">
            <v>688705002866</v>
          </cell>
          <cell r="R2809">
            <v>15</v>
          </cell>
          <cell r="S2809">
            <v>30</v>
          </cell>
          <cell r="T2809">
            <v>15</v>
          </cell>
          <cell r="U2809">
            <v>15</v>
          </cell>
          <cell r="V2809" t="str">
            <v>CN</v>
          </cell>
          <cell r="W2809" t="str">
            <v>Non Compliant</v>
          </cell>
          <cell r="Y2809">
            <v>105</v>
          </cell>
        </row>
        <row r="2810">
          <cell r="A2810" t="str">
            <v>E947.351000</v>
          </cell>
          <cell r="B2810" t="str">
            <v>Soundcraft</v>
          </cell>
          <cell r="C2810" t="str">
            <v>Vi Series Stageboxes</v>
          </cell>
          <cell r="D2810" t="str">
            <v>E947.351000</v>
          </cell>
          <cell r="E2810" t="str">
            <v>SC-VI</v>
          </cell>
          <cell r="H2810" t="str">
            <v>Compact Stage Box - 32/8+8: Optical SC</v>
          </cell>
          <cell r="I2810" t="str">
            <v>Compact Stage Box - 32/8+8: Optical SC</v>
          </cell>
          <cell r="J2810">
            <v>9000</v>
          </cell>
          <cell r="K2810">
            <v>9000</v>
          </cell>
          <cell r="L2810">
            <v>5071.3999999999996</v>
          </cell>
          <cell r="P2810">
            <v>688705247816</v>
          </cell>
          <cell r="R2810">
            <v>15</v>
          </cell>
          <cell r="S2810">
            <v>30</v>
          </cell>
          <cell r="T2810">
            <v>22</v>
          </cell>
          <cell r="U2810">
            <v>14</v>
          </cell>
          <cell r="V2810" t="str">
            <v>CN</v>
          </cell>
          <cell r="W2810" t="str">
            <v>Non Compliant</v>
          </cell>
          <cell r="Y2810">
            <v>106</v>
          </cell>
        </row>
        <row r="2811">
          <cell r="A2811">
            <v>5031234</v>
          </cell>
          <cell r="B2811" t="str">
            <v>Soundcraft</v>
          </cell>
          <cell r="C2811" t="str">
            <v>Vi Series Stageboxes</v>
          </cell>
          <cell r="D2811">
            <v>5031234</v>
          </cell>
          <cell r="E2811" t="str">
            <v>SC-SPARES</v>
          </cell>
          <cell r="H2811" t="str">
            <v>Compact Stagebox 32/16 Cat 5</v>
          </cell>
          <cell r="I2811" t="str">
            <v>Compact Stage Box - 32/16: Cat5 Neutrik</v>
          </cell>
          <cell r="J2811">
            <v>7290</v>
          </cell>
          <cell r="K2811">
            <v>7290</v>
          </cell>
          <cell r="L2811">
            <v>4056.32</v>
          </cell>
          <cell r="P2811">
            <v>688705002293</v>
          </cell>
          <cell r="R2811">
            <v>15</v>
          </cell>
          <cell r="S2811">
            <v>30</v>
          </cell>
          <cell r="T2811">
            <v>15</v>
          </cell>
          <cell r="U2811">
            <v>15</v>
          </cell>
          <cell r="V2811" t="str">
            <v>CN</v>
          </cell>
          <cell r="W2811" t="str">
            <v>Non Compliant</v>
          </cell>
          <cell r="Y2811">
            <v>107</v>
          </cell>
        </row>
        <row r="2812">
          <cell r="A2812" t="str">
            <v>RW5786HU</v>
          </cell>
          <cell r="B2812" t="str">
            <v>Soundcraft</v>
          </cell>
          <cell r="C2812" t="str">
            <v>Vi Series Stageboxes</v>
          </cell>
          <cell r="D2812" t="str">
            <v>RW5786HU</v>
          </cell>
          <cell r="E2812" t="str">
            <v>SC-SML CO</v>
          </cell>
          <cell r="H2812" t="str">
            <v>ViSB 64:32 C5 - Vi Stage-box 64:32 Cat5</v>
          </cell>
          <cell r="I2812" t="str">
            <v>ViSB 64:32 C5 - Vi Stage-box 64:32 Cat5</v>
          </cell>
          <cell r="J2812">
            <v>20170</v>
          </cell>
          <cell r="K2812">
            <v>20170</v>
          </cell>
          <cell r="L2812">
            <v>10902.77</v>
          </cell>
          <cell r="P2812">
            <v>688705002460</v>
          </cell>
          <cell r="R2812">
            <v>192</v>
          </cell>
          <cell r="T2812">
            <v>45</v>
          </cell>
          <cell r="U2812">
            <v>25</v>
          </cell>
          <cell r="V2812" t="str">
            <v>HU</v>
          </cell>
          <cell r="W2812" t="str">
            <v>Compliant</v>
          </cell>
          <cell r="Y2812">
            <v>108</v>
          </cell>
        </row>
        <row r="2813">
          <cell r="A2813" t="str">
            <v>RW5786OHU</v>
          </cell>
          <cell r="B2813" t="str">
            <v>Soundcraft</v>
          </cell>
          <cell r="C2813" t="str">
            <v>Vi Series Stageboxes</v>
          </cell>
          <cell r="D2813" t="str">
            <v>RW5786OHU</v>
          </cell>
          <cell r="E2813" t="str">
            <v>SC-VI</v>
          </cell>
          <cell r="H2813" t="str">
            <v>Vi Stagebox Optical 64:32</v>
          </cell>
          <cell r="I2813" t="str">
            <v>ViSB 64:32 MO - Vi Stage-box 64:32 Optical Multimode</v>
          </cell>
          <cell r="J2813">
            <v>22620</v>
          </cell>
          <cell r="K2813">
            <v>22620</v>
          </cell>
          <cell r="L2813">
            <v>12254.85</v>
          </cell>
          <cell r="P2813">
            <v>688705002453</v>
          </cell>
          <cell r="R2813">
            <v>60</v>
          </cell>
          <cell r="T2813">
            <v>21.5</v>
          </cell>
          <cell r="U2813">
            <v>21</v>
          </cell>
          <cell r="V2813" t="str">
            <v>HU</v>
          </cell>
          <cell r="W2813" t="str">
            <v>Compliant</v>
          </cell>
          <cell r="Y2813">
            <v>109</v>
          </cell>
        </row>
        <row r="2814">
          <cell r="A2814" t="str">
            <v>RW5801C</v>
          </cell>
          <cell r="B2814" t="str">
            <v>Soundcraft</v>
          </cell>
          <cell r="C2814" t="str">
            <v>Vi Series Stageboxes</v>
          </cell>
          <cell r="D2814" t="str">
            <v>RW5801C</v>
          </cell>
          <cell r="E2814" t="str">
            <v>SC-VI1</v>
          </cell>
          <cell r="F2814" t="str">
            <v>YES</v>
          </cell>
          <cell r="H2814" t="str">
            <v>Vi Stagebox Cat5 48:24</v>
          </cell>
          <cell r="I2814" t="str">
            <v>ViSB 48:16 C5 - Vi Stage-box 48:16 Cat5</v>
          </cell>
          <cell r="J2814">
            <v>12555</v>
          </cell>
          <cell r="L2814">
            <v>9100.4</v>
          </cell>
          <cell r="R2814">
            <v>55</v>
          </cell>
          <cell r="T2814">
            <v>22.5</v>
          </cell>
          <cell r="U2814">
            <v>21.5</v>
          </cell>
          <cell r="V2814" t="str">
            <v>HU</v>
          </cell>
          <cell r="W2814" t="str">
            <v>Compliant</v>
          </cell>
          <cell r="Y2814">
            <v>110</v>
          </cell>
        </row>
        <row r="2815">
          <cell r="A2815" t="str">
            <v>A949.049032-01.V</v>
          </cell>
          <cell r="B2815" t="str">
            <v>Soundcraft</v>
          </cell>
          <cell r="C2815" t="str">
            <v>Option Cards (CSB MADI HD Console)</v>
          </cell>
          <cell r="D2815" t="str">
            <v>A949.049032-01.V</v>
          </cell>
          <cell r="E2815" t="str">
            <v>ST-SPARES</v>
          </cell>
          <cell r="F2815" t="str">
            <v>YES</v>
          </cell>
          <cell r="H2815" t="str">
            <v>MADI HD CARD CSB OPTICAL MULTIMODE 3HU T</v>
          </cell>
          <cell r="I2815" t="str">
            <v>CSB Optical MADI HD card Multi mode</v>
          </cell>
          <cell r="J2815">
            <v>1980</v>
          </cell>
          <cell r="K2815">
            <v>1980</v>
          </cell>
          <cell r="L2815">
            <v>683.34</v>
          </cell>
          <cell r="R2815">
            <v>1</v>
          </cell>
          <cell r="S2815">
            <v>10</v>
          </cell>
          <cell r="T2815">
            <v>10</v>
          </cell>
          <cell r="V2815" t="str">
            <v>CN</v>
          </cell>
          <cell r="W2815" t="str">
            <v>Non Compliant</v>
          </cell>
          <cell r="Y2815">
            <v>111</v>
          </cell>
        </row>
        <row r="2816">
          <cell r="A2816" t="str">
            <v>A949.055632-01.V</v>
          </cell>
          <cell r="B2816" t="str">
            <v>Soundcraft</v>
          </cell>
          <cell r="C2816" t="str">
            <v>Option Cards (CSB MADI HD Console)</v>
          </cell>
          <cell r="D2816" t="str">
            <v>A949.055632-01.V</v>
          </cell>
          <cell r="F2816" t="str">
            <v>YES</v>
          </cell>
          <cell r="H2816" t="str">
            <v>ViSB Cat5 MADI HD card</v>
          </cell>
          <cell r="I2816" t="str">
            <v>ViSB Cat5 MADI HD card</v>
          </cell>
          <cell r="J2816">
            <v>1470</v>
          </cell>
          <cell r="K2816">
            <v>1470</v>
          </cell>
          <cell r="L2816">
            <v>731.68</v>
          </cell>
          <cell r="V2816" t="str">
            <v>CN</v>
          </cell>
          <cell r="W2816" t="str">
            <v>Non Compliant</v>
          </cell>
          <cell r="Y2816">
            <v>112</v>
          </cell>
        </row>
        <row r="2817">
          <cell r="A2817" t="str">
            <v>A949.049232-01.V</v>
          </cell>
          <cell r="B2817" t="str">
            <v>Soundcraft</v>
          </cell>
          <cell r="C2817" t="str">
            <v>Option Cards (CSB MADI HD Console)</v>
          </cell>
          <cell r="D2817" t="str">
            <v>A949.049232-01.V</v>
          </cell>
          <cell r="E2817">
            <v>31100900</v>
          </cell>
          <cell r="F2817" t="str">
            <v>YES</v>
          </cell>
          <cell r="H2817" t="str">
            <v>CSB Cat 5 MADI HD card</v>
          </cell>
          <cell r="I2817" t="str">
            <v>CSB Cat 5 MADI HD card</v>
          </cell>
          <cell r="J2817">
            <v>1665</v>
          </cell>
          <cell r="K2817">
            <v>1665</v>
          </cell>
          <cell r="L2817">
            <v>676.29</v>
          </cell>
          <cell r="V2817" t="str">
            <v>CN</v>
          </cell>
          <cell r="W2817" t="str">
            <v>Non Compliant</v>
          </cell>
          <cell r="Y2817">
            <v>113</v>
          </cell>
        </row>
        <row r="2818">
          <cell r="A2818" t="str">
            <v>A949.049132-01.V</v>
          </cell>
          <cell r="B2818" t="str">
            <v>Soundcraft</v>
          </cell>
          <cell r="C2818" t="str">
            <v>Option Cards (CSB MADI HD Console)</v>
          </cell>
          <cell r="D2818" t="str">
            <v>A949.049132.v</v>
          </cell>
          <cell r="E2818">
            <v>31100900</v>
          </cell>
          <cell r="F2818" t="str">
            <v>YES</v>
          </cell>
          <cell r="H2818" t="str">
            <v>CSB Optical MADI HD card Single mode</v>
          </cell>
          <cell r="I2818" t="str">
            <v>CSB Optical MADI HD card Single mode</v>
          </cell>
          <cell r="J2818">
            <v>1955</v>
          </cell>
          <cell r="K2818">
            <v>1955</v>
          </cell>
          <cell r="L2818">
            <v>990.79</v>
          </cell>
          <cell r="R2818">
            <v>1</v>
          </cell>
          <cell r="S2818">
            <v>10</v>
          </cell>
          <cell r="T2818">
            <v>10</v>
          </cell>
          <cell r="U2818">
            <v>0.5</v>
          </cell>
          <cell r="V2818" t="str">
            <v>CN</v>
          </cell>
          <cell r="W2818" t="str">
            <v>Non Compliant</v>
          </cell>
          <cell r="Y2818">
            <v>114</v>
          </cell>
        </row>
        <row r="2819">
          <cell r="A2819" t="str">
            <v>RZ2715</v>
          </cell>
          <cell r="B2819" t="str">
            <v>Soundcraft</v>
          </cell>
          <cell r="C2819" t="str">
            <v>Vi Series Stagebox Accessories</v>
          </cell>
          <cell r="D2819" t="str">
            <v>RZ2715SP</v>
          </cell>
          <cell r="E2819">
            <v>41300000</v>
          </cell>
          <cell r="F2819" t="str">
            <v>YES</v>
          </cell>
          <cell r="H2819" t="str">
            <v>5M Cat5e cable Amphenol</v>
          </cell>
          <cell r="I2819" t="str">
            <v>5m Cat5e cable terminated with Amphenol connectors - for local Stagebox use</v>
          </cell>
          <cell r="J2819">
            <v>680</v>
          </cell>
          <cell r="K2819">
            <v>680</v>
          </cell>
          <cell r="L2819">
            <v>337.65</v>
          </cell>
          <cell r="V2819" t="str">
            <v>CN</v>
          </cell>
          <cell r="W2819" t="str">
            <v>Non Compliant</v>
          </cell>
          <cell r="Y2819">
            <v>115</v>
          </cell>
        </row>
        <row r="2820">
          <cell r="A2820" t="str">
            <v>RZ2747</v>
          </cell>
          <cell r="B2820" t="str">
            <v>Soundcraft</v>
          </cell>
          <cell r="C2820" t="str">
            <v>Vi Series Stagebox Accessories</v>
          </cell>
          <cell r="D2820" t="str">
            <v>RZ2747</v>
          </cell>
          <cell r="E2820">
            <v>41300000</v>
          </cell>
          <cell r="F2820" t="str">
            <v>YES</v>
          </cell>
          <cell r="H2820" t="str">
            <v>5M ETHERCON CAT5 CABLE</v>
          </cell>
          <cell r="I2820" t="str">
            <v xml:space="preserve">5m Cat5  terminated with Ethercon </v>
          </cell>
          <cell r="J2820">
            <v>185</v>
          </cell>
          <cell r="K2820">
            <v>185</v>
          </cell>
          <cell r="L2820">
            <v>87.59</v>
          </cell>
          <cell r="V2820" t="str">
            <v>CN</v>
          </cell>
          <cell r="W2820" t="str">
            <v>Non Compliant</v>
          </cell>
          <cell r="Y2820">
            <v>116</v>
          </cell>
        </row>
        <row r="2821">
          <cell r="A2821" t="str">
            <v>RZ2746</v>
          </cell>
          <cell r="B2821" t="str">
            <v>Soundcraft</v>
          </cell>
          <cell r="C2821" t="str">
            <v>Vi Series Stagebox Accessories</v>
          </cell>
          <cell r="D2821" t="str">
            <v>RZ2746</v>
          </cell>
          <cell r="E2821" t="str">
            <v>SC-OTHER</v>
          </cell>
          <cell r="F2821" t="str">
            <v>YES</v>
          </cell>
          <cell r="H2821" t="str">
            <v>VI4/6 100M AMP CAT5 CABLE ON REEL</v>
          </cell>
          <cell r="I2821" t="str">
            <v>100m Cat5 cable (terminated with Amphenol connectors for Vi4/6) supplied on reel</v>
          </cell>
          <cell r="J2821">
            <v>2675</v>
          </cell>
          <cell r="K2821">
            <v>2675</v>
          </cell>
          <cell r="L2821">
            <v>1332.88</v>
          </cell>
          <cell r="V2821" t="str">
            <v>CN</v>
          </cell>
          <cell r="W2821" t="str">
            <v>Non Compliant</v>
          </cell>
          <cell r="Y2821">
            <v>117</v>
          </cell>
        </row>
        <row r="2822">
          <cell r="A2822" t="str">
            <v>RZ2682</v>
          </cell>
          <cell r="B2822" t="str">
            <v>Soundcraft</v>
          </cell>
          <cell r="C2822" t="str">
            <v>Vi Series Stagebox Accessories</v>
          </cell>
          <cell r="D2822" t="str">
            <v>RZ2682</v>
          </cell>
          <cell r="E2822" t="str">
            <v>SC-OTHER</v>
          </cell>
          <cell r="H2822" t="str">
            <v>VI 100M CAT5 CABLE ETHERCON</v>
          </cell>
          <cell r="I2822" t="str">
            <v>100m Cat5 cable (terminated with Neutrik connectors) supplied on reel</v>
          </cell>
          <cell r="J2822">
            <v>1805</v>
          </cell>
          <cell r="K2822">
            <v>1805</v>
          </cell>
          <cell r="L2822">
            <v>1361.1</v>
          </cell>
          <cell r="P2822">
            <v>688705005300</v>
          </cell>
          <cell r="R2822">
            <v>1</v>
          </cell>
          <cell r="S2822">
            <v>10</v>
          </cell>
          <cell r="T2822">
            <v>12</v>
          </cell>
          <cell r="U2822">
            <v>9</v>
          </cell>
          <cell r="V2822" t="str">
            <v>CN</v>
          </cell>
          <cell r="W2822" t="str">
            <v>Non Compliant</v>
          </cell>
          <cell r="Y2822">
            <v>118</v>
          </cell>
        </row>
        <row r="2823">
          <cell r="A2823" t="str">
            <v>RZ2701</v>
          </cell>
          <cell r="B2823" t="str">
            <v>Soundcraft</v>
          </cell>
          <cell r="C2823" t="str">
            <v>Vi Series Stagebox Accessories</v>
          </cell>
          <cell r="D2823" t="str">
            <v>RZ2701</v>
          </cell>
          <cell r="E2823" t="str">
            <v>SC-OTHER</v>
          </cell>
          <cell r="F2823" t="str">
            <v>YES</v>
          </cell>
          <cell r="H2823" t="str">
            <v>OPTICAL CABLE 200M FIBRECAST</v>
          </cell>
          <cell r="I2823" t="str">
            <v>200m 50/125 multimode optical fibre with "Fibrecast" connectors, supplied on reel</v>
          </cell>
          <cell r="J2823">
            <v>8120</v>
          </cell>
          <cell r="K2823">
            <v>8120</v>
          </cell>
          <cell r="L2823">
            <v>4051.14</v>
          </cell>
          <cell r="V2823" t="str">
            <v>CN</v>
          </cell>
          <cell r="W2823" t="str">
            <v>Non Compliant</v>
          </cell>
          <cell r="Y2823">
            <v>119</v>
          </cell>
        </row>
        <row r="2824">
          <cell r="A2824" t="str">
            <v>RZ2702</v>
          </cell>
          <cell r="B2824" t="str">
            <v>Soundcraft</v>
          </cell>
          <cell r="C2824" t="str">
            <v>Vi Series Stagebox Accessories</v>
          </cell>
          <cell r="D2824" t="str">
            <v>RZ2702</v>
          </cell>
          <cell r="E2824" t="str">
            <v>SC-OTHER</v>
          </cell>
          <cell r="F2824" t="str">
            <v>YES</v>
          </cell>
          <cell r="H2824" t="str">
            <v>OPTICAL CABLE 150M FIBRECAST</v>
          </cell>
          <cell r="I2824" t="str">
            <v>150m 50/125 multimode optical fibre with "Fibrecast" connectors, supplied on reel</v>
          </cell>
          <cell r="J2824">
            <v>8700</v>
          </cell>
          <cell r="K2824">
            <v>8700</v>
          </cell>
          <cell r="L2824">
            <v>4346.88</v>
          </cell>
          <cell r="V2824" t="str">
            <v>CN</v>
          </cell>
          <cell r="W2824" t="str">
            <v>Non Compliant</v>
          </cell>
          <cell r="Y2824">
            <v>120</v>
          </cell>
        </row>
        <row r="2825">
          <cell r="A2825" t="str">
            <v>RZ2709</v>
          </cell>
          <cell r="B2825" t="str">
            <v>Soundcraft</v>
          </cell>
          <cell r="C2825" t="str">
            <v>Vi Series Stagebox Accessories</v>
          </cell>
          <cell r="D2825" t="str">
            <v>RZ2709</v>
          </cell>
          <cell r="E2825">
            <v>41330000</v>
          </cell>
          <cell r="F2825" t="str">
            <v>YES</v>
          </cell>
          <cell r="H2825" t="str">
            <v>OPTICAL CABLE 5M FIBRECAST</v>
          </cell>
          <cell r="I2825" t="str">
            <v>5m 50/125 multimode optical fibre with "Fibrecast" connectors - for local Stagebox use</v>
          </cell>
          <cell r="J2825">
            <v>3715</v>
          </cell>
          <cell r="K2825">
            <v>3715</v>
          </cell>
          <cell r="L2825">
            <v>1853.15</v>
          </cell>
          <cell r="V2825" t="str">
            <v>CN</v>
          </cell>
          <cell r="W2825" t="str">
            <v>Non Compliant</v>
          </cell>
          <cell r="Y2825">
            <v>121</v>
          </cell>
        </row>
        <row r="2826">
          <cell r="A2826" t="str">
            <v>RZ2714</v>
          </cell>
          <cell r="B2826" t="str">
            <v>Soundcraft</v>
          </cell>
          <cell r="C2826" t="str">
            <v>Vi Series Stagebox Accessories</v>
          </cell>
          <cell r="D2826" t="str">
            <v>RZ2714</v>
          </cell>
          <cell r="E2826" t="str">
            <v>SC-OTHER</v>
          </cell>
          <cell r="F2826" t="str">
            <v>YES</v>
          </cell>
          <cell r="H2826" t="str">
            <v>OPTICAL CABLE 50M FIBRECAST</v>
          </cell>
          <cell r="I2826" t="str">
            <v>50m 50/125 multimode optical fibre with "Fibrecast" connectors, supplied on reel</v>
          </cell>
          <cell r="J2826">
            <v>5615</v>
          </cell>
          <cell r="K2826">
            <v>5615</v>
          </cell>
          <cell r="L2826">
            <v>2802.83</v>
          </cell>
          <cell r="V2826" t="str">
            <v>CN</v>
          </cell>
          <cell r="W2826" t="str">
            <v>Non Compliant</v>
          </cell>
          <cell r="Y2826">
            <v>122</v>
          </cell>
        </row>
        <row r="2827">
          <cell r="A2827" t="str">
            <v>5019847.V</v>
          </cell>
          <cell r="B2827" t="str">
            <v>Soundcraft</v>
          </cell>
          <cell r="C2827" t="str">
            <v>Vi Series Option Cards</v>
          </cell>
          <cell r="D2827">
            <v>5019847</v>
          </cell>
          <cell r="E2827" t="str">
            <v>IT</v>
          </cell>
          <cell r="F2827" t="str">
            <v>YES</v>
          </cell>
          <cell r="H2827" t="str">
            <v>AES/EBU IN-OUT Board 1-16 CH</v>
          </cell>
          <cell r="I2827" t="str">
            <v>ViS 16 in 16 out XLR AES Card</v>
          </cell>
          <cell r="J2827">
            <v>1010</v>
          </cell>
          <cell r="K2827">
            <v>1010</v>
          </cell>
          <cell r="L2827">
            <v>617.65</v>
          </cell>
          <cell r="R2827">
            <v>1</v>
          </cell>
          <cell r="S2827">
            <v>10</v>
          </cell>
          <cell r="T2827">
            <v>10</v>
          </cell>
          <cell r="U2827">
            <v>10</v>
          </cell>
          <cell r="V2827" t="str">
            <v>CN</v>
          </cell>
          <cell r="W2827" t="str">
            <v>Non Compliant</v>
          </cell>
          <cell r="X2827" t="str">
            <v>https://www.soundcraft.com/en/products/si-option-cards</v>
          </cell>
          <cell r="Y2827">
            <v>123</v>
          </cell>
        </row>
        <row r="2828">
          <cell r="A2828" t="str">
            <v>A947.043000SP</v>
          </cell>
          <cell r="B2828" t="str">
            <v>Soundcraft</v>
          </cell>
          <cell r="C2828" t="str">
            <v>Vi Series Option Cards</v>
          </cell>
          <cell r="D2828" t="str">
            <v>A947.043000SP</v>
          </cell>
          <cell r="E2828" t="str">
            <v>SC-SPARES</v>
          </cell>
          <cell r="H2828" t="str">
            <v>Vi1/CSB Mic/line In 1-16 module (spares)</v>
          </cell>
          <cell r="I2828" t="str">
            <v>ViS 16 xlr in for Vi1 1-16</v>
          </cell>
          <cell r="J2828">
            <v>835</v>
          </cell>
          <cell r="K2828">
            <v>835</v>
          </cell>
          <cell r="L2828">
            <v>679.15</v>
          </cell>
          <cell r="P2828">
            <v>688705001579</v>
          </cell>
          <cell r="R2828">
            <v>3</v>
          </cell>
          <cell r="S2828">
            <v>28</v>
          </cell>
          <cell r="T2828">
            <v>10</v>
          </cell>
          <cell r="U2828">
            <v>4</v>
          </cell>
          <cell r="V2828" t="str">
            <v>CN</v>
          </cell>
          <cell r="W2828" t="str">
            <v>Non Compliant</v>
          </cell>
          <cell r="Y2828">
            <v>124</v>
          </cell>
        </row>
        <row r="2829">
          <cell r="A2829" t="str">
            <v>5045892.V</v>
          </cell>
          <cell r="B2829" t="str">
            <v>Soundcraft</v>
          </cell>
          <cell r="C2829" t="str">
            <v>Vi Series Option Cards</v>
          </cell>
          <cell r="D2829" t="str">
            <v>5045892.V</v>
          </cell>
          <cell r="E2829" t="str">
            <v>SC-SPARES</v>
          </cell>
          <cell r="H2829" t="str">
            <v>HQ MIC CARD,HP,10K,17-32CH</v>
          </cell>
          <cell r="I2829" t="str">
            <v>ViS-HQML17  HQ mic card 18-32</v>
          </cell>
          <cell r="J2829">
            <v>2050</v>
          </cell>
          <cell r="K2829">
            <v>2050</v>
          </cell>
          <cell r="L2829">
            <v>1015.82</v>
          </cell>
          <cell r="P2829">
            <v>688705000992</v>
          </cell>
          <cell r="V2829" t="str">
            <v>CN</v>
          </cell>
          <cell r="W2829" t="str">
            <v>Non Compliant</v>
          </cell>
          <cell r="Y2829">
            <v>125</v>
          </cell>
        </row>
        <row r="2830">
          <cell r="A2830" t="str">
            <v>5042297-01.V</v>
          </cell>
          <cell r="B2830" t="str">
            <v>Soundcraft</v>
          </cell>
          <cell r="C2830" t="str">
            <v>Vi Series Option Cards</v>
          </cell>
          <cell r="D2830">
            <v>5042297</v>
          </cell>
          <cell r="E2830">
            <v>31100900</v>
          </cell>
          <cell r="H2830" t="str">
            <v>ViS-HQML HQ mic card 33-48</v>
          </cell>
          <cell r="I2830" t="str">
            <v>ViS-HQML HQ mic card 33-48</v>
          </cell>
          <cell r="J2830">
            <v>1625</v>
          </cell>
          <cell r="K2830">
            <v>1625</v>
          </cell>
          <cell r="L2830">
            <v>803.8</v>
          </cell>
          <cell r="P2830">
            <v>688705000930</v>
          </cell>
          <cell r="V2830" t="str">
            <v>CN</v>
          </cell>
          <cell r="W2830" t="str">
            <v>Non Compliant</v>
          </cell>
          <cell r="Y2830">
            <v>126</v>
          </cell>
        </row>
        <row r="2831">
          <cell r="A2831">
            <v>5036208</v>
          </cell>
          <cell r="B2831" t="str">
            <v>Soundcraft</v>
          </cell>
          <cell r="C2831" t="str">
            <v>Vi Series Option Cards</v>
          </cell>
          <cell r="D2831">
            <v>5036208</v>
          </cell>
          <cell r="E2831" t="str">
            <v>SC-SI</v>
          </cell>
          <cell r="F2831" t="str">
            <v>YES</v>
          </cell>
          <cell r="H2831" t="str">
            <v>Vi1/CSB Mic/Line IN 33-48 module</v>
          </cell>
          <cell r="I2831" t="str">
            <v>ViS 16 xlr in for Vi1  33-48</v>
          </cell>
          <cell r="J2831">
            <v>780</v>
          </cell>
          <cell r="K2831">
            <v>780</v>
          </cell>
          <cell r="L2831">
            <v>629.52</v>
          </cell>
          <cell r="V2831" t="str">
            <v>CN</v>
          </cell>
          <cell r="W2831" t="str">
            <v>Non Compliant</v>
          </cell>
          <cell r="Y2831">
            <v>127</v>
          </cell>
        </row>
        <row r="2832">
          <cell r="A2832" t="str">
            <v>A947.043500SP</v>
          </cell>
          <cell r="B2832" t="str">
            <v>Soundcraft</v>
          </cell>
          <cell r="C2832" t="str">
            <v>Vi Series Option Cards</v>
          </cell>
          <cell r="D2832" t="str">
            <v>A947.043500SP</v>
          </cell>
          <cell r="E2832" t="str">
            <v>SC-VI</v>
          </cell>
          <cell r="H2832" t="str">
            <v>Vi1/CSB Line Output module 1-16 (spares)</v>
          </cell>
          <cell r="I2832" t="str">
            <v>ViS 16 xlr out 1-16</v>
          </cell>
          <cell r="J2832">
            <v>670</v>
          </cell>
          <cell r="K2832">
            <v>670</v>
          </cell>
          <cell r="L2832">
            <v>540.32000000000005</v>
          </cell>
          <cell r="P2832">
            <v>688705001555</v>
          </cell>
          <cell r="R2832">
            <v>5</v>
          </cell>
          <cell r="S2832">
            <v>23</v>
          </cell>
          <cell r="T2832">
            <v>15.5</v>
          </cell>
          <cell r="U2832">
            <v>16</v>
          </cell>
          <cell r="V2832" t="str">
            <v>CN</v>
          </cell>
          <cell r="W2832" t="str">
            <v>Non Compliant</v>
          </cell>
          <cell r="Y2832">
            <v>128</v>
          </cell>
        </row>
        <row r="2833">
          <cell r="A2833" t="str">
            <v>A947.043600SP</v>
          </cell>
          <cell r="B2833" t="str">
            <v>Soundcraft</v>
          </cell>
          <cell r="C2833" t="str">
            <v>Vi Series Option Cards</v>
          </cell>
          <cell r="D2833" t="str">
            <v>A947.043600SP</v>
          </cell>
          <cell r="E2833" t="str">
            <v>SC-VI</v>
          </cell>
          <cell r="H2833" t="str">
            <v>Vi1/CSB Line Output module 17-32 (spares)</v>
          </cell>
          <cell r="I2833" t="str">
            <v>ViS 16 xlr out 17-32</v>
          </cell>
          <cell r="J2833">
            <v>645</v>
          </cell>
          <cell r="K2833">
            <v>645</v>
          </cell>
          <cell r="L2833">
            <v>522.02</v>
          </cell>
          <cell r="P2833">
            <v>688705001562</v>
          </cell>
          <cell r="R2833">
            <v>5</v>
          </cell>
          <cell r="S2833">
            <v>23</v>
          </cell>
          <cell r="T2833">
            <v>15.5</v>
          </cell>
          <cell r="U2833">
            <v>16</v>
          </cell>
          <cell r="V2833" t="str">
            <v>CN</v>
          </cell>
          <cell r="W2833" t="str">
            <v>Non Compliant</v>
          </cell>
          <cell r="Y2833">
            <v>129</v>
          </cell>
        </row>
        <row r="2834">
          <cell r="A2834" t="str">
            <v>A947.043700SP</v>
          </cell>
          <cell r="B2834" t="str">
            <v>Soundcraft</v>
          </cell>
          <cell r="C2834" t="str">
            <v>Vi Series Option Cards</v>
          </cell>
          <cell r="D2834" t="str">
            <v>A947.043700SP</v>
          </cell>
          <cell r="E2834" t="str">
            <v>SC-VI</v>
          </cell>
          <cell r="H2834" t="str">
            <v>Vi1/CSB Line+AES Output module (spares)</v>
          </cell>
          <cell r="I2834" t="str">
            <v>ViS 8+4 AES xlr out</v>
          </cell>
          <cell r="J2834">
            <v>755</v>
          </cell>
          <cell r="K2834">
            <v>755</v>
          </cell>
          <cell r="L2834">
            <v>594.15</v>
          </cell>
          <cell r="P2834">
            <v>688705001548</v>
          </cell>
          <cell r="V2834" t="str">
            <v>CN</v>
          </cell>
          <cell r="W2834" t="str">
            <v>Non Compliant</v>
          </cell>
          <cell r="Y2834">
            <v>130</v>
          </cell>
        </row>
        <row r="2835">
          <cell r="A2835" t="str">
            <v>5033340-01.V</v>
          </cell>
          <cell r="B2835" t="str">
            <v>Soundcraft</v>
          </cell>
          <cell r="C2835" t="str">
            <v>Option Cards (Local Rack / D21 CSB Expansion / Vix000)</v>
          </cell>
          <cell r="D2835" t="str">
            <v>5033340-01.V</v>
          </cell>
          <cell r="E2835" t="str">
            <v>SC-SPARES</v>
          </cell>
          <cell r="F2835" t="str">
            <v>YES</v>
          </cell>
          <cell r="H2835" t="str">
            <v>VI BLU-LINK CARD Local Rack</v>
          </cell>
          <cell r="I2835" t="str">
            <v>ViO/D21 Blu Link</v>
          </cell>
          <cell r="J2835">
            <v>2435</v>
          </cell>
          <cell r="K2835">
            <v>2435</v>
          </cell>
          <cell r="L2835">
            <v>1208.3499999999999</v>
          </cell>
          <cell r="R2835">
            <v>3</v>
          </cell>
          <cell r="S2835">
            <v>13.5</v>
          </cell>
          <cell r="T2835">
            <v>10.5</v>
          </cell>
          <cell r="U2835">
            <v>13.5</v>
          </cell>
          <cell r="V2835" t="str">
            <v>CN</v>
          </cell>
          <cell r="W2835" t="str">
            <v>Non Compliant</v>
          </cell>
          <cell r="Y2835">
            <v>131</v>
          </cell>
        </row>
        <row r="2836">
          <cell r="A2836" t="str">
            <v>5076583.V</v>
          </cell>
          <cell r="B2836" t="str">
            <v>Soundcraft</v>
          </cell>
          <cell r="C2836" t="str">
            <v>Option Cards (Local Rack / D21 CSB Expansion / Vix000)</v>
          </cell>
          <cell r="D2836" t="str">
            <v>5076583.V</v>
          </cell>
          <cell r="E2836" t="str">
            <v>SC-VI</v>
          </cell>
          <cell r="F2836" t="str">
            <v>YES</v>
          </cell>
          <cell r="H2836" t="str">
            <v>ViO/D21 Dante card AES67/96k</v>
          </cell>
          <cell r="I2836" t="str">
            <v>Vi1 Only (48k) Dante card</v>
          </cell>
          <cell r="J2836">
            <v>2225</v>
          </cell>
          <cell r="K2836">
            <v>2225</v>
          </cell>
          <cell r="L2836">
            <v>1444.58</v>
          </cell>
          <cell r="V2836" t="str">
            <v>HU</v>
          </cell>
          <cell r="W2836" t="str">
            <v>Compliant</v>
          </cell>
          <cell r="Y2836">
            <v>132</v>
          </cell>
        </row>
        <row r="2837">
          <cell r="A2837" t="str">
            <v>5033340.V</v>
          </cell>
          <cell r="B2837" t="str">
            <v>Soundcraft</v>
          </cell>
          <cell r="C2837" t="str">
            <v>Option Cards (Local Rack / D21 CSB Expansion / Vix000)</v>
          </cell>
          <cell r="D2837" t="str">
            <v>5033340.V</v>
          </cell>
          <cell r="E2837">
            <v>31100900</v>
          </cell>
          <cell r="H2837" t="str">
            <v>Vi1 Only (48k) Blu Link</v>
          </cell>
          <cell r="I2837" t="str">
            <v>Vi1 Only (48k) Blu Link</v>
          </cell>
          <cell r="J2837">
            <v>1985</v>
          </cell>
          <cell r="K2837">
            <v>1985</v>
          </cell>
          <cell r="L2837">
            <v>987.03</v>
          </cell>
          <cell r="P2837">
            <v>688705001296</v>
          </cell>
          <cell r="R2837">
            <v>3</v>
          </cell>
          <cell r="S2837">
            <v>13.5</v>
          </cell>
          <cell r="T2837">
            <v>10.5</v>
          </cell>
          <cell r="U2837">
            <v>13.5</v>
          </cell>
          <cell r="V2837" t="str">
            <v>CN</v>
          </cell>
          <cell r="W2837" t="str">
            <v>Non Compliant</v>
          </cell>
          <cell r="Y2837">
            <v>133</v>
          </cell>
        </row>
        <row r="2838">
          <cell r="A2838" t="str">
            <v>5060027-01.V</v>
          </cell>
          <cell r="B2838" t="str">
            <v>Soundcraft</v>
          </cell>
          <cell r="C2838" t="str">
            <v>Option Cards (Local Rack / D21 CSB Expansion / Vix000)</v>
          </cell>
          <cell r="D2838" t="str">
            <v>5060027-01.V</v>
          </cell>
          <cell r="F2838" t="str">
            <v>YES</v>
          </cell>
          <cell r="H2838" t="str">
            <v>VI HD Card</v>
          </cell>
          <cell r="I2838" t="str">
            <v xml:space="preserve">HD Link Card for 192 I/O - packed tested spare   </v>
          </cell>
          <cell r="J2838">
            <v>1260</v>
          </cell>
          <cell r="K2838">
            <v>1260</v>
          </cell>
          <cell r="L2838">
            <v>625.54999999999995</v>
          </cell>
          <cell r="V2838" t="str">
            <v>CN</v>
          </cell>
          <cell r="W2838" t="str">
            <v>Non Compliant</v>
          </cell>
          <cell r="Y2838">
            <v>134</v>
          </cell>
        </row>
        <row r="2839">
          <cell r="A2839" t="str">
            <v>RS2409SP</v>
          </cell>
          <cell r="B2839" t="str">
            <v>Soundcraft</v>
          </cell>
          <cell r="C2839" t="str">
            <v>Option Cards (Local Rack / D21 CSB Expansion / Vix000)</v>
          </cell>
          <cell r="D2839" t="str">
            <v>RS2409SP</v>
          </cell>
          <cell r="E2839">
            <v>31100900</v>
          </cell>
          <cell r="F2839" t="str">
            <v>YES</v>
          </cell>
          <cell r="H2839" t="str">
            <v>Vi CAT5 MADI link Card Local Rack</v>
          </cell>
          <cell r="I2839" t="str">
            <v>ViO/D21 Cat5 MADI</v>
          </cell>
          <cell r="J2839">
            <v>1185</v>
          </cell>
          <cell r="K2839">
            <v>1185</v>
          </cell>
          <cell r="L2839">
            <v>587.71</v>
          </cell>
          <cell r="R2839">
            <v>1.5</v>
          </cell>
          <cell r="S2839">
            <v>14.5</v>
          </cell>
          <cell r="T2839">
            <v>7.5</v>
          </cell>
          <cell r="U2839">
            <v>3.5</v>
          </cell>
          <cell r="V2839" t="str">
            <v>CN</v>
          </cell>
          <cell r="W2839" t="str">
            <v>Non Compliant</v>
          </cell>
          <cell r="Y2839">
            <v>135</v>
          </cell>
        </row>
        <row r="2840">
          <cell r="A2840" t="str">
            <v>RS2422SP</v>
          </cell>
          <cell r="B2840" t="str">
            <v>Soundcraft</v>
          </cell>
          <cell r="C2840" t="str">
            <v>Option Cards (Local Rack / D21 CSB Expansion / Vix000)</v>
          </cell>
          <cell r="D2840" t="str">
            <v>RS2422SP</v>
          </cell>
          <cell r="E2840" t="str">
            <v>SC-OTHER</v>
          </cell>
          <cell r="F2840" t="str">
            <v>YES</v>
          </cell>
          <cell r="H2840" t="str">
            <v>Vi AES/EBU CARD Local Rack</v>
          </cell>
          <cell r="I2840" t="str">
            <v>ViO/D21 AES In/out</v>
          </cell>
          <cell r="J2840">
            <v>1635</v>
          </cell>
          <cell r="K2840">
            <v>1635</v>
          </cell>
          <cell r="L2840">
            <v>813.33</v>
          </cell>
          <cell r="R2840">
            <v>4</v>
          </cell>
          <cell r="S2840">
            <v>4</v>
          </cell>
          <cell r="T2840">
            <v>8</v>
          </cell>
          <cell r="U2840">
            <v>14</v>
          </cell>
          <cell r="V2840" t="str">
            <v>CN</v>
          </cell>
          <cell r="W2840" t="str">
            <v>Non Compliant</v>
          </cell>
          <cell r="Y2840">
            <v>136</v>
          </cell>
        </row>
        <row r="2841">
          <cell r="A2841" t="str">
            <v>RS2423SP</v>
          </cell>
          <cell r="B2841" t="str">
            <v>Soundcraft</v>
          </cell>
          <cell r="C2841" t="str">
            <v>Option Cards (Local Rack / D21 CSB Expansion / Vix000)</v>
          </cell>
          <cell r="D2841" t="str">
            <v>RS2423SP</v>
          </cell>
          <cell r="E2841">
            <v>31100900</v>
          </cell>
          <cell r="F2841" t="str">
            <v>YES</v>
          </cell>
          <cell r="H2841" t="str">
            <v>Vi Microphone CARD Local Rack</v>
          </cell>
          <cell r="I2841" t="str">
            <v>ViO/D21 Mic In</v>
          </cell>
          <cell r="J2841">
            <v>1335</v>
          </cell>
          <cell r="K2841">
            <v>1335</v>
          </cell>
          <cell r="L2841">
            <v>662.3</v>
          </cell>
          <cell r="V2841" t="str">
            <v>HU</v>
          </cell>
          <cell r="W2841" t="str">
            <v>Compliant</v>
          </cell>
          <cell r="Y2841">
            <v>137</v>
          </cell>
        </row>
        <row r="2842">
          <cell r="A2842" t="str">
            <v>RS2424SP</v>
          </cell>
          <cell r="B2842" t="str">
            <v>Soundcraft</v>
          </cell>
          <cell r="C2842" t="str">
            <v>Option Cards (Local Rack / D21 CSB Expansion / Vix000)</v>
          </cell>
          <cell r="D2842" t="str">
            <v>RS2424SP</v>
          </cell>
          <cell r="E2842" t="str">
            <v>HALBMAKE</v>
          </cell>
          <cell r="F2842" t="str">
            <v>YES</v>
          </cell>
          <cell r="H2842" t="str">
            <v>Vi Line Input Card Local Rack</v>
          </cell>
          <cell r="I2842" t="str">
            <v>ViO/D21 Line Out</v>
          </cell>
          <cell r="J2842">
            <v>1150</v>
          </cell>
          <cell r="K2842">
            <v>1150</v>
          </cell>
          <cell r="L2842">
            <v>573.01</v>
          </cell>
          <cell r="R2842">
            <v>1.5</v>
          </cell>
          <cell r="S2842">
            <v>14.5</v>
          </cell>
          <cell r="T2842">
            <v>7.5</v>
          </cell>
          <cell r="U2842">
            <v>3.5</v>
          </cell>
          <cell r="V2842" t="str">
            <v>CN</v>
          </cell>
          <cell r="W2842" t="str">
            <v>Non Compliant</v>
          </cell>
          <cell r="Y2842">
            <v>138</v>
          </cell>
        </row>
        <row r="2843">
          <cell r="A2843" t="str">
            <v>RS2425SP</v>
          </cell>
          <cell r="B2843" t="str">
            <v>Soundcraft</v>
          </cell>
          <cell r="C2843" t="str">
            <v>Option Cards (Local Rack / D21 CSB Expansion / Vix000)</v>
          </cell>
          <cell r="D2843" t="str">
            <v>RS2425Sp</v>
          </cell>
          <cell r="E2843">
            <v>31100900</v>
          </cell>
          <cell r="F2843" t="str">
            <v>YES</v>
          </cell>
          <cell r="H2843" t="str">
            <v>Vi Line Input card Local Rack</v>
          </cell>
          <cell r="I2843" t="str">
            <v>ViO/D21 Line In</v>
          </cell>
          <cell r="J2843">
            <v>1755</v>
          </cell>
          <cell r="K2843">
            <v>1755</v>
          </cell>
          <cell r="L2843">
            <v>869.58</v>
          </cell>
          <cell r="R2843">
            <v>1</v>
          </cell>
          <cell r="S2843">
            <v>14</v>
          </cell>
          <cell r="T2843">
            <v>8</v>
          </cell>
          <cell r="U2843">
            <v>4</v>
          </cell>
          <cell r="V2843" t="str">
            <v>CN</v>
          </cell>
          <cell r="W2843" t="str">
            <v>Non Compliant</v>
          </cell>
          <cell r="Y2843">
            <v>139</v>
          </cell>
        </row>
        <row r="2844">
          <cell r="A2844" t="str">
            <v>RS2426SP</v>
          </cell>
          <cell r="B2844" t="str">
            <v>Soundcraft</v>
          </cell>
          <cell r="C2844" t="str">
            <v>Option Cards (Local Rack / D21 CSB Expansion / Vix000)</v>
          </cell>
          <cell r="D2844" t="str">
            <v>RS2426SP</v>
          </cell>
          <cell r="E2844" t="str">
            <v>SC-SPARES</v>
          </cell>
          <cell r="F2844" t="str">
            <v>YES</v>
          </cell>
          <cell r="H2844" t="str">
            <v>VI Optical MADI CARD Local Rack</v>
          </cell>
          <cell r="I2844" t="str">
            <v>ViO/D21 Optical MADI (multimode)</v>
          </cell>
          <cell r="J2844">
            <v>1510</v>
          </cell>
          <cell r="K2844">
            <v>1510</v>
          </cell>
          <cell r="L2844">
            <v>751.61</v>
          </cell>
          <cell r="R2844">
            <v>15</v>
          </cell>
          <cell r="S2844">
            <v>20</v>
          </cell>
          <cell r="T2844">
            <v>15</v>
          </cell>
          <cell r="U2844">
            <v>7</v>
          </cell>
          <cell r="V2844" t="str">
            <v>CN</v>
          </cell>
          <cell r="W2844" t="str">
            <v>Non Compliant</v>
          </cell>
          <cell r="Y2844">
            <v>140</v>
          </cell>
        </row>
        <row r="2845">
          <cell r="A2845" t="str">
            <v>RS2429SP</v>
          </cell>
          <cell r="B2845" t="str">
            <v>Soundcraft</v>
          </cell>
          <cell r="C2845" t="str">
            <v>Option Cards (Local Rack / D21 CSB Expansion / Vix000)</v>
          </cell>
          <cell r="D2845" t="str">
            <v>RS2429SP</v>
          </cell>
          <cell r="E2845" t="str">
            <v>SC-SPARES</v>
          </cell>
          <cell r="F2845" t="str">
            <v>YES</v>
          </cell>
          <cell r="H2845" t="str">
            <v>VI GPI0 Relay Card Local Rack</v>
          </cell>
          <cell r="I2845" t="str">
            <v>GPIO card</v>
          </cell>
          <cell r="J2845">
            <v>2535</v>
          </cell>
          <cell r="L2845">
            <v>1262.47</v>
          </cell>
          <cell r="W2845" t="str">
            <v>Compliant</v>
          </cell>
          <cell r="Y2845">
            <v>141</v>
          </cell>
        </row>
        <row r="2846">
          <cell r="A2846" t="str">
            <v>RS2442SP</v>
          </cell>
          <cell r="B2846" t="str">
            <v>Soundcraft</v>
          </cell>
          <cell r="C2846" t="str">
            <v>Option Cards (Local Rack / D21 CSB Expansion / Vix000)</v>
          </cell>
          <cell r="D2846" t="str">
            <v>RS2442SP</v>
          </cell>
          <cell r="E2846" t="str">
            <v>SC-SPARES</v>
          </cell>
          <cell r="F2846" t="str">
            <v>YES</v>
          </cell>
          <cell r="H2846" t="str">
            <v>VI S CORE PRO LEXICON FX Card Local Rack</v>
          </cell>
          <cell r="I2846" t="str">
            <v>Lexicon/BSS FX/GEQs</v>
          </cell>
          <cell r="J2846">
            <v>7715</v>
          </cell>
          <cell r="K2846">
            <v>7715</v>
          </cell>
          <cell r="L2846">
            <v>3853.25</v>
          </cell>
          <cell r="R2846">
            <v>5</v>
          </cell>
          <cell r="S2846">
            <v>1</v>
          </cell>
          <cell r="T2846">
            <v>3</v>
          </cell>
          <cell r="U2846">
            <v>4</v>
          </cell>
          <cell r="V2846" t="str">
            <v>CN</v>
          </cell>
          <cell r="W2846" t="str">
            <v>Non Compliant</v>
          </cell>
          <cell r="Y2846">
            <v>142</v>
          </cell>
        </row>
        <row r="2847">
          <cell r="A2847" t="str">
            <v>RS2497SP</v>
          </cell>
          <cell r="B2847" t="str">
            <v>Soundcraft</v>
          </cell>
          <cell r="C2847" t="str">
            <v>Option Cards (Local Rack / D21 CSB Expansion / Vix000)</v>
          </cell>
          <cell r="D2847" t="str">
            <v>RS2497SP</v>
          </cell>
          <cell r="E2847" t="str">
            <v>SC-SPARES</v>
          </cell>
          <cell r="F2847" t="str">
            <v>YES</v>
          </cell>
          <cell r="H2847" t="str">
            <v>VI AVIOM CARD Local Rack</v>
          </cell>
          <cell r="I2847" t="str">
            <v>ViO/D21 Aviom A-Net</v>
          </cell>
          <cell r="J2847">
            <v>2445</v>
          </cell>
          <cell r="K2847">
            <v>2445</v>
          </cell>
          <cell r="L2847">
            <v>1754.69</v>
          </cell>
          <cell r="R2847">
            <v>0.5</v>
          </cell>
          <cell r="T2847">
            <v>8</v>
          </cell>
          <cell r="U2847">
            <v>4</v>
          </cell>
          <cell r="V2847" t="str">
            <v>CN</v>
          </cell>
          <cell r="W2847" t="str">
            <v>Non Compliant</v>
          </cell>
          <cell r="Y2847">
            <v>143</v>
          </cell>
        </row>
        <row r="2848">
          <cell r="A2848" t="str">
            <v>RS2563SP</v>
          </cell>
          <cell r="B2848" t="str">
            <v>Soundcraft</v>
          </cell>
          <cell r="C2848" t="str">
            <v>Option Cards (Local Rack / D21 CSB Expansion / Vix000)</v>
          </cell>
          <cell r="D2848" t="str">
            <v>RS2563SP</v>
          </cell>
          <cell r="E2848" t="str">
            <v>SC-SPARES</v>
          </cell>
          <cell r="F2848" t="str">
            <v>YES</v>
          </cell>
          <cell r="H2848" t="str">
            <v>VI (SINGLEMODE) MADI CARD Local Rack</v>
          </cell>
          <cell r="I2848" t="str">
            <v>ViO/D21 Optical MADI (singlemode)</v>
          </cell>
          <cell r="J2848">
            <v>1350</v>
          </cell>
          <cell r="L2848">
            <v>673.67</v>
          </cell>
          <cell r="R2848">
            <v>1</v>
          </cell>
          <cell r="T2848">
            <v>3</v>
          </cell>
          <cell r="U2848">
            <v>4</v>
          </cell>
          <cell r="W2848" t="str">
            <v>Compliant</v>
          </cell>
          <cell r="Y2848">
            <v>144</v>
          </cell>
        </row>
        <row r="2849">
          <cell r="A2849" t="str">
            <v>RS2401SP</v>
          </cell>
          <cell r="B2849" t="str">
            <v>Soundcraft</v>
          </cell>
          <cell r="C2849" t="str">
            <v>Option Cards (Local Rack / D21 CSB Expansion / Vix000)</v>
          </cell>
          <cell r="D2849" t="str">
            <v>RS2401SP</v>
          </cell>
          <cell r="E2849">
            <v>31100900</v>
          </cell>
          <cell r="F2849" t="str">
            <v>YES</v>
          </cell>
          <cell r="H2849" t="str">
            <v xml:space="preserve">VI SCORE DSP MODULE </v>
          </cell>
          <cell r="I2849" t="str">
            <v>S-CORE DSP</v>
          </cell>
          <cell r="J2849">
            <v>7890</v>
          </cell>
          <cell r="K2849">
            <v>7890</v>
          </cell>
          <cell r="L2849">
            <v>3937.28</v>
          </cell>
          <cell r="R2849">
            <v>4</v>
          </cell>
          <cell r="S2849">
            <v>8</v>
          </cell>
          <cell r="T2849">
            <v>14</v>
          </cell>
          <cell r="U2849">
            <v>4</v>
          </cell>
          <cell r="V2849" t="str">
            <v>CN</v>
          </cell>
          <cell r="W2849" t="str">
            <v>Non Compliant</v>
          </cell>
          <cell r="Y2849">
            <v>145</v>
          </cell>
        </row>
        <row r="2850">
          <cell r="A2850" t="str">
            <v>5045044.V</v>
          </cell>
          <cell r="B2850" t="str">
            <v>Soundcraft</v>
          </cell>
          <cell r="C2850" t="str">
            <v>Option Cards (Local Rack / D21 CSB Expansion / Vix000)</v>
          </cell>
          <cell r="D2850" t="str">
            <v>5045044.V</v>
          </cell>
          <cell r="E2850" t="str">
            <v>SC-VI</v>
          </cell>
          <cell r="H2850" t="str">
            <v>Vi Dante card AES67/96k</v>
          </cell>
          <cell r="I2850" t="str">
            <v>ViO/D21 Dante card AES67/96k</v>
          </cell>
          <cell r="J2850">
            <v>2520</v>
          </cell>
          <cell r="K2850">
            <v>2520</v>
          </cell>
          <cell r="L2850">
            <v>1636.44</v>
          </cell>
          <cell r="P2850">
            <v>688705006444</v>
          </cell>
          <cell r="V2850" t="str">
            <v>CN</v>
          </cell>
          <cell r="W2850" t="str">
            <v>Non Compliant</v>
          </cell>
          <cell r="Y2850">
            <v>146</v>
          </cell>
        </row>
        <row r="2851">
          <cell r="A2851" t="str">
            <v>A949.045220-02.V</v>
          </cell>
          <cell r="B2851" t="str">
            <v>Soundcraft</v>
          </cell>
          <cell r="C2851" t="str">
            <v>Option Cards (Local Rack / D21 CSB Expansion / Vix000)</v>
          </cell>
          <cell r="D2851" t="str">
            <v>A949.045220-02.V</v>
          </cell>
          <cell r="E2851" t="str">
            <v>SC-SPARES</v>
          </cell>
          <cell r="H2851" t="str">
            <v>Vi 3G SDI DeEmbedder</v>
          </cell>
          <cell r="I2851" t="str">
            <v>ViO/D21 3G/HD/SD SDi De-embedder 8/16ch</v>
          </cell>
          <cell r="J2851">
            <v>3200</v>
          </cell>
          <cell r="L2851">
            <v>1682.59</v>
          </cell>
          <cell r="P2851">
            <v>688705001883</v>
          </cell>
          <cell r="W2851" t="str">
            <v>Compliant</v>
          </cell>
          <cell r="Y2851">
            <v>147</v>
          </cell>
        </row>
        <row r="2852">
          <cell r="A2852" t="str">
            <v>C049.020534</v>
          </cell>
          <cell r="B2852" t="str">
            <v>Soundcraft</v>
          </cell>
          <cell r="C2852" t="str">
            <v>Option Cards (Local Rack / D21 CSB Expansion / Vix000)</v>
          </cell>
          <cell r="D2852" t="str">
            <v>C049.020534</v>
          </cell>
          <cell r="E2852" t="str">
            <v>BSSEQ</v>
          </cell>
          <cell r="F2852" t="str">
            <v>YES</v>
          </cell>
          <cell r="H2852" t="str">
            <v>Vi Blank Panle Local Rack</v>
          </cell>
          <cell r="I2852" t="str">
            <v>Blank module for upper section</v>
          </cell>
          <cell r="J2852">
            <v>50</v>
          </cell>
          <cell r="K2852">
            <v>50</v>
          </cell>
          <cell r="L2852">
            <v>19.88</v>
          </cell>
          <cell r="V2852" t="str">
            <v>CN</v>
          </cell>
          <cell r="W2852" t="str">
            <v>Non Compliant</v>
          </cell>
          <cell r="Y2852">
            <v>148</v>
          </cell>
        </row>
        <row r="2853">
          <cell r="A2853" t="str">
            <v>5100265-00</v>
          </cell>
          <cell r="B2853" t="str">
            <v>Soundcraft</v>
          </cell>
          <cell r="C2853" t="str">
            <v>Option Cards (Local Rack / D21 CSB Expansion / Vix000)</v>
          </cell>
          <cell r="D2853" t="str">
            <v xml:space="preserve">5100265-00 </v>
          </cell>
          <cell r="H2853" t="str">
            <v>Vi4/6 to 5000/7000 Local Rack Upgrade Kit</v>
          </cell>
          <cell r="I2853" t="str">
            <v>Vi4/6 to 5000/7000 Local Rack Upgrade Kit</v>
          </cell>
          <cell r="J2853">
            <v>23210</v>
          </cell>
          <cell r="K2853">
            <v>23210</v>
          </cell>
          <cell r="L2853">
            <v>10855.59</v>
          </cell>
          <cell r="P2853">
            <v>688705003566</v>
          </cell>
          <cell r="V2853" t="str">
            <v>CN</v>
          </cell>
          <cell r="W2853" t="str">
            <v>Non Compliant</v>
          </cell>
          <cell r="Y2853">
            <v>149</v>
          </cell>
        </row>
        <row r="2854">
          <cell r="A2854" t="str">
            <v>RS2399SP</v>
          </cell>
          <cell r="B2854" t="str">
            <v>Soundcraft</v>
          </cell>
          <cell r="C2854" t="str">
            <v>Option Cards (Vi Stagebox)</v>
          </cell>
          <cell r="D2854" t="str">
            <v>RS2399SP</v>
          </cell>
          <cell r="E2854">
            <v>31100900</v>
          </cell>
          <cell r="F2854" t="str">
            <v>YES</v>
          </cell>
          <cell r="H2854" t="str">
            <v>VI6 MIC LINE MODULE</v>
          </cell>
          <cell r="I2854" t="str">
            <v>ViSB 8 x MIC/LINE IN</v>
          </cell>
          <cell r="J2854">
            <v>1715</v>
          </cell>
          <cell r="K2854">
            <v>1715</v>
          </cell>
          <cell r="L2854">
            <v>852.02</v>
          </cell>
          <cell r="V2854" t="str">
            <v>CN</v>
          </cell>
          <cell r="W2854" t="str">
            <v>Non Compliant</v>
          </cell>
          <cell r="Y2854">
            <v>150</v>
          </cell>
        </row>
        <row r="2855">
          <cell r="A2855" t="str">
            <v>RS2400SP</v>
          </cell>
          <cell r="B2855" t="str">
            <v>Soundcraft</v>
          </cell>
          <cell r="C2855" t="str">
            <v>Option Cards (Vi Stagebox)</v>
          </cell>
          <cell r="D2855" t="str">
            <v>RS2400SP</v>
          </cell>
          <cell r="E2855">
            <v>31100900</v>
          </cell>
          <cell r="F2855" t="str">
            <v>YES</v>
          </cell>
          <cell r="H2855" t="str">
            <v>VI6 LINE OUTPUT MODULE</v>
          </cell>
          <cell r="I2855" t="str">
            <v>ViSB 8 x LINE OUTPUT</v>
          </cell>
          <cell r="J2855">
            <v>1050</v>
          </cell>
          <cell r="K2855">
            <v>1050</v>
          </cell>
          <cell r="L2855">
            <v>514.11</v>
          </cell>
          <cell r="R2855">
            <v>2</v>
          </cell>
          <cell r="S2855">
            <v>15</v>
          </cell>
          <cell r="T2855">
            <v>13</v>
          </cell>
          <cell r="U2855">
            <v>4</v>
          </cell>
          <cell r="V2855" t="str">
            <v>CN</v>
          </cell>
          <cell r="W2855" t="str">
            <v>Non Compliant</v>
          </cell>
          <cell r="Y2855">
            <v>151</v>
          </cell>
        </row>
        <row r="2856">
          <cell r="A2856" t="str">
            <v>RS2448SP</v>
          </cell>
          <cell r="B2856" t="str">
            <v>Soundcraft</v>
          </cell>
          <cell r="C2856" t="str">
            <v>Option Cards (Vi Stagebox)</v>
          </cell>
          <cell r="D2856" t="str">
            <v>RS2448SP</v>
          </cell>
          <cell r="E2856">
            <v>31100900</v>
          </cell>
          <cell r="F2856" t="str">
            <v>YES</v>
          </cell>
          <cell r="H2856" t="str">
            <v>ViSB Optical MADI HD (multimode)</v>
          </cell>
          <cell r="I2856" t="str">
            <v>ViSB Optical MADI HD card (multimode)</v>
          </cell>
          <cell r="J2856">
            <v>1825</v>
          </cell>
          <cell r="K2856">
            <v>1825</v>
          </cell>
          <cell r="L2856">
            <v>912.78</v>
          </cell>
          <cell r="V2856" t="str">
            <v>CN</v>
          </cell>
          <cell r="W2856" t="str">
            <v>Non Compliant</v>
          </cell>
          <cell r="Y2856">
            <v>152</v>
          </cell>
        </row>
        <row r="2857">
          <cell r="A2857" t="str">
            <v>RS2562SP</v>
          </cell>
          <cell r="B2857" t="str">
            <v>Soundcraft</v>
          </cell>
          <cell r="C2857" t="str">
            <v>Option Cards (Vi Stagebox)</v>
          </cell>
          <cell r="D2857" t="str">
            <v>RS2562SP</v>
          </cell>
          <cell r="E2857" t="str">
            <v>MIX-HALB</v>
          </cell>
          <cell r="F2857" t="str">
            <v>YES</v>
          </cell>
          <cell r="H2857" t="str">
            <v>VI4/6 MADI HD CARD 6HE SNGLE MDE SPARES</v>
          </cell>
          <cell r="I2857" t="str">
            <v>ViSB Optical MADI HD (singlemode)</v>
          </cell>
          <cell r="J2857">
            <v>2425</v>
          </cell>
          <cell r="K2857">
            <v>2425</v>
          </cell>
          <cell r="L2857">
            <v>1207.0899999999999</v>
          </cell>
          <cell r="V2857" t="str">
            <v>CN</v>
          </cell>
          <cell r="W2857" t="str">
            <v>Non Compliant</v>
          </cell>
          <cell r="Y2857">
            <v>153</v>
          </cell>
        </row>
        <row r="2858">
          <cell r="A2858" t="str">
            <v>5031241.V</v>
          </cell>
          <cell r="B2858" t="str">
            <v>Soundcraft</v>
          </cell>
          <cell r="C2858" t="str">
            <v>Option Cards (Vi Stagebox)</v>
          </cell>
          <cell r="D2858" t="str">
            <v>5031241.V</v>
          </cell>
          <cell r="E2858">
            <v>83100300</v>
          </cell>
          <cell r="H2858" t="str">
            <v>ViSB Cat5 MADI HD card</v>
          </cell>
          <cell r="I2858" t="str">
            <v>ViSB Cat5 MADI HD card</v>
          </cell>
          <cell r="J2858">
            <v>1825</v>
          </cell>
          <cell r="K2858">
            <v>1825</v>
          </cell>
          <cell r="L2858">
            <v>906.66</v>
          </cell>
          <cell r="V2858" t="str">
            <v>CN</v>
          </cell>
          <cell r="W2858" t="str">
            <v>Non Compliant</v>
          </cell>
          <cell r="Y2858">
            <v>154</v>
          </cell>
        </row>
        <row r="2859">
          <cell r="A2859" t="str">
            <v>RS2446SP</v>
          </cell>
          <cell r="B2859" t="str">
            <v>Soundcraft</v>
          </cell>
          <cell r="C2859" t="str">
            <v>Option Cards (Vi Stagebox)</v>
          </cell>
          <cell r="D2859" t="str">
            <v>RS2446SP</v>
          </cell>
          <cell r="E2859">
            <v>31100900</v>
          </cell>
          <cell r="F2859" t="str">
            <v>YES</v>
          </cell>
          <cell r="H2859" t="str">
            <v>VI6 AES 8CH I/P STAGEBOXSPARES KIT</v>
          </cell>
          <cell r="I2859" t="str">
            <v>ViSB 8 x AES/EBU In</v>
          </cell>
          <cell r="J2859">
            <v>1280</v>
          </cell>
          <cell r="K2859">
            <v>1280</v>
          </cell>
          <cell r="L2859">
            <v>633.14</v>
          </cell>
          <cell r="V2859" t="str">
            <v>CN</v>
          </cell>
          <cell r="W2859" t="str">
            <v>Non Compliant</v>
          </cell>
          <cell r="Y2859">
            <v>155</v>
          </cell>
        </row>
        <row r="2860">
          <cell r="A2860" t="str">
            <v>RS2447SP</v>
          </cell>
          <cell r="B2860" t="str">
            <v>Soundcraft</v>
          </cell>
          <cell r="C2860" t="str">
            <v>Option Cards (Vi Stagebox)</v>
          </cell>
          <cell r="D2860" t="str">
            <v>RS2447SP</v>
          </cell>
          <cell r="E2860">
            <v>31100900</v>
          </cell>
          <cell r="F2860" t="str">
            <v>YES</v>
          </cell>
          <cell r="H2860" t="str">
            <v>VI6 AES 8CH O/P STAGEBOXSPARES KIT</v>
          </cell>
          <cell r="I2860" t="str">
            <v>ViSB 8 x AES/EBU Out</v>
          </cell>
          <cell r="J2860">
            <v>1245</v>
          </cell>
          <cell r="K2860">
            <v>1245</v>
          </cell>
          <cell r="L2860">
            <v>615.49</v>
          </cell>
          <cell r="R2860">
            <v>2</v>
          </cell>
          <cell r="S2860">
            <v>15</v>
          </cell>
          <cell r="T2860">
            <v>13</v>
          </cell>
          <cell r="U2860">
            <v>4</v>
          </cell>
          <cell r="V2860" t="str">
            <v>CN</v>
          </cell>
          <cell r="W2860" t="str">
            <v>Non Compliant</v>
          </cell>
          <cell r="Y2860">
            <v>156</v>
          </cell>
        </row>
        <row r="2861">
          <cell r="A2861" t="str">
            <v>RS2449SP</v>
          </cell>
          <cell r="B2861" t="str">
            <v>Soundcraft</v>
          </cell>
          <cell r="C2861" t="str">
            <v>Option Cards (Vi Stagebox)</v>
          </cell>
          <cell r="D2861" t="str">
            <v>RS2449SP</v>
          </cell>
          <cell r="E2861" t="str">
            <v>SC-SPARES</v>
          </cell>
          <cell r="F2861" t="str">
            <v>YES</v>
          </cell>
          <cell r="H2861" t="str">
            <v>VI6 OPTICAL STAGEBOX 2U PANEL SPRS</v>
          </cell>
          <cell r="I2861" t="str">
            <v>Optical 2U Panel for SB only</v>
          </cell>
          <cell r="J2861">
            <v>2860</v>
          </cell>
          <cell r="L2861">
            <v>1431.15</v>
          </cell>
          <cell r="W2861" t="str">
            <v>Compliant</v>
          </cell>
          <cell r="Y2861">
            <v>157</v>
          </cell>
        </row>
        <row r="2862">
          <cell r="A2862" t="str">
            <v>RS2487SP</v>
          </cell>
          <cell r="B2862" t="str">
            <v>Soundcraft</v>
          </cell>
          <cell r="C2862" t="str">
            <v>Option Cards (Vi Stagebox)</v>
          </cell>
          <cell r="D2862" t="str">
            <v>RS2487SP</v>
          </cell>
          <cell r="E2862" t="str">
            <v>SC-SPARES</v>
          </cell>
          <cell r="F2862" t="str">
            <v>YES</v>
          </cell>
          <cell r="H2862" t="str">
            <v>VISB PANEL SPR ASSY</v>
          </cell>
          <cell r="I2862" t="str">
            <v>ViSB Blank module</v>
          </cell>
          <cell r="J2862">
            <v>395</v>
          </cell>
          <cell r="K2862">
            <v>395</v>
          </cell>
          <cell r="L2862">
            <v>190.21</v>
          </cell>
          <cell r="V2862" t="str">
            <v>CN</v>
          </cell>
          <cell r="W2862" t="str">
            <v>Non Compliant</v>
          </cell>
          <cell r="Y2862">
            <v>158</v>
          </cell>
        </row>
        <row r="2863">
          <cell r="A2863" t="str">
            <v>RS2489SP</v>
          </cell>
          <cell r="B2863" t="str">
            <v>Soundcraft</v>
          </cell>
          <cell r="C2863" t="str">
            <v>Option Cards (Vi Stagebox)</v>
          </cell>
          <cell r="D2863" t="str">
            <v>RS2489SP</v>
          </cell>
          <cell r="E2863" t="str">
            <v>SC-SPARES</v>
          </cell>
          <cell r="F2863" t="str">
            <v>YES</v>
          </cell>
          <cell r="H2863" t="str">
            <v>VI6 AMPHENOL STAGEBOX 2USPARES KIT</v>
          </cell>
          <cell r="I2863" t="str">
            <v>Cat5 2U Panel for SB only</v>
          </cell>
          <cell r="J2863">
            <v>780</v>
          </cell>
          <cell r="L2863">
            <v>387.23</v>
          </cell>
          <cell r="W2863" t="str">
            <v>Compliant</v>
          </cell>
          <cell r="Y2863">
            <v>159</v>
          </cell>
        </row>
        <row r="2864">
          <cell r="A2864" t="str">
            <v>RS2498SP</v>
          </cell>
          <cell r="B2864" t="str">
            <v>Soundcraft</v>
          </cell>
          <cell r="C2864" t="str">
            <v>Option Cards (Vi Stagebox)</v>
          </cell>
          <cell r="D2864" t="str">
            <v>RS2498SP</v>
          </cell>
          <cell r="E2864" t="str">
            <v>SC-SPARES</v>
          </cell>
          <cell r="F2864" t="str">
            <v>YES</v>
          </cell>
          <cell r="H2864" t="str">
            <v>VI AVIOM CARD STAGEBOX SPARES KIT</v>
          </cell>
          <cell r="I2864" t="str">
            <v>ViSB Aviom</v>
          </cell>
          <cell r="J2864">
            <v>2600</v>
          </cell>
          <cell r="K2864">
            <v>2600</v>
          </cell>
          <cell r="L2864">
            <v>1872.4</v>
          </cell>
          <cell r="R2864">
            <v>1</v>
          </cell>
          <cell r="T2864">
            <v>9.5</v>
          </cell>
          <cell r="U2864">
            <v>1.5</v>
          </cell>
          <cell r="V2864" t="str">
            <v>CN</v>
          </cell>
          <cell r="W2864" t="str">
            <v>Non Compliant</v>
          </cell>
          <cell r="Y2864">
            <v>160</v>
          </cell>
        </row>
        <row r="2865">
          <cell r="A2865" t="str">
            <v>5037513-01.V</v>
          </cell>
          <cell r="B2865" t="str">
            <v>Soundcraft</v>
          </cell>
          <cell r="C2865" t="str">
            <v>Option Cards (Vi Stagebox)</v>
          </cell>
          <cell r="D2865" t="str">
            <v>5037513-01.V</v>
          </cell>
          <cell r="E2865" t="str">
            <v>SC-VI</v>
          </cell>
          <cell r="F2865" t="str">
            <v>YES</v>
          </cell>
          <cell r="H2865" t="str">
            <v>VI BLU-LINK CARD STAGEBOX SPARES KIT</v>
          </cell>
          <cell r="I2865" t="str">
            <v>ViSB Blu Link</v>
          </cell>
          <cell r="J2865">
            <v>1365</v>
          </cell>
          <cell r="K2865">
            <v>1365</v>
          </cell>
          <cell r="L2865">
            <v>948.93</v>
          </cell>
          <cell r="V2865" t="str">
            <v>CN</v>
          </cell>
          <cell r="W2865" t="str">
            <v>Non Compliant</v>
          </cell>
          <cell r="Y2865">
            <v>161</v>
          </cell>
        </row>
        <row r="2866">
          <cell r="A2866" t="str">
            <v>5036922-03.V</v>
          </cell>
          <cell r="B2866" t="str">
            <v>Soundcraft</v>
          </cell>
          <cell r="C2866" t="str">
            <v>Option Cards (Vi Stagebox)</v>
          </cell>
          <cell r="D2866" t="str">
            <v>5036922-03.V</v>
          </cell>
          <cell r="E2866" t="str">
            <v>SC-SI</v>
          </cell>
          <cell r="F2866" t="str">
            <v>YES</v>
          </cell>
          <cell r="H2866" t="str">
            <v>Vi Dante Option Card Stagebox TSPR</v>
          </cell>
          <cell r="I2866" t="str">
            <v>Vi Dante Option Card Stagebox TSPR</v>
          </cell>
          <cell r="J2866">
            <v>2420</v>
          </cell>
          <cell r="K2866">
            <v>2420</v>
          </cell>
          <cell r="L2866">
            <v>1577.01</v>
          </cell>
          <cell r="V2866" t="str">
            <v>CN</v>
          </cell>
          <cell r="W2866" t="str">
            <v>Non Compliant</v>
          </cell>
          <cell r="Y2866">
            <v>162</v>
          </cell>
        </row>
        <row r="2867">
          <cell r="A2867" t="str">
            <v>RS2413SP</v>
          </cell>
          <cell r="B2867" t="str">
            <v>Soundcraft</v>
          </cell>
          <cell r="C2867" t="str">
            <v>Vi Series Accessories</v>
          </cell>
          <cell r="D2867" t="str">
            <v>RS2413SP</v>
          </cell>
          <cell r="E2867">
            <v>31100900</v>
          </cell>
          <cell r="F2867" t="str">
            <v>YES</v>
          </cell>
          <cell r="H2867" t="str">
            <v>Vi Stagebox Spare PSU</v>
          </cell>
          <cell r="I2867" t="str">
            <v>Vi Stagebox Spare PSU</v>
          </cell>
          <cell r="J2867">
            <v>1075</v>
          </cell>
          <cell r="K2867">
            <v>1075</v>
          </cell>
          <cell r="L2867">
            <v>526.41999999999996</v>
          </cell>
          <cell r="R2867">
            <v>4</v>
          </cell>
          <cell r="S2867">
            <v>14.5</v>
          </cell>
          <cell r="T2867">
            <v>7.5</v>
          </cell>
          <cell r="U2867">
            <v>3.5</v>
          </cell>
          <cell r="V2867" t="str">
            <v>CN</v>
          </cell>
          <cell r="W2867" t="str">
            <v>Non Compliant</v>
          </cell>
          <cell r="Y2867">
            <v>163</v>
          </cell>
        </row>
        <row r="2868">
          <cell r="A2868">
            <v>5058848</v>
          </cell>
          <cell r="B2868" t="str">
            <v>Soundcraft</v>
          </cell>
          <cell r="C2868" t="str">
            <v>Vi Series Accessories</v>
          </cell>
          <cell r="D2868">
            <v>5058848</v>
          </cell>
          <cell r="E2868">
            <v>31100900</v>
          </cell>
          <cell r="F2868" t="str">
            <v>YES</v>
          </cell>
          <cell r="H2868" t="str">
            <v>MECHASY,VIX000 BRKOUT PNL LCL OPT2SB/4CH</v>
          </cell>
          <cell r="I2868" t="str">
            <v>Optical 2U Panel for 2 x SB - 1 x 4 core fibre co, 1 x 2 core fibre core</v>
          </cell>
          <cell r="J2868">
            <v>7800</v>
          </cell>
          <cell r="K2868">
            <v>7800</v>
          </cell>
          <cell r="L2868">
            <v>3892.9</v>
          </cell>
          <cell r="V2868" t="str">
            <v>CN</v>
          </cell>
          <cell r="W2868" t="str">
            <v>Non Compliant</v>
          </cell>
          <cell r="Y2868">
            <v>164</v>
          </cell>
        </row>
        <row r="2869">
          <cell r="A2869" t="str">
            <v>RL0267-01</v>
          </cell>
          <cell r="B2869" t="str">
            <v>Soundcraft</v>
          </cell>
          <cell r="C2869" t="str">
            <v>Vi Series Accessories</v>
          </cell>
          <cell r="D2869" t="str">
            <v>RL0267-01</v>
          </cell>
          <cell r="F2869" t="str">
            <v>YES</v>
          </cell>
          <cell r="H2869" t="str">
            <v>5m Cable Vi Ctrl Surf to Local Rack</v>
          </cell>
          <cell r="I2869" t="str">
            <v>5m Cable Vi Control Surf to Local Rack</v>
          </cell>
          <cell r="J2869">
            <v>1605</v>
          </cell>
          <cell r="K2869">
            <v>1605</v>
          </cell>
          <cell r="L2869">
            <v>793.08</v>
          </cell>
          <cell r="V2869" t="str">
            <v>GB</v>
          </cell>
          <cell r="W2869" t="str">
            <v>Compliant</v>
          </cell>
          <cell r="Y2869">
            <v>165</v>
          </cell>
        </row>
        <row r="2870">
          <cell r="A2870">
            <v>5080890</v>
          </cell>
          <cell r="B2870" t="str">
            <v>Soundcraft</v>
          </cell>
          <cell r="C2870" t="str">
            <v>Real Time Rack</v>
          </cell>
          <cell r="D2870">
            <v>5080890</v>
          </cell>
          <cell r="G2870" t="str">
            <v>Limited Quantity</v>
          </cell>
          <cell r="H2870" t="str">
            <v>Realtime Rack Core Plus</v>
          </cell>
          <cell r="I2870" t="str">
            <v>Realtime Rack Core Plus</v>
          </cell>
          <cell r="J2870">
            <v>8765</v>
          </cell>
          <cell r="K2870">
            <v>8765</v>
          </cell>
          <cell r="L2870">
            <v>3905.88</v>
          </cell>
          <cell r="P2870">
            <v>688705002828</v>
          </cell>
          <cell r="V2870" t="str">
            <v>CN</v>
          </cell>
          <cell r="W2870" t="str">
            <v>Non Compliant</v>
          </cell>
          <cell r="Y2870">
            <v>166</v>
          </cell>
        </row>
        <row r="2871">
          <cell r="K2871">
            <v>55</v>
          </cell>
          <cell r="L2871">
            <v>26.42</v>
          </cell>
          <cell r="M2871">
            <v>25.099</v>
          </cell>
          <cell r="N2871">
            <v>23.778000000000002</v>
          </cell>
        </row>
        <row r="2872">
          <cell r="K2872">
            <v>72</v>
          </cell>
          <cell r="L2872">
            <v>35.840000000000003</v>
          </cell>
          <cell r="M2872">
            <v>34.048000000000002</v>
          </cell>
          <cell r="N2872">
            <v>32.256000000000007</v>
          </cell>
        </row>
        <row r="2873">
          <cell r="K2873">
            <v>73</v>
          </cell>
          <cell r="L2873">
            <v>36.049999999999997</v>
          </cell>
          <cell r="M2873">
            <v>34.247499999999995</v>
          </cell>
          <cell r="N2873">
            <v>32.445</v>
          </cell>
        </row>
        <row r="2874">
          <cell r="K2874">
            <v>272</v>
          </cell>
          <cell r="L2874">
            <v>53.71</v>
          </cell>
          <cell r="M2874">
            <v>51.024499999999996</v>
          </cell>
          <cell r="N2874">
            <v>48.338999999999999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787E147-04DA-47B0-A6CD-A3A7FB809F3D}" name="Table1" displayName="Table1" ref="A2:T338" totalsRowShown="0" headerRowDxfId="21" dataDxfId="20">
  <autoFilter ref="A2:T338" xr:uid="{F096BCEB-B45E-445A-9229-CF15569F233B}"/>
  <sortState xmlns:xlrd2="http://schemas.microsoft.com/office/spreadsheetml/2017/richdata2" ref="A3:T338">
    <sortCondition ref="T2:T338"/>
  </sortState>
  <tableColumns count="20">
    <tableColumn id="1" xr3:uid="{A81AF77D-C5CE-4ECD-8B1D-6E5B60559EF2}" name="SKU" dataDxfId="19"/>
    <tableColumn id="2" xr3:uid="{268EE7C1-634A-42AD-9E09-63FE74B1D13C}" name="Category" dataDxfId="18">
      <calculatedColumnFormula>(IF((VLOOKUP(Table1[[#This Row],[SKU]],'[1]All Skus'!$A:$Y,2,FALSE))="AKG",(VLOOKUP(Table1[[#This Row],[SKU]],'[1]All Skus'!$A:$Y,3,FALSE)), ""))</calculatedColumnFormula>
    </tableColumn>
    <tableColumn id="3" xr3:uid="{478EF270-EE36-413B-9FDA-E3B605E8E9AF}" name="Model Number" dataDxfId="17">
      <calculatedColumnFormula>(IF((VLOOKUP(Table1[[#This Row],[SKU]],'[1]All Skus'!$A:$Y,2,FALSE))="AKG",(VLOOKUP(Table1[[#This Row],[SKU]],'[1]All Skus'!$A:$Y,4,FALSE)),""))</calculatedColumnFormula>
    </tableColumn>
    <tableColumn id="4" xr3:uid="{9067824A-D284-4B41-BCD5-4FF4189D64A6}" name="Material Group" dataDxfId="16">
      <calculatedColumnFormula>(IF((VLOOKUP(Table1[[#This Row],[SKU]],'[1]All Skus'!$A:$Y,2,FALSE))="AKG",(VLOOKUP(Table1[[#This Row],[SKU]],'[1]All Skus'!$A:$Y,5,FALSE)),""))</calculatedColumnFormula>
    </tableColumn>
    <tableColumn id="5" xr3:uid="{13CA527A-A795-4A83-96A9-7F056334C17E}" name="Restricted from Internet" dataDxfId="15">
      <calculatedColumnFormula>(IF((VLOOKUP(Table1[[#This Row],[SKU]],'[1]All Skus'!$A:$Y,2,FALSE))="AKG",(VLOOKUP(Table1[[#This Row],[SKU]],'[1]All Skus'!$A:$Y,6,FALSE)),""))</calculatedColumnFormula>
    </tableColumn>
    <tableColumn id="6" xr3:uid="{9EDD53B2-F029-4433-825A-FEA02241BFB0}" name="Status" dataDxfId="14">
      <calculatedColumnFormula>(IF((VLOOKUP(Table1[[#This Row],[SKU]],'[1]All Skus'!$A:$Y,2,FALSE))="AKG",(VLOOKUP(Table1[[#This Row],[SKU]],'[1]All Skus'!$A:$Y,7,FALSE)),""))</calculatedColumnFormula>
    </tableColumn>
    <tableColumn id="7" xr3:uid="{3F486321-0CA5-4761-824B-9335DF34998B}" name="Product Description Short" dataDxfId="13">
      <calculatedColumnFormula>(IF((VLOOKUP(Table1[[#This Row],[SKU]],'[1]All Skus'!$A:$Y,2,FALSE))="AKG",(VLOOKUP(Table1[[#This Row],[SKU]],'[1]All Skus'!$A:$Y,8,FALSE)),""))</calculatedColumnFormula>
    </tableColumn>
    <tableColumn id="8" xr3:uid="{E4BE949F-7BD3-478D-A043-F1EFC28DD9B4}" name="Product Description Long" dataDxfId="12">
      <calculatedColumnFormula>(IF((VLOOKUP(Table1[[#This Row],[SKU]],'[1]All Skus'!$A:$Y,2,FALSE))="AKG",(VLOOKUP(Table1[[#This Row],[SKU]],'[1]All Skus'!$A:$Y,9,FALSE)),""))</calculatedColumnFormula>
    </tableColumn>
    <tableColumn id="32" xr3:uid="{10EA0AF4-296A-4F07-BE04-672C250B24C7}" name="MSRP" dataDxfId="11">
      <calculatedColumnFormula>(IF((VLOOKUP(Table1[[#This Row],[SKU]],'[1]All Skus'!$A:$Y,2,FALSE))="AKG",(VLOOKUP(Table1[[#This Row],[SKU]],'[1]All Skus'!$A:$Y,10,FALSE)),""))</calculatedColumnFormula>
    </tableColumn>
    <tableColumn id="14" xr3:uid="{C94B74B2-C4F9-4C6C-A2CD-02894A7E0DA3}" name="MAP" dataDxfId="10">
      <calculatedColumnFormula>(IF((VLOOKUP(Table1[[#This Row],[SKU]],'[1]All Skus'!$A:$Y,2,FALSE))="AKG",(VLOOKUP(Table1[[#This Row],[SKU]],'[1]All Skus'!$A:$Y,11,FALSE)),""))</calculatedColumnFormula>
    </tableColumn>
    <tableColumn id="18" xr3:uid="{A4C0FFDA-327B-416E-BEFF-92774B2AD31B}" name="UPC" dataDxfId="9">
      <calculatedColumnFormula>(IF((VLOOKUP(Table1[[#This Row],[SKU]],'[1]All Skus'!$A:$Y,2,FALSE))="AKG",(VLOOKUP(Table1[[#This Row],[SKU]],'[1]All Skus'!$A:$Y,16,FALSE)),""))</calculatedColumnFormula>
    </tableColumn>
    <tableColumn id="19" xr3:uid="{5E7EFABF-D9D7-4AD1-A949-04D88B971297}" name="EAN" dataDxfId="8">
      <calculatedColumnFormula>(IF((VLOOKUP(Table1[[#This Row],[SKU]],'[1]All Skus'!$A:$Y,2,FALSE))="AKG",(VLOOKUP(Table1[[#This Row],[SKU]],'[1]All Skus'!$A:$Y,17,FALSE)),""))</calculatedColumnFormula>
    </tableColumn>
    <tableColumn id="20" xr3:uid="{DE478E37-4874-4C11-B8F3-FCE72655B326}" name="WEIGHT (lb.)" dataDxfId="7">
      <calculatedColumnFormula>(IF((VLOOKUP(Table1[[#This Row],[SKU]],'[1]All Skus'!$A:$Y,2,FALSE))="AKG",(VLOOKUP(Table1[[#This Row],[SKU]],'[1]All Skus'!$A:$Y,18,FALSE)),""))</calculatedColumnFormula>
    </tableColumn>
    <tableColumn id="21" xr3:uid="{5C7CF35F-6686-43DC-A860-767A0B34A9FB}" name="DIM L (in.)" dataDxfId="6">
      <calculatedColumnFormula>(IF((VLOOKUP(Table1[[#This Row],[SKU]],'[1]All Skus'!$A:$Y,2,FALSE))="AKG",(VLOOKUP(Table1[[#This Row],[SKU]],'[1]All Skus'!$A:$Y,19,FALSE)),""))</calculatedColumnFormula>
    </tableColumn>
    <tableColumn id="22" xr3:uid="{34FED203-6961-4AE6-B997-092798271F0E}" name="DIM W (in.)" dataDxfId="5">
      <calculatedColumnFormula>(IF((VLOOKUP(Table1[[#This Row],[SKU]],'[1]All Skus'!$A:$Y,2,FALSE))="AKG",(VLOOKUP(Table1[[#This Row],[SKU]],'[1]All Skus'!$A:$Y,20,FALSE)),""))</calculatedColumnFormula>
    </tableColumn>
    <tableColumn id="23" xr3:uid="{AE7393A9-7A23-4896-9FD2-3DA3659134A1}" name="DIM H (in.)" dataDxfId="4">
      <calculatedColumnFormula>(IF((VLOOKUP(Table1[[#This Row],[SKU]],'[1]All Skus'!$A:$Y,2,FALSE))="AKG",(VLOOKUP(Table1[[#This Row],[SKU]],'[1]All Skus'!$A:$Y,21,FALSE)),""))</calculatedColumnFormula>
    </tableColumn>
    <tableColumn id="24" xr3:uid="{23F82B64-9746-4BF9-BDBF-F279FDD73D0B}" name="COUNTRY OF ORIGIN" dataDxfId="3">
      <calculatedColumnFormula>(IF((VLOOKUP(Table1[[#This Row],[SKU]],'[1]All Skus'!$A:$Y,2,FALSE))="AKG",(VLOOKUP(Table1[[#This Row],[SKU]],'[1]All Skus'!$A:$Y,22,FALSE)),""))</calculatedColumnFormula>
    </tableColumn>
    <tableColumn id="25" xr3:uid="{7B646B88-0D1E-4808-B98F-30458D1C83B1}" name="TAA Compliant" dataDxfId="2">
      <calculatedColumnFormula>(IF((VLOOKUP(Table1[[#This Row],[SKU]],'[1]All Skus'!$A:$Y,2,FALSE))="AKG",(VLOOKUP(Table1[[#This Row],[SKU]],'[1]All Skus'!$A:$Y,23,FALSE)),""))</calculatedColumnFormula>
    </tableColumn>
    <tableColumn id="26" xr3:uid="{E832A119-0CD5-4888-B0B1-039376C07EAF}" name="LINK" dataDxfId="1" dataCellStyle="Hyperlink">
      <calculatedColumnFormula>(IF((VLOOKUP(Table1[[#This Row],[SKU]],'[1]All Skus'!$A:$Y,2,FALSE))="AKG",(VLOOKUP(Table1[[#This Row],[SKU]],'[1]All Skus'!$A:$Y,24,FALSE)),""))</calculatedColumnFormula>
    </tableColumn>
    <tableColumn id="9" xr3:uid="{30ADD29D-A2F0-4437-B13D-C2EC74C0E3BF}" name="Row Sort Order"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42C97-34C4-4A09-B96C-B82AC9302409}">
  <dimension ref="A1:T514"/>
  <sheetViews>
    <sheetView tabSelected="1" zoomScale="75" zoomScaleNormal="75" workbookViewId="0">
      <pane xSplit="1" ySplit="2" topLeftCell="H3" activePane="bottomRight" state="frozen"/>
      <selection pane="topRight" activeCell="D35" sqref="D35"/>
      <selection pane="bottomLeft" activeCell="D35" sqref="D35"/>
      <selection pane="bottomRight" activeCell="M15" sqref="M15"/>
    </sheetView>
  </sheetViews>
  <sheetFormatPr defaultColWidth="8.77734375" defaultRowHeight="14.4" x14ac:dyDescent="0.3"/>
  <cols>
    <col min="1" max="1" width="38" style="29" bestFit="1" customWidth="1"/>
    <col min="2" max="2" width="27.5546875" style="20" customWidth="1"/>
    <col min="3" max="3" width="44" style="21" bestFit="1" customWidth="1"/>
    <col min="4" max="4" width="20.77734375" style="21" customWidth="1"/>
    <col min="5" max="5" width="21.21875" style="21" bestFit="1" customWidth="1"/>
    <col min="6" max="6" width="16.5546875" style="29" customWidth="1"/>
    <col min="7" max="7" width="152.5546875" style="20" bestFit="1" customWidth="1"/>
    <col min="8" max="8" width="255.77734375" style="35" bestFit="1" customWidth="1"/>
    <col min="9" max="9" width="17.21875" style="36" bestFit="1" customWidth="1"/>
    <col min="10" max="10" width="16.21875" style="36" bestFit="1" customWidth="1"/>
    <col min="11" max="11" width="16.77734375" style="24" customWidth="1"/>
    <col min="12" max="12" width="16.77734375" style="37" customWidth="1"/>
    <col min="13" max="13" width="22.21875" style="22" customWidth="1"/>
    <col min="14" max="14" width="16.21875" style="22" customWidth="1"/>
    <col min="15" max="15" width="17.21875" style="22" customWidth="1"/>
    <col min="16" max="16" width="16.77734375" style="20" customWidth="1"/>
    <col min="17" max="17" width="18.44140625" style="20" customWidth="1"/>
    <col min="18" max="18" width="20.5546875" style="20" customWidth="1"/>
    <col min="19" max="19" width="188.77734375" style="38" bestFit="1" customWidth="1"/>
    <col min="20" max="20" width="20.77734375" style="39" bestFit="1" customWidth="1"/>
    <col min="21" max="16384" width="8.77734375" style="20"/>
  </cols>
  <sheetData>
    <row r="1" spans="1:20" s="9" customFormat="1" ht="61.5" customHeight="1" x14ac:dyDescent="0.3">
      <c r="A1" s="1"/>
      <c r="B1" s="2"/>
      <c r="C1" s="3"/>
      <c r="D1" s="3"/>
      <c r="E1" s="3"/>
      <c r="F1" s="1"/>
      <c r="G1" s="4"/>
      <c r="H1" s="5"/>
      <c r="I1" s="6"/>
      <c r="J1" s="6"/>
      <c r="K1" s="7"/>
      <c r="L1" s="8"/>
      <c r="M1" s="2"/>
      <c r="N1" s="2"/>
      <c r="O1" s="2"/>
      <c r="S1" s="10"/>
      <c r="T1" s="11"/>
    </row>
    <row r="2" spans="1:20" s="18" customFormat="1" ht="29.4" thickBot="1" x14ac:dyDescent="0.35">
      <c r="A2" s="12" t="s">
        <v>0</v>
      </c>
      <c r="B2" s="13" t="s">
        <v>1</v>
      </c>
      <c r="C2" s="13" t="s">
        <v>2</v>
      </c>
      <c r="D2" s="13" t="s">
        <v>3</v>
      </c>
      <c r="E2" s="13" t="s">
        <v>4</v>
      </c>
      <c r="F2" s="13" t="s">
        <v>5</v>
      </c>
      <c r="G2" s="13" t="s">
        <v>6</v>
      </c>
      <c r="H2" s="14" t="s">
        <v>7</v>
      </c>
      <c r="I2" s="14" t="s">
        <v>8</v>
      </c>
      <c r="J2" s="14" t="s">
        <v>9</v>
      </c>
      <c r="K2" s="15" t="s">
        <v>10</v>
      </c>
      <c r="L2" s="13" t="s">
        <v>11</v>
      </c>
      <c r="M2" s="16" t="s">
        <v>12</v>
      </c>
      <c r="N2" s="16" t="s">
        <v>13</v>
      </c>
      <c r="O2" s="16" t="s">
        <v>14</v>
      </c>
      <c r="P2" s="16" t="s">
        <v>15</v>
      </c>
      <c r="Q2" s="13" t="s">
        <v>16</v>
      </c>
      <c r="R2" s="13" t="s">
        <v>17</v>
      </c>
      <c r="S2" s="13" t="s">
        <v>18</v>
      </c>
      <c r="T2" s="17" t="s">
        <v>19</v>
      </c>
    </row>
    <row r="3" spans="1:20" ht="15" customHeight="1" thickTop="1" x14ac:dyDescent="0.3">
      <c r="A3" s="19" t="s">
        <v>20</v>
      </c>
      <c r="B3" s="20">
        <f>(IF((VLOOKUP(Table1[[#This Row],[SKU]],'[1]All Skus'!$A:$Y,2,FALSE))="AKG",(VLOOKUP(Table1[[#This Row],[SKU]],'[1]All Skus'!$A:$Y,3,FALSE)), ""))</f>
        <v>0</v>
      </c>
      <c r="C3" s="21">
        <f>(IF((VLOOKUP(Table1[[#This Row],[SKU]],'[1]All Skus'!$A:$Y,2,FALSE))="AKG",(VLOOKUP(Table1[[#This Row],[SKU]],'[1]All Skus'!$A:$Y,4,FALSE)),""))</f>
        <v>0</v>
      </c>
      <c r="D3" s="21">
        <f>(IF((VLOOKUP(Table1[[#This Row],[SKU]],'[1]All Skus'!$A:$Y,2,FALSE))="AKG",(VLOOKUP(Table1[[#This Row],[SKU]],'[1]All Skus'!$A:$Y,5,FALSE)),""))</f>
        <v>0</v>
      </c>
      <c r="E3" s="21">
        <f>(IF((VLOOKUP(Table1[[#This Row],[SKU]],'[1]All Skus'!$A:$Y,2,FALSE))="AKG",(VLOOKUP(Table1[[#This Row],[SKU]],'[1]All Skus'!$A:$Y,6,FALSE)),""))</f>
        <v>0</v>
      </c>
      <c r="F3" s="21">
        <f>(IF((VLOOKUP(Table1[[#This Row],[SKU]],'[1]All Skus'!$A:$Y,2,FALSE))="AKG",(VLOOKUP(Table1[[#This Row],[SKU]],'[1]All Skus'!$A:$Y,7,FALSE)),""))</f>
        <v>0</v>
      </c>
      <c r="G3" s="22">
        <f>(IF((VLOOKUP(Table1[[#This Row],[SKU]],'[1]All Skus'!$A:$Y,2,FALSE))="AKG",(VLOOKUP(Table1[[#This Row],[SKU]],'[1]All Skus'!$A:$Y,8,FALSE)),""))</f>
        <v>0</v>
      </c>
      <c r="H3" s="22">
        <f>(IF((VLOOKUP(Table1[[#This Row],[SKU]],'[1]All Skus'!$A:$Y,2,FALSE))="AKG",(VLOOKUP(Table1[[#This Row],[SKU]],'[1]All Skus'!$A:$Y,9,FALSE)),""))</f>
        <v>0</v>
      </c>
      <c r="I3" s="23">
        <f>(IF((VLOOKUP(Table1[[#This Row],[SKU]],'[1]All Skus'!$A:$Y,2,FALSE))="AKG",(VLOOKUP(Table1[[#This Row],[SKU]],'[1]All Skus'!$A:$Y,10,FALSE)),""))</f>
        <v>0</v>
      </c>
      <c r="J3" s="23">
        <f>(IF((VLOOKUP(Table1[[#This Row],[SKU]],'[1]All Skus'!$A:$Y,2,FALSE))="AKG",(VLOOKUP(Table1[[#This Row],[SKU]],'[1]All Skus'!$A:$Y,11,FALSE)),""))</f>
        <v>0</v>
      </c>
      <c r="K3" s="24">
        <f>(IF((VLOOKUP(Table1[[#This Row],[SKU]],'[1]All Skus'!$A:$Y,2,FALSE))="AKG",(VLOOKUP(Table1[[#This Row],[SKU]],'[1]All Skus'!$A:$Y,16,FALSE)),""))</f>
        <v>0</v>
      </c>
      <c r="L3" s="24">
        <f>(IF((VLOOKUP(Table1[[#This Row],[SKU]],'[1]All Skus'!$A:$Y,2,FALSE))="AKG",(VLOOKUP(Table1[[#This Row],[SKU]],'[1]All Skus'!$A:$Y,17,FALSE)),""))</f>
        <v>0</v>
      </c>
      <c r="M3" s="25">
        <f>(IF((VLOOKUP(Table1[[#This Row],[SKU]],'[1]All Skus'!$A:$Y,2,FALSE))="AKG",(VLOOKUP(Table1[[#This Row],[SKU]],'[1]All Skus'!$A:$Y,18,FALSE)),""))</f>
        <v>0</v>
      </c>
      <c r="N3" s="25">
        <f>(IF((VLOOKUP(Table1[[#This Row],[SKU]],'[1]All Skus'!$A:$Y,2,FALSE))="AKG",(VLOOKUP(Table1[[#This Row],[SKU]],'[1]All Skus'!$A:$Y,19,FALSE)),""))</f>
        <v>0</v>
      </c>
      <c r="O3" s="25">
        <f>(IF((VLOOKUP(Table1[[#This Row],[SKU]],'[1]All Skus'!$A:$Y,2,FALSE))="AKG",(VLOOKUP(Table1[[#This Row],[SKU]],'[1]All Skus'!$A:$Y,20,FALSE)),""))</f>
        <v>0</v>
      </c>
      <c r="P3" s="25">
        <f>(IF((VLOOKUP(Table1[[#This Row],[SKU]],'[1]All Skus'!$A:$Y,2,FALSE))="AKG",(VLOOKUP(Table1[[#This Row],[SKU]],'[1]All Skus'!$A:$Y,21,FALSE)),""))</f>
        <v>0</v>
      </c>
      <c r="Q3" s="25">
        <f>(IF((VLOOKUP(Table1[[#This Row],[SKU]],'[1]All Skus'!$A:$Y,2,FALSE))="AKG",(VLOOKUP(Table1[[#This Row],[SKU]],'[1]All Skus'!$A:$Y,22,FALSE)),""))</f>
        <v>0</v>
      </c>
      <c r="R3" s="25">
        <f>(IF((VLOOKUP(Table1[[#This Row],[SKU]],'[1]All Skus'!$A:$Y,2,FALSE))="AKG",(VLOOKUP(Table1[[#This Row],[SKU]],'[1]All Skus'!$A:$Y,23,FALSE)),""))</f>
        <v>0</v>
      </c>
      <c r="S3" s="26">
        <f>(IF((VLOOKUP(Table1[[#This Row],[SKU]],'[1]All Skus'!$A:$Y,2,FALSE))="AKG",(VLOOKUP(Table1[[#This Row],[SKU]],'[1]All Skus'!$A:$Y,24,FALSE)),""))</f>
        <v>0</v>
      </c>
      <c r="T3" s="27">
        <v>1</v>
      </c>
    </row>
    <row r="4" spans="1:20" ht="15" customHeight="1" x14ac:dyDescent="0.3">
      <c r="A4" s="28" t="s">
        <v>21</v>
      </c>
      <c r="B4" s="20">
        <f>(IF((VLOOKUP(Table1[[#This Row],[SKU]],'[1]All Skus'!$A:$Y,2,FALSE))="AKG",(VLOOKUP(Table1[[#This Row],[SKU]],'[1]All Skus'!$A:$Y,3,FALSE)), ""))</f>
        <v>0</v>
      </c>
      <c r="C4" s="21">
        <f>(IF((VLOOKUP(Table1[[#This Row],[SKU]],'[1]All Skus'!$A:$Y,2,FALSE))="AKG",(VLOOKUP(Table1[[#This Row],[SKU]],'[1]All Skus'!$A:$Y,4,FALSE)),""))</f>
        <v>0</v>
      </c>
      <c r="D4" s="21">
        <f>(IF((VLOOKUP(Table1[[#This Row],[SKU]],'[1]All Skus'!$A:$Y,2,FALSE))="AKG",(VLOOKUP(Table1[[#This Row],[SKU]],'[1]All Skus'!$A:$Y,5,FALSE)),""))</f>
        <v>0</v>
      </c>
      <c r="E4" s="21">
        <f>(IF((VLOOKUP(Table1[[#This Row],[SKU]],'[1]All Skus'!$A:$Y,2,FALSE))="AKG",(VLOOKUP(Table1[[#This Row],[SKU]],'[1]All Skus'!$A:$Y,6,FALSE)),""))</f>
        <v>0</v>
      </c>
      <c r="F4" s="21">
        <f>(IF((VLOOKUP(Table1[[#This Row],[SKU]],'[1]All Skus'!$A:$Y,2,FALSE))="AKG",(VLOOKUP(Table1[[#This Row],[SKU]],'[1]All Skus'!$A:$Y,7,FALSE)),""))</f>
        <v>0</v>
      </c>
      <c r="G4" s="22">
        <f>(IF((VLOOKUP(Table1[[#This Row],[SKU]],'[1]All Skus'!$A:$Y,2,FALSE))="AKG",(VLOOKUP(Table1[[#This Row],[SKU]],'[1]All Skus'!$A:$Y,8,FALSE)),""))</f>
        <v>0</v>
      </c>
      <c r="H4" s="22">
        <f>(IF((VLOOKUP(Table1[[#This Row],[SKU]],'[1]All Skus'!$A:$Y,2,FALSE))="AKG",(VLOOKUP(Table1[[#This Row],[SKU]],'[1]All Skus'!$A:$Y,9,FALSE)),""))</f>
        <v>0</v>
      </c>
      <c r="I4" s="23">
        <f>(IF((VLOOKUP(Table1[[#This Row],[SKU]],'[1]All Skus'!$A:$Y,2,FALSE))="AKG",(VLOOKUP(Table1[[#This Row],[SKU]],'[1]All Skus'!$A:$Y,10,FALSE)),""))</f>
        <v>0</v>
      </c>
      <c r="J4" s="23">
        <f>(IF((VLOOKUP(Table1[[#This Row],[SKU]],'[1]All Skus'!$A:$Y,2,FALSE))="AKG",(VLOOKUP(Table1[[#This Row],[SKU]],'[1]All Skus'!$A:$Y,11,FALSE)),""))</f>
        <v>0</v>
      </c>
      <c r="K4" s="24">
        <f>(IF((VLOOKUP(Table1[[#This Row],[SKU]],'[1]All Skus'!$A:$Y,2,FALSE))="AKG",(VLOOKUP(Table1[[#This Row],[SKU]],'[1]All Skus'!$A:$Y,16,FALSE)),""))</f>
        <v>0</v>
      </c>
      <c r="L4" s="24">
        <f>(IF((VLOOKUP(Table1[[#This Row],[SKU]],'[1]All Skus'!$A:$Y,2,FALSE))="AKG",(VLOOKUP(Table1[[#This Row],[SKU]],'[1]All Skus'!$A:$Y,17,FALSE)),""))</f>
        <v>0</v>
      </c>
      <c r="M4" s="25">
        <f>(IF((VLOOKUP(Table1[[#This Row],[SKU]],'[1]All Skus'!$A:$Y,2,FALSE))="AKG",(VLOOKUP(Table1[[#This Row],[SKU]],'[1]All Skus'!$A:$Y,18,FALSE)),""))</f>
        <v>0</v>
      </c>
      <c r="N4" s="25">
        <f>(IF((VLOOKUP(Table1[[#This Row],[SKU]],'[1]All Skus'!$A:$Y,2,FALSE))="AKG",(VLOOKUP(Table1[[#This Row],[SKU]],'[1]All Skus'!$A:$Y,19,FALSE)),""))</f>
        <v>0</v>
      </c>
      <c r="O4" s="25">
        <f>(IF((VLOOKUP(Table1[[#This Row],[SKU]],'[1]All Skus'!$A:$Y,2,FALSE))="AKG",(VLOOKUP(Table1[[#This Row],[SKU]],'[1]All Skus'!$A:$Y,20,FALSE)),""))</f>
        <v>0</v>
      </c>
      <c r="P4" s="25">
        <f>(IF((VLOOKUP(Table1[[#This Row],[SKU]],'[1]All Skus'!$A:$Y,2,FALSE))="AKG",(VLOOKUP(Table1[[#This Row],[SKU]],'[1]All Skus'!$A:$Y,21,FALSE)),""))</f>
        <v>0</v>
      </c>
      <c r="Q4" s="25">
        <f>(IF((VLOOKUP(Table1[[#This Row],[SKU]],'[1]All Skus'!$A:$Y,2,FALSE))="AKG",(VLOOKUP(Table1[[#This Row],[SKU]],'[1]All Skus'!$A:$Y,22,FALSE)),""))</f>
        <v>0</v>
      </c>
      <c r="R4" s="25">
        <f>(IF((VLOOKUP(Table1[[#This Row],[SKU]],'[1]All Skus'!$A:$Y,2,FALSE))="AKG",(VLOOKUP(Table1[[#This Row],[SKU]],'[1]All Skus'!$A:$Y,23,FALSE)),""))</f>
        <v>0</v>
      </c>
      <c r="S4" s="26">
        <f>(IF((VLOOKUP(Table1[[#This Row],[SKU]],'[1]All Skus'!$A:$Y,2,FALSE))="AKG",(VLOOKUP(Table1[[#This Row],[SKU]],'[1]All Skus'!$A:$Y,24,FALSE)),""))</f>
        <v>0</v>
      </c>
      <c r="T4" s="27">
        <v>2</v>
      </c>
    </row>
    <row r="5" spans="1:20" ht="15" customHeight="1" x14ac:dyDescent="0.3">
      <c r="A5" s="19" t="s">
        <v>22</v>
      </c>
      <c r="B5" s="20" t="str">
        <f>(IF((VLOOKUP(Table1[[#This Row],[SKU]],'[1]All Skus'!$A:$Y,2,FALSE))="AKG",(VLOOKUP(Table1[[#This Row],[SKU]],'[1]All Skus'!$A:$Y,3,FALSE)), ""))</f>
        <v>Wired Mics</v>
      </c>
      <c r="C5" s="21" t="str">
        <f>(IF((VLOOKUP(Table1[[#This Row],[SKU]],'[1]All Skus'!$A:$Y,2,FALSE))="AKG",(VLOOKUP(Table1[[#This Row],[SKU]],'[1]All Skus'!$A:$Y,4,FALSE)),""))</f>
        <v>C44-USB</v>
      </c>
      <c r="D5" s="21" t="str">
        <f>(IF((VLOOKUP(Table1[[#This Row],[SKU]],'[1]All Skus'!$A:$Y,2,FALSE))="AKG",(VLOOKUP(Table1[[#This Row],[SKU]],'[1]All Skus'!$A:$Y,5,FALSE)),""))</f>
        <v>JBL029</v>
      </c>
      <c r="E5" s="21">
        <f>(IF((VLOOKUP(Table1[[#This Row],[SKU]],'[1]All Skus'!$A:$Y,2,FALSE))="AKG",(VLOOKUP(Table1[[#This Row],[SKU]],'[1]All Skus'!$A:$Y,6,FALSE)),""))</f>
        <v>0</v>
      </c>
      <c r="F5" s="21">
        <f>(IF((VLOOKUP(Table1[[#This Row],[SKU]],'[1]All Skus'!$A:$Y,2,FALSE))="AKG",(VLOOKUP(Table1[[#This Row],[SKU]],'[1]All Skus'!$A:$Y,7,FALSE)),""))</f>
        <v>0</v>
      </c>
      <c r="G5" s="22" t="str">
        <f>(IF((VLOOKUP(Table1[[#This Row],[SKU]],'[1]All Skus'!$A:$Y,2,FALSE))="AKG",(VLOOKUP(Table1[[#This Row],[SKU]],'[1]All Skus'!$A:$Y,8,FALSE)),""))</f>
        <v>Lyra USB Microphone</v>
      </c>
      <c r="H5" s="22" t="str">
        <f>(IF((VLOOKUP(Table1[[#This Row],[SKU]],'[1]All Skus'!$A:$Y,2,FALSE))="AKG",(VLOOKUP(Table1[[#This Row],[SKU]],'[1]All Skus'!$A:$Y,9,FALSE)),""))</f>
        <v>Lyra USB Microphone</v>
      </c>
      <c r="I5" s="23">
        <f>(IF((VLOOKUP(Table1[[#This Row],[SKU]],'[1]All Skus'!$A:$Y,2,FALSE))="AKG",(VLOOKUP(Table1[[#This Row],[SKU]],'[1]All Skus'!$A:$Y,10,FALSE)),""))</f>
        <v>145</v>
      </c>
      <c r="J5" s="23">
        <f>(IF((VLOOKUP(Table1[[#This Row],[SKU]],'[1]All Skus'!$A:$Y,2,FALSE))="AKG",(VLOOKUP(Table1[[#This Row],[SKU]],'[1]All Skus'!$A:$Y,11,FALSE)),""))</f>
        <v>99</v>
      </c>
      <c r="K5" s="24">
        <f>(IF((VLOOKUP(Table1[[#This Row],[SKU]],'[1]All Skus'!$A:$Y,2,FALSE))="AKG",(VLOOKUP(Table1[[#This Row],[SKU]],'[1]All Skus'!$A:$Y,16,FALSE)),""))</f>
        <v>885038040804</v>
      </c>
      <c r="L5" s="24">
        <f>(IF((VLOOKUP(Table1[[#This Row],[SKU]],'[1]All Skus'!$A:$Y,2,FALSE))="AKG",(VLOOKUP(Table1[[#This Row],[SKU]],'[1]All Skus'!$A:$Y,17,FALSE)),""))</f>
        <v>9002761048308</v>
      </c>
      <c r="M5" s="25">
        <f>(IF((VLOOKUP(Table1[[#This Row],[SKU]],'[1]All Skus'!$A:$Y,2,FALSE))="AKG",(VLOOKUP(Table1[[#This Row],[SKU]],'[1]All Skus'!$A:$Y,18,FALSE)),""))</f>
        <v>2.0299999999999998</v>
      </c>
      <c r="N5" s="25">
        <f>(IF((VLOOKUP(Table1[[#This Row],[SKU]],'[1]All Skus'!$A:$Y,2,FALSE))="AKG",(VLOOKUP(Table1[[#This Row],[SKU]],'[1]All Skus'!$A:$Y,19,FALSE)),""))</f>
        <v>4.25</v>
      </c>
      <c r="O5" s="25">
        <f>(IF((VLOOKUP(Table1[[#This Row],[SKU]],'[1]All Skus'!$A:$Y,2,FALSE))="AKG",(VLOOKUP(Table1[[#This Row],[SKU]],'[1]All Skus'!$A:$Y,20,FALSE)),""))</f>
        <v>4.79</v>
      </c>
      <c r="P5" s="25">
        <f>(IF((VLOOKUP(Table1[[#This Row],[SKU]],'[1]All Skus'!$A:$Y,2,FALSE))="AKG",(VLOOKUP(Table1[[#This Row],[SKU]],'[1]All Skus'!$A:$Y,21,FALSE)),""))</f>
        <v>9.7200000000000006</v>
      </c>
      <c r="Q5" s="25" t="str">
        <f>(IF((VLOOKUP(Table1[[#This Row],[SKU]],'[1]All Skus'!$A:$Y,2,FALSE))="AKG",(VLOOKUP(Table1[[#This Row],[SKU]],'[1]All Skus'!$A:$Y,22,FALSE)),""))</f>
        <v>CN</v>
      </c>
      <c r="R5" s="25" t="str">
        <f>(IF((VLOOKUP(Table1[[#This Row],[SKU]],'[1]All Skus'!$A:$Y,2,FALSE))="AKG",(VLOOKUP(Table1[[#This Row],[SKU]],'[1]All Skus'!$A:$Y,23,FALSE)),""))</f>
        <v>Non Compliant</v>
      </c>
      <c r="S5" s="26">
        <f>(IF((VLOOKUP(Table1[[#This Row],[SKU]],'[1]All Skus'!$A:$Y,2,FALSE))="AKG",(VLOOKUP(Table1[[#This Row],[SKU]],'[1]All Skus'!$A:$Y,24,FALSE)),""))</f>
        <v>0</v>
      </c>
      <c r="T5" s="27">
        <v>3</v>
      </c>
    </row>
    <row r="6" spans="1:20" ht="15" customHeight="1" x14ac:dyDescent="0.3">
      <c r="A6" s="19" t="s">
        <v>23</v>
      </c>
      <c r="B6" s="20" t="str">
        <f>(IF((VLOOKUP(Table1[[#This Row],[SKU]],'[1]All Skus'!$A:$Y,2,FALSE))="AKG",(VLOOKUP(Table1[[#This Row],[SKU]],'[1]All Skus'!$A:$Y,3,FALSE)), ""))</f>
        <v>Bundle</v>
      </c>
      <c r="C6" s="21" t="str">
        <f>(IF((VLOOKUP(Table1[[#This Row],[SKU]],'[1]All Skus'!$A:$Y,2,FALSE))="AKG",(VLOOKUP(Table1[[#This Row],[SKU]],'[1]All Skus'!$A:$Y,4,FALSE)),""))</f>
        <v>PODCASTER ESSENTIALS</v>
      </c>
      <c r="D6" s="21" t="str">
        <f>(IF((VLOOKUP(Table1[[#This Row],[SKU]],'[1]All Skus'!$A:$Y,2,FALSE))="AKG",(VLOOKUP(Table1[[#This Row],[SKU]],'[1]All Skus'!$A:$Y,5,FALSE)),""))</f>
        <v>SC-VI</v>
      </c>
      <c r="E6" s="21">
        <f>(IF((VLOOKUP(Table1[[#This Row],[SKU]],'[1]All Skus'!$A:$Y,2,FALSE))="AKG",(VLOOKUP(Table1[[#This Row],[SKU]],'[1]All Skus'!$A:$Y,6,FALSE)),""))</f>
        <v>0</v>
      </c>
      <c r="F6" s="21">
        <f>(IF((VLOOKUP(Table1[[#This Row],[SKU]],'[1]All Skus'!$A:$Y,2,FALSE))="AKG",(VLOOKUP(Table1[[#This Row],[SKU]],'[1]All Skus'!$A:$Y,7,FALSE)),""))</f>
        <v>0</v>
      </c>
      <c r="G6" s="22" t="str">
        <f>(IF((VLOOKUP(Table1[[#This Row],[SKU]],'[1]All Skus'!$A:$Y,2,FALSE))="AKG",(VLOOKUP(Table1[[#This Row],[SKU]],'[1]All Skus'!$A:$Y,8,FALSE)),""))</f>
        <v>Lyra USB Microphone, K371 Professional Headphone With Stereo Headphone Adaptor, Ableton Live 10 Lite (Mac/PC) production software,and Berklee online course</v>
      </c>
      <c r="H6" s="22" t="str">
        <f>(IF((VLOOKUP(Table1[[#This Row],[SKU]],'[1]All Skus'!$A:$Y,2,FALSE))="AKG",(VLOOKUP(Table1[[#This Row],[SKU]],'[1]All Skus'!$A:$Y,9,FALSE)),""))</f>
        <v>AUDIO PRODUCTION TOOLKIT: AKG LYRA USB MICROPHONE AND AKG K371 HEADPHONES   Must be ordered in pairs</v>
      </c>
      <c r="I6" s="23">
        <f>(IF((VLOOKUP(Table1[[#This Row],[SKU]],'[1]All Skus'!$A:$Y,2,FALSE))="AKG",(VLOOKUP(Table1[[#This Row],[SKU]],'[1]All Skus'!$A:$Y,10,FALSE)),""))</f>
        <v>385</v>
      </c>
      <c r="J6" s="23">
        <f>(IF((VLOOKUP(Table1[[#This Row],[SKU]],'[1]All Skus'!$A:$Y,2,FALSE))="AKG",(VLOOKUP(Table1[[#This Row],[SKU]],'[1]All Skus'!$A:$Y,11,FALSE)),""))</f>
        <v>310</v>
      </c>
      <c r="K6" s="24">
        <f>(IF((VLOOKUP(Table1[[#This Row],[SKU]],'[1]All Skus'!$A:$Y,2,FALSE))="AKG",(VLOOKUP(Table1[[#This Row],[SKU]],'[1]All Skus'!$A:$Y,16,FALSE)),""))</f>
        <v>885038040811</v>
      </c>
      <c r="L6" s="24">
        <f>(IF((VLOOKUP(Table1[[#This Row],[SKU]],'[1]All Skus'!$A:$Y,2,FALSE))="AKG",(VLOOKUP(Table1[[#This Row],[SKU]],'[1]All Skus'!$A:$Y,17,FALSE)),""))</f>
        <v>9002761040814</v>
      </c>
      <c r="M6" s="25">
        <f>(IF((VLOOKUP(Table1[[#This Row],[SKU]],'[1]All Skus'!$A:$Y,2,FALSE))="AKG",(VLOOKUP(Table1[[#This Row],[SKU]],'[1]All Skus'!$A:$Y,18,FALSE)),""))</f>
        <v>5.18</v>
      </c>
      <c r="N6" s="25">
        <f>(IF((VLOOKUP(Table1[[#This Row],[SKU]],'[1]All Skus'!$A:$Y,2,FALSE))="AKG",(VLOOKUP(Table1[[#This Row],[SKU]],'[1]All Skus'!$A:$Y,19,FALSE)),""))</f>
        <v>10.51</v>
      </c>
      <c r="O6" s="25">
        <f>(IF((VLOOKUP(Table1[[#This Row],[SKU]],'[1]All Skus'!$A:$Y,2,FALSE))="AKG",(VLOOKUP(Table1[[#This Row],[SKU]],'[1]All Skus'!$A:$Y,20,FALSE)),""))</f>
        <v>9.06</v>
      </c>
      <c r="P6" s="25">
        <f>(IF((VLOOKUP(Table1[[#This Row],[SKU]],'[1]All Skus'!$A:$Y,2,FALSE))="AKG",(VLOOKUP(Table1[[#This Row],[SKU]],'[1]All Skus'!$A:$Y,21,FALSE)),""))</f>
        <v>10.24</v>
      </c>
      <c r="Q6" s="25" t="str">
        <f>(IF((VLOOKUP(Table1[[#This Row],[SKU]],'[1]All Skus'!$A:$Y,2,FALSE))="AKG",(VLOOKUP(Table1[[#This Row],[SKU]],'[1]All Skus'!$A:$Y,22,FALSE)),""))</f>
        <v>CN</v>
      </c>
      <c r="R6" s="25" t="str">
        <f>(IF((VLOOKUP(Table1[[#This Row],[SKU]],'[1]All Skus'!$A:$Y,2,FALSE))="AKG",(VLOOKUP(Table1[[#This Row],[SKU]],'[1]All Skus'!$A:$Y,23,FALSE)),""))</f>
        <v>Non Compliant</v>
      </c>
      <c r="S6" s="26">
        <f>(IF((VLOOKUP(Table1[[#This Row],[SKU]],'[1]All Skus'!$A:$Y,2,FALSE))="AKG",(VLOOKUP(Table1[[#This Row],[SKU]],'[1]All Skus'!$A:$Y,24,FALSE)),""))</f>
        <v>0</v>
      </c>
      <c r="T6" s="27">
        <v>4</v>
      </c>
    </row>
    <row r="7" spans="1:20" ht="15" customHeight="1" x14ac:dyDescent="0.3">
      <c r="A7" s="28" t="s">
        <v>24</v>
      </c>
      <c r="B7" s="20">
        <f>(IF((VLOOKUP(Table1[[#This Row],[SKU]],'[1]All Skus'!$A:$Y,2,FALSE))="AKG",(VLOOKUP(Table1[[#This Row],[SKU]],'[1]All Skus'!$A:$Y,3,FALSE)), ""))</f>
        <v>0</v>
      </c>
      <c r="C7" s="21">
        <f>(IF((VLOOKUP(Table1[[#This Row],[SKU]],'[1]All Skus'!$A:$Y,2,FALSE))="AKG",(VLOOKUP(Table1[[#This Row],[SKU]],'[1]All Skus'!$A:$Y,4,FALSE)),""))</f>
        <v>0</v>
      </c>
      <c r="D7" s="21">
        <f>(IF((VLOOKUP(Table1[[#This Row],[SKU]],'[1]All Skus'!$A:$Y,2,FALSE))="AKG",(VLOOKUP(Table1[[#This Row],[SKU]],'[1]All Skus'!$A:$Y,5,FALSE)),""))</f>
        <v>0</v>
      </c>
      <c r="E7" s="21">
        <f>(IF((VLOOKUP(Table1[[#This Row],[SKU]],'[1]All Skus'!$A:$Y,2,FALSE))="AKG",(VLOOKUP(Table1[[#This Row],[SKU]],'[1]All Skus'!$A:$Y,6,FALSE)),""))</f>
        <v>0</v>
      </c>
      <c r="F7" s="21">
        <f>(IF((VLOOKUP(Table1[[#This Row],[SKU]],'[1]All Skus'!$A:$Y,2,FALSE))="AKG",(VLOOKUP(Table1[[#This Row],[SKU]],'[1]All Skus'!$A:$Y,7,FALSE)),""))</f>
        <v>0</v>
      </c>
      <c r="G7" s="22">
        <f>(IF((VLOOKUP(Table1[[#This Row],[SKU]],'[1]All Skus'!$A:$Y,2,FALSE))="AKG",(VLOOKUP(Table1[[#This Row],[SKU]],'[1]All Skus'!$A:$Y,8,FALSE)),""))</f>
        <v>0</v>
      </c>
      <c r="H7" s="22">
        <f>(IF((VLOOKUP(Table1[[#This Row],[SKU]],'[1]All Skus'!$A:$Y,2,FALSE))="AKG",(VLOOKUP(Table1[[#This Row],[SKU]],'[1]All Skus'!$A:$Y,9,FALSE)),""))</f>
        <v>0</v>
      </c>
      <c r="I7" s="23">
        <f>(IF((VLOOKUP(Table1[[#This Row],[SKU]],'[1]All Skus'!$A:$Y,2,FALSE))="AKG",(VLOOKUP(Table1[[#This Row],[SKU]],'[1]All Skus'!$A:$Y,10,FALSE)),""))</f>
        <v>0</v>
      </c>
      <c r="J7" s="23">
        <f>(IF((VLOOKUP(Table1[[#This Row],[SKU]],'[1]All Skus'!$A:$Y,2,FALSE))="AKG",(VLOOKUP(Table1[[#This Row],[SKU]],'[1]All Skus'!$A:$Y,11,FALSE)),""))</f>
        <v>0</v>
      </c>
      <c r="K7" s="24">
        <f>(IF((VLOOKUP(Table1[[#This Row],[SKU]],'[1]All Skus'!$A:$Y,2,FALSE))="AKG",(VLOOKUP(Table1[[#This Row],[SKU]],'[1]All Skus'!$A:$Y,16,FALSE)),""))</f>
        <v>0</v>
      </c>
      <c r="L7" s="24">
        <f>(IF((VLOOKUP(Table1[[#This Row],[SKU]],'[1]All Skus'!$A:$Y,2,FALSE))="AKG",(VLOOKUP(Table1[[#This Row],[SKU]],'[1]All Skus'!$A:$Y,17,FALSE)),""))</f>
        <v>0</v>
      </c>
      <c r="M7" s="25">
        <f>(IF((VLOOKUP(Table1[[#This Row],[SKU]],'[1]All Skus'!$A:$Y,2,FALSE))="AKG",(VLOOKUP(Table1[[#This Row],[SKU]],'[1]All Skus'!$A:$Y,18,FALSE)),""))</f>
        <v>0</v>
      </c>
      <c r="N7" s="25">
        <f>(IF((VLOOKUP(Table1[[#This Row],[SKU]],'[1]All Skus'!$A:$Y,2,FALSE))="AKG",(VLOOKUP(Table1[[#This Row],[SKU]],'[1]All Skus'!$A:$Y,19,FALSE)),""))</f>
        <v>0</v>
      </c>
      <c r="O7" s="25">
        <f>(IF((VLOOKUP(Table1[[#This Row],[SKU]],'[1]All Skus'!$A:$Y,2,FALSE))="AKG",(VLOOKUP(Table1[[#This Row],[SKU]],'[1]All Skus'!$A:$Y,20,FALSE)),""))</f>
        <v>0</v>
      </c>
      <c r="P7" s="25">
        <f>(IF((VLOOKUP(Table1[[#This Row],[SKU]],'[1]All Skus'!$A:$Y,2,FALSE))="AKG",(VLOOKUP(Table1[[#This Row],[SKU]],'[1]All Skus'!$A:$Y,21,FALSE)),""))</f>
        <v>0</v>
      </c>
      <c r="Q7" s="25">
        <f>(IF((VLOOKUP(Table1[[#This Row],[SKU]],'[1]All Skus'!$A:$Y,2,FALSE))="AKG",(VLOOKUP(Table1[[#This Row],[SKU]],'[1]All Skus'!$A:$Y,22,FALSE)),""))</f>
        <v>0</v>
      </c>
      <c r="R7" s="25">
        <f>(IF((VLOOKUP(Table1[[#This Row],[SKU]],'[1]All Skus'!$A:$Y,2,FALSE))="AKG",(VLOOKUP(Table1[[#This Row],[SKU]],'[1]All Skus'!$A:$Y,23,FALSE)),""))</f>
        <v>0</v>
      </c>
      <c r="S7" s="26">
        <f>(IF((VLOOKUP(Table1[[#This Row],[SKU]],'[1]All Skus'!$A:$Y,2,FALSE))="AKG",(VLOOKUP(Table1[[#This Row],[SKU]],'[1]All Skus'!$A:$Y,24,FALSE)),""))</f>
        <v>0</v>
      </c>
      <c r="T7" s="27">
        <v>5</v>
      </c>
    </row>
    <row r="8" spans="1:20" ht="15" customHeight="1" x14ac:dyDescent="0.3">
      <c r="A8" s="19" t="s">
        <v>25</v>
      </c>
      <c r="B8" s="20" t="str">
        <f>(IF((VLOOKUP(Table1[[#This Row],[SKU]],'[1]All Skus'!$A:$Y,2,FALSE))="AKG",(VLOOKUP(Table1[[#This Row],[SKU]],'[1]All Skus'!$A:$Y,3,FALSE)), ""))</f>
        <v>Wired Mics</v>
      </c>
      <c r="C8" s="21" t="str">
        <f>(IF((VLOOKUP(Table1[[#This Row],[SKU]],'[1]All Skus'!$A:$Y,2,FALSE))="AKG",(VLOOKUP(Table1[[#This Row],[SKU]],'[1]All Skus'!$A:$Y,4,FALSE)),""))</f>
        <v>P120</v>
      </c>
      <c r="D8" s="21" t="str">
        <f>(IF((VLOOKUP(Table1[[#This Row],[SKU]],'[1]All Skus'!$A:$Y,2,FALSE))="AKG",(VLOOKUP(Table1[[#This Row],[SKU]],'[1]All Skus'!$A:$Y,5,FALSE)),""))</f>
        <v>AT410090</v>
      </c>
      <c r="E8" s="21">
        <f>(IF((VLOOKUP(Table1[[#This Row],[SKU]],'[1]All Skus'!$A:$Y,2,FALSE))="AKG",(VLOOKUP(Table1[[#This Row],[SKU]],'[1]All Skus'!$A:$Y,6,FALSE)),""))</f>
        <v>0</v>
      </c>
      <c r="F8" s="21">
        <f>(IF((VLOOKUP(Table1[[#This Row],[SKU]],'[1]All Skus'!$A:$Y,2,FALSE))="AKG",(VLOOKUP(Table1[[#This Row],[SKU]],'[1]All Skus'!$A:$Y,7,FALSE)),""))</f>
        <v>0</v>
      </c>
      <c r="G8" s="22" t="str">
        <f>(IF((VLOOKUP(Table1[[#This Row],[SKU]],'[1]All Skus'!$A:$Y,2,FALSE))="AKG",(VLOOKUP(Table1[[#This Row],[SKU]],'[1]All Skus'!$A:$Y,8,FALSE)),""))</f>
        <v>Studio Condenser Microphone</v>
      </c>
      <c r="H8" s="22" t="str">
        <f>(IF((VLOOKUP(Table1[[#This Row],[SKU]],'[1]All Skus'!$A:$Y,2,FALSE))="AKG",(VLOOKUP(Table1[[#This Row],[SKU]],'[1]All Skus'!$A:$Y,9,FALSE)),""))</f>
        <v xml:space="preserve">Professional studio microphone for general purpose. </v>
      </c>
      <c r="I8" s="23">
        <f>(IF((VLOOKUP(Table1[[#This Row],[SKU]],'[1]All Skus'!$A:$Y,2,FALSE))="AKG",(VLOOKUP(Table1[[#This Row],[SKU]],'[1]All Skus'!$A:$Y,10,FALSE)),""))</f>
        <v>161.25</v>
      </c>
      <c r="J8" s="23">
        <f>(IF((VLOOKUP(Table1[[#This Row],[SKU]],'[1]All Skus'!$A:$Y,2,FALSE))="AKG",(VLOOKUP(Table1[[#This Row],[SKU]],'[1]All Skus'!$A:$Y,11,FALSE)),""))</f>
        <v>129</v>
      </c>
      <c r="K8" s="24">
        <f>(IF((VLOOKUP(Table1[[#This Row],[SKU]],'[1]All Skus'!$A:$Y,2,FALSE))="AKG",(VLOOKUP(Table1[[#This Row],[SKU]],'[1]All Skus'!$A:$Y,16,FALSE)),""))</f>
        <v>885038037033</v>
      </c>
      <c r="L8" s="24">
        <f>(IF((VLOOKUP(Table1[[#This Row],[SKU]],'[1]All Skus'!$A:$Y,2,FALSE))="AKG",(VLOOKUP(Table1[[#This Row],[SKU]],'[1]All Skus'!$A:$Y,17,FALSE)),""))</f>
        <v>9002761037036</v>
      </c>
      <c r="M8" s="25">
        <f>(IF((VLOOKUP(Table1[[#This Row],[SKU]],'[1]All Skus'!$A:$Y,2,FALSE))="AKG",(VLOOKUP(Table1[[#This Row],[SKU]],'[1]All Skus'!$A:$Y,18,FALSE)),""))</f>
        <v>9.5</v>
      </c>
      <c r="N8" s="25">
        <f>(IF((VLOOKUP(Table1[[#This Row],[SKU]],'[1]All Skus'!$A:$Y,2,FALSE))="AKG",(VLOOKUP(Table1[[#This Row],[SKU]],'[1]All Skus'!$A:$Y,19,FALSE)),""))</f>
        <v>3</v>
      </c>
      <c r="O8" s="25">
        <f>(IF((VLOOKUP(Table1[[#This Row],[SKU]],'[1]All Skus'!$A:$Y,2,FALSE))="AKG",(VLOOKUP(Table1[[#This Row],[SKU]],'[1]All Skus'!$A:$Y,20,FALSE)),""))</f>
        <v>7.5</v>
      </c>
      <c r="P8" s="25">
        <f>(IF((VLOOKUP(Table1[[#This Row],[SKU]],'[1]All Skus'!$A:$Y,2,FALSE))="AKG",(VLOOKUP(Table1[[#This Row],[SKU]],'[1]All Skus'!$A:$Y,21,FALSE)),""))</f>
        <v>3.5</v>
      </c>
      <c r="Q8" s="25" t="str">
        <f>(IF((VLOOKUP(Table1[[#This Row],[SKU]],'[1]All Skus'!$A:$Y,2,FALSE))="AKG",(VLOOKUP(Table1[[#This Row],[SKU]],'[1]All Skus'!$A:$Y,22,FALSE)),""))</f>
        <v>CN</v>
      </c>
      <c r="R8" s="25" t="str">
        <f>(IF((VLOOKUP(Table1[[#This Row],[SKU]],'[1]All Skus'!$A:$Y,2,FALSE))="AKG",(VLOOKUP(Table1[[#This Row],[SKU]],'[1]All Skus'!$A:$Y,23,FALSE)),""))</f>
        <v>Non Compliant</v>
      </c>
      <c r="S8" s="26" t="str">
        <f>(IF((VLOOKUP(Table1[[#This Row],[SKU]],'[1]All Skus'!$A:$Y,2,FALSE))="AKG",(VLOOKUP(Table1[[#This Row],[SKU]],'[1]All Skus'!$A:$Y,24,FALSE)),""))</f>
        <v>https://www.akg.com/Microphones/Condenser%20Microphones/P120-.html</v>
      </c>
      <c r="T8" s="27">
        <v>6</v>
      </c>
    </row>
    <row r="9" spans="1:20" ht="15" customHeight="1" x14ac:dyDescent="0.3">
      <c r="A9" s="19" t="s">
        <v>26</v>
      </c>
      <c r="B9" s="20" t="str">
        <f>(IF((VLOOKUP(Table1[[#This Row],[SKU]],'[1]All Skus'!$A:$Y,2,FALSE))="AKG",(VLOOKUP(Table1[[#This Row],[SKU]],'[1]All Skus'!$A:$Y,3,FALSE)), ""))</f>
        <v>Wired Mics</v>
      </c>
      <c r="C9" s="21" t="str">
        <f>(IF((VLOOKUP(Table1[[#This Row],[SKU]],'[1]All Skus'!$A:$Y,2,FALSE))="AKG",(VLOOKUP(Table1[[#This Row],[SKU]],'[1]All Skus'!$A:$Y,4,FALSE)),""))</f>
        <v>P170</v>
      </c>
      <c r="D9" s="21" t="str">
        <f>(IF((VLOOKUP(Table1[[#This Row],[SKU]],'[1]All Skus'!$A:$Y,2,FALSE))="AKG",(VLOOKUP(Table1[[#This Row],[SKU]],'[1]All Skus'!$A:$Y,5,FALSE)),""))</f>
        <v>AT210010</v>
      </c>
      <c r="E9" s="21">
        <f>(IF((VLOOKUP(Table1[[#This Row],[SKU]],'[1]All Skus'!$A:$Y,2,FALSE))="AKG",(VLOOKUP(Table1[[#This Row],[SKU]],'[1]All Skus'!$A:$Y,6,FALSE)),""))</f>
        <v>0</v>
      </c>
      <c r="F9" s="21">
        <f>(IF((VLOOKUP(Table1[[#This Row],[SKU]],'[1]All Skus'!$A:$Y,2,FALSE))="AKG",(VLOOKUP(Table1[[#This Row],[SKU]],'[1]All Skus'!$A:$Y,7,FALSE)),""))</f>
        <v>0</v>
      </c>
      <c r="G9" s="22" t="str">
        <f>(IF((VLOOKUP(Table1[[#This Row],[SKU]],'[1]All Skus'!$A:$Y,2,FALSE))="AKG",(VLOOKUP(Table1[[#This Row],[SKU]],'[1]All Skus'!$A:$Y,8,FALSE)),""))</f>
        <v>Studio Condenser Microphone</v>
      </c>
      <c r="H9" s="22" t="str">
        <f>(IF((VLOOKUP(Table1[[#This Row],[SKU]],'[1]All Skus'!$A:$Y,2,FALSE))="AKG",(VLOOKUP(Table1[[#This Row],[SKU]],'[1]All Skus'!$A:$Y,9,FALSE)),""))</f>
        <v>Professional instrumental microphone with small diaphragm-true condenser transducer, package includes a stand adapter.</v>
      </c>
      <c r="I9" s="23">
        <f>(IF((VLOOKUP(Table1[[#This Row],[SKU]],'[1]All Skus'!$A:$Y,2,FALSE))="AKG",(VLOOKUP(Table1[[#This Row],[SKU]],'[1]All Skus'!$A:$Y,10,FALSE)),""))</f>
        <v>161.25</v>
      </c>
      <c r="J9" s="23">
        <f>(IF((VLOOKUP(Table1[[#This Row],[SKU]],'[1]All Skus'!$A:$Y,2,FALSE))="AKG",(VLOOKUP(Table1[[#This Row],[SKU]],'[1]All Skus'!$A:$Y,11,FALSE)),""))</f>
        <v>129</v>
      </c>
      <c r="K9" s="24">
        <f>(IF((VLOOKUP(Table1[[#This Row],[SKU]],'[1]All Skus'!$A:$Y,2,FALSE))="AKG",(VLOOKUP(Table1[[#This Row],[SKU]],'[1]All Skus'!$A:$Y,16,FALSE)),""))</f>
        <v>885038037040</v>
      </c>
      <c r="L9" s="24">
        <f>(IF((VLOOKUP(Table1[[#This Row],[SKU]],'[1]All Skus'!$A:$Y,2,FALSE))="AKG",(VLOOKUP(Table1[[#This Row],[SKU]],'[1]All Skus'!$A:$Y,17,FALSE)),""))</f>
        <v>9002761037043</v>
      </c>
      <c r="M9" s="25">
        <f>(IF((VLOOKUP(Table1[[#This Row],[SKU]],'[1]All Skus'!$A:$Y,2,FALSE))="AKG",(VLOOKUP(Table1[[#This Row],[SKU]],'[1]All Skus'!$A:$Y,18,FALSE)),""))</f>
        <v>9.5</v>
      </c>
      <c r="N9" s="25">
        <f>(IF((VLOOKUP(Table1[[#This Row],[SKU]],'[1]All Skus'!$A:$Y,2,FALSE))="AKG",(VLOOKUP(Table1[[#This Row],[SKU]],'[1]All Skus'!$A:$Y,19,FALSE)),""))</f>
        <v>3</v>
      </c>
      <c r="O9" s="25">
        <f>(IF((VLOOKUP(Table1[[#This Row],[SKU]],'[1]All Skus'!$A:$Y,2,FALSE))="AKG",(VLOOKUP(Table1[[#This Row],[SKU]],'[1]All Skus'!$A:$Y,20,FALSE)),""))</f>
        <v>7.5</v>
      </c>
      <c r="P9" s="25">
        <f>(IF((VLOOKUP(Table1[[#This Row],[SKU]],'[1]All Skus'!$A:$Y,2,FALSE))="AKG",(VLOOKUP(Table1[[#This Row],[SKU]],'[1]All Skus'!$A:$Y,21,FALSE)),""))</f>
        <v>3.5</v>
      </c>
      <c r="Q9" s="25" t="str">
        <f>(IF((VLOOKUP(Table1[[#This Row],[SKU]],'[1]All Skus'!$A:$Y,2,FALSE))="AKG",(VLOOKUP(Table1[[#This Row],[SKU]],'[1]All Skus'!$A:$Y,22,FALSE)),""))</f>
        <v>CN</v>
      </c>
      <c r="R9" s="25" t="str">
        <f>(IF((VLOOKUP(Table1[[#This Row],[SKU]],'[1]All Skus'!$A:$Y,2,FALSE))="AKG",(VLOOKUP(Table1[[#This Row],[SKU]],'[1]All Skus'!$A:$Y,23,FALSE)),""))</f>
        <v>Non Compliant</v>
      </c>
      <c r="S9" s="26" t="str">
        <f>(IF((VLOOKUP(Table1[[#This Row],[SKU]],'[1]All Skus'!$A:$Y,2,FALSE))="AKG",(VLOOKUP(Table1[[#This Row],[SKU]],'[1]All Skus'!$A:$Y,24,FALSE)),""))</f>
        <v>https://www.akg.com/Microphones/Condenser%20Microphones/P170.html</v>
      </c>
      <c r="T9" s="27">
        <v>7</v>
      </c>
    </row>
    <row r="10" spans="1:20" ht="15" customHeight="1" x14ac:dyDescent="0.3">
      <c r="A10" s="19" t="s">
        <v>27</v>
      </c>
      <c r="B10" s="20" t="str">
        <f>(IF((VLOOKUP(Table1[[#This Row],[SKU]],'[1]All Skus'!$A:$Y,2,FALSE))="AKG",(VLOOKUP(Table1[[#This Row],[SKU]],'[1]All Skus'!$A:$Y,3,FALSE)), ""))</f>
        <v>Wired Mics</v>
      </c>
      <c r="C10" s="21" t="str">
        <f>(IF((VLOOKUP(Table1[[#This Row],[SKU]],'[1]All Skus'!$A:$Y,2,FALSE))="AKG",(VLOOKUP(Table1[[#This Row],[SKU]],'[1]All Skus'!$A:$Y,4,FALSE)),""))</f>
        <v>P220</v>
      </c>
      <c r="D10" s="21" t="str">
        <f>(IF((VLOOKUP(Table1[[#This Row],[SKU]],'[1]All Skus'!$A:$Y,2,FALSE))="AKG",(VLOOKUP(Table1[[#This Row],[SKU]],'[1]All Skus'!$A:$Y,5,FALSE)),""))</f>
        <v>AT210010</v>
      </c>
      <c r="E10" s="21">
        <f>(IF((VLOOKUP(Table1[[#This Row],[SKU]],'[1]All Skus'!$A:$Y,2,FALSE))="AKG",(VLOOKUP(Table1[[#This Row],[SKU]],'[1]All Skus'!$A:$Y,6,FALSE)),""))</f>
        <v>0</v>
      </c>
      <c r="F10" s="21">
        <f>(IF((VLOOKUP(Table1[[#This Row],[SKU]],'[1]All Skus'!$A:$Y,2,FALSE))="AKG",(VLOOKUP(Table1[[#This Row],[SKU]],'[1]All Skus'!$A:$Y,7,FALSE)),""))</f>
        <v>0</v>
      </c>
      <c r="G10" s="22" t="str">
        <f>(IF((VLOOKUP(Table1[[#This Row],[SKU]],'[1]All Skus'!$A:$Y,2,FALSE))="AKG",(VLOOKUP(Table1[[#This Row],[SKU]],'[1]All Skus'!$A:$Y,8,FALSE)),""))</f>
        <v>Studio Condenser Microphone</v>
      </c>
      <c r="H10" s="22" t="str">
        <f>(IF((VLOOKUP(Table1[[#This Row],[SKU]],'[1]All Skus'!$A:$Y,2,FALSE))="AKG",(VLOOKUP(Table1[[#This Row],[SKU]],'[1]All Skus'!$A:$Y,9,FALSE)),""))</f>
        <v>as Perception 120 with one inch true condenser large diaphragm capsule.</v>
      </c>
      <c r="I10" s="23">
        <f>(IF((VLOOKUP(Table1[[#This Row],[SKU]],'[1]All Skus'!$A:$Y,2,FALSE))="AKG",(VLOOKUP(Table1[[#This Row],[SKU]],'[1]All Skus'!$A:$Y,10,FALSE)),""))</f>
        <v>286.25</v>
      </c>
      <c r="J10" s="23">
        <f>(IF((VLOOKUP(Table1[[#This Row],[SKU]],'[1]All Skus'!$A:$Y,2,FALSE))="AKG",(VLOOKUP(Table1[[#This Row],[SKU]],'[1]All Skus'!$A:$Y,11,FALSE)),""))</f>
        <v>229</v>
      </c>
      <c r="K10" s="24">
        <f>(IF((VLOOKUP(Table1[[#This Row],[SKU]],'[1]All Skus'!$A:$Y,2,FALSE))="AKG",(VLOOKUP(Table1[[#This Row],[SKU]],'[1]All Skus'!$A:$Y,16,FALSE)),""))</f>
        <v>885038037057</v>
      </c>
      <c r="L10" s="24">
        <f>(IF((VLOOKUP(Table1[[#This Row],[SKU]],'[1]All Skus'!$A:$Y,2,FALSE))="AKG",(VLOOKUP(Table1[[#This Row],[SKU]],'[1]All Skus'!$A:$Y,17,FALSE)),""))</f>
        <v>9002761037050</v>
      </c>
      <c r="M10" s="25">
        <f>(IF((VLOOKUP(Table1[[#This Row],[SKU]],'[1]All Skus'!$A:$Y,2,FALSE))="AKG",(VLOOKUP(Table1[[#This Row],[SKU]],'[1]All Skus'!$A:$Y,18,FALSE)),""))</f>
        <v>9</v>
      </c>
      <c r="N10" s="25">
        <f>(IF((VLOOKUP(Table1[[#This Row],[SKU]],'[1]All Skus'!$A:$Y,2,FALSE))="AKG",(VLOOKUP(Table1[[#This Row],[SKU]],'[1]All Skus'!$A:$Y,19,FALSE)),""))</f>
        <v>5</v>
      </c>
      <c r="O10" s="25">
        <f>(IF((VLOOKUP(Table1[[#This Row],[SKU]],'[1]All Skus'!$A:$Y,2,FALSE))="AKG",(VLOOKUP(Table1[[#This Row],[SKU]],'[1]All Skus'!$A:$Y,20,FALSE)),""))</f>
        <v>8.5</v>
      </c>
      <c r="P10" s="25">
        <f>(IF((VLOOKUP(Table1[[#This Row],[SKU]],'[1]All Skus'!$A:$Y,2,FALSE))="AKG",(VLOOKUP(Table1[[#This Row],[SKU]],'[1]All Skus'!$A:$Y,21,FALSE)),""))</f>
        <v>5.5</v>
      </c>
      <c r="Q10" s="25" t="str">
        <f>(IF((VLOOKUP(Table1[[#This Row],[SKU]],'[1]All Skus'!$A:$Y,2,FALSE))="AKG",(VLOOKUP(Table1[[#This Row],[SKU]],'[1]All Skus'!$A:$Y,22,FALSE)),""))</f>
        <v>CN</v>
      </c>
      <c r="R10" s="25" t="str">
        <f>(IF((VLOOKUP(Table1[[#This Row],[SKU]],'[1]All Skus'!$A:$Y,2,FALSE))="AKG",(VLOOKUP(Table1[[#This Row],[SKU]],'[1]All Skus'!$A:$Y,23,FALSE)),""))</f>
        <v>Non Compliant</v>
      </c>
      <c r="S10" s="26" t="str">
        <f>(IF((VLOOKUP(Table1[[#This Row],[SKU]],'[1]All Skus'!$A:$Y,2,FALSE))="AKG",(VLOOKUP(Table1[[#This Row],[SKU]],'[1]All Skus'!$A:$Y,24,FALSE)),""))</f>
        <v>https://www.akg.com/Microphones/Condenser%20Microphones/P220.html</v>
      </c>
      <c r="T10" s="27">
        <v>8</v>
      </c>
    </row>
    <row r="11" spans="1:20" ht="15" customHeight="1" x14ac:dyDescent="0.3">
      <c r="A11" s="19" t="s">
        <v>28</v>
      </c>
      <c r="B11" s="20" t="str">
        <f>(IF((VLOOKUP(Table1[[#This Row],[SKU]],'[1]All Skus'!$A:$Y,2,FALSE))="AKG",(VLOOKUP(Table1[[#This Row],[SKU]],'[1]All Skus'!$A:$Y,3,FALSE)), ""))</f>
        <v>Wired Mics</v>
      </c>
      <c r="C11" s="21" t="str">
        <f>(IF((VLOOKUP(Table1[[#This Row],[SKU]],'[1]All Skus'!$A:$Y,2,FALSE))="AKG",(VLOOKUP(Table1[[#This Row],[SKU]],'[1]All Skus'!$A:$Y,4,FALSE)),""))</f>
        <v>P420</v>
      </c>
      <c r="D11" s="21" t="str">
        <f>(IF((VLOOKUP(Table1[[#This Row],[SKU]],'[1]All Skus'!$A:$Y,2,FALSE))="AKG",(VLOOKUP(Table1[[#This Row],[SKU]],'[1]All Skus'!$A:$Y,5,FALSE)),""))</f>
        <v>AT210010</v>
      </c>
      <c r="E11" s="21">
        <f>(IF((VLOOKUP(Table1[[#This Row],[SKU]],'[1]All Skus'!$A:$Y,2,FALSE))="AKG",(VLOOKUP(Table1[[#This Row],[SKU]],'[1]All Skus'!$A:$Y,6,FALSE)),""))</f>
        <v>0</v>
      </c>
      <c r="F11" s="21">
        <f>(IF((VLOOKUP(Table1[[#This Row],[SKU]],'[1]All Skus'!$A:$Y,2,FALSE))="AKG",(VLOOKUP(Table1[[#This Row],[SKU]],'[1]All Skus'!$A:$Y,7,FALSE)),""))</f>
        <v>0</v>
      </c>
      <c r="G11" s="22" t="str">
        <f>(IF((VLOOKUP(Table1[[#This Row],[SKU]],'[1]All Skus'!$A:$Y,2,FALSE))="AKG",(VLOOKUP(Table1[[#This Row],[SKU]],'[1]All Skus'!$A:$Y,8,FALSE)),""))</f>
        <v>Studio Condenser Microphone</v>
      </c>
      <c r="H11" s="22" t="str">
        <f>(IF((VLOOKUP(Table1[[#This Row],[SKU]],'[1]All Skus'!$A:$Y,2,FALSE))="AKG",(VLOOKUP(Table1[[#This Row],[SKU]],'[1]All Skus'!$A:$Y,9,FALSE)),""))</f>
        <v>Professional large-dual-diaphragm true-condenser microphone with switchable polar patterns.</v>
      </c>
      <c r="I11" s="23">
        <f>(IF((VLOOKUP(Table1[[#This Row],[SKU]],'[1]All Skus'!$A:$Y,2,FALSE))="AKG",(VLOOKUP(Table1[[#This Row],[SKU]],'[1]All Skus'!$A:$Y,10,FALSE)),""))</f>
        <v>323.75</v>
      </c>
      <c r="J11" s="23">
        <f>(IF((VLOOKUP(Table1[[#This Row],[SKU]],'[1]All Skus'!$A:$Y,2,FALSE))="AKG",(VLOOKUP(Table1[[#This Row],[SKU]],'[1]All Skus'!$A:$Y,11,FALSE)),""))</f>
        <v>259</v>
      </c>
      <c r="K11" s="24">
        <f>(IF((VLOOKUP(Table1[[#This Row],[SKU]],'[1]All Skus'!$A:$Y,2,FALSE))="AKG",(VLOOKUP(Table1[[#This Row],[SKU]],'[1]All Skus'!$A:$Y,16,FALSE)),""))</f>
        <v>885038037064</v>
      </c>
      <c r="L11" s="24">
        <f>(IF((VLOOKUP(Table1[[#This Row],[SKU]],'[1]All Skus'!$A:$Y,2,FALSE))="AKG",(VLOOKUP(Table1[[#This Row],[SKU]],'[1]All Skus'!$A:$Y,17,FALSE)),""))</f>
        <v>9002761037067</v>
      </c>
      <c r="M11" s="25">
        <f>(IF((VLOOKUP(Table1[[#This Row],[SKU]],'[1]All Skus'!$A:$Y,2,FALSE))="AKG",(VLOOKUP(Table1[[#This Row],[SKU]],'[1]All Skus'!$A:$Y,18,FALSE)),""))</f>
        <v>13.5</v>
      </c>
      <c r="N11" s="25">
        <f>(IF((VLOOKUP(Table1[[#This Row],[SKU]],'[1]All Skus'!$A:$Y,2,FALSE))="AKG",(VLOOKUP(Table1[[#This Row],[SKU]],'[1]All Skus'!$A:$Y,19,FALSE)),""))</f>
        <v>21</v>
      </c>
      <c r="O11" s="25">
        <f>(IF((VLOOKUP(Table1[[#This Row],[SKU]],'[1]All Skus'!$A:$Y,2,FALSE))="AKG",(VLOOKUP(Table1[[#This Row],[SKU]],'[1]All Skus'!$A:$Y,20,FALSE)),""))</f>
        <v>20</v>
      </c>
      <c r="P11" s="25">
        <f>(IF((VLOOKUP(Table1[[#This Row],[SKU]],'[1]All Skus'!$A:$Y,2,FALSE))="AKG",(VLOOKUP(Table1[[#This Row],[SKU]],'[1]All Skus'!$A:$Y,21,FALSE)),""))</f>
        <v>5.5</v>
      </c>
      <c r="Q11" s="25" t="str">
        <f>(IF((VLOOKUP(Table1[[#This Row],[SKU]],'[1]All Skus'!$A:$Y,2,FALSE))="AKG",(VLOOKUP(Table1[[#This Row],[SKU]],'[1]All Skus'!$A:$Y,22,FALSE)),""))</f>
        <v>CN</v>
      </c>
      <c r="R11" s="25" t="str">
        <f>(IF((VLOOKUP(Table1[[#This Row],[SKU]],'[1]All Skus'!$A:$Y,2,FALSE))="AKG",(VLOOKUP(Table1[[#This Row],[SKU]],'[1]All Skus'!$A:$Y,23,FALSE)),""))</f>
        <v>Non Compliant</v>
      </c>
      <c r="S11" s="26" t="str">
        <f>(IF((VLOOKUP(Table1[[#This Row],[SKU]],'[1]All Skus'!$A:$Y,2,FALSE))="AKG",(VLOOKUP(Table1[[#This Row],[SKU]],'[1]All Skus'!$A:$Y,24,FALSE)),""))</f>
        <v>https://www.akg.com/Microphones/Condenser%20Microphones/P420.html</v>
      </c>
      <c r="T11" s="27">
        <v>9</v>
      </c>
    </row>
    <row r="12" spans="1:20" ht="15" customHeight="1" x14ac:dyDescent="0.3">
      <c r="A12" s="19" t="s">
        <v>29</v>
      </c>
      <c r="B12" s="20" t="str">
        <f>(IF((VLOOKUP(Table1[[#This Row],[SKU]],'[1]All Skus'!$A:$Y,2,FALSE))="AKG",(VLOOKUP(Table1[[#This Row],[SKU]],'[1]All Skus'!$A:$Y,3,FALSE)), ""))</f>
        <v>Wired Mics</v>
      </c>
      <c r="C12" s="21" t="str">
        <f>(IF((VLOOKUP(Table1[[#This Row],[SKU]],'[1]All Skus'!$A:$Y,2,FALSE))="AKG",(VLOOKUP(Table1[[#This Row],[SKU]],'[1]All Skus'!$A:$Y,4,FALSE)),""))</f>
        <v>P820 TUBE</v>
      </c>
      <c r="D12" s="21">
        <f>(IF((VLOOKUP(Table1[[#This Row],[SKU]],'[1]All Skus'!$A:$Y,2,FALSE))="AKG",(VLOOKUP(Table1[[#This Row],[SKU]],'[1]All Skus'!$A:$Y,5,FALSE)),""))</f>
        <v>0</v>
      </c>
      <c r="E12" s="21">
        <f>(IF((VLOOKUP(Table1[[#This Row],[SKU]],'[1]All Skus'!$A:$Y,2,FALSE))="AKG",(VLOOKUP(Table1[[#This Row],[SKU]],'[1]All Skus'!$A:$Y,6,FALSE)),""))</f>
        <v>0</v>
      </c>
      <c r="F12" s="21">
        <f>(IF((VLOOKUP(Table1[[#This Row],[SKU]],'[1]All Skus'!$A:$Y,2,FALSE))="AKG",(VLOOKUP(Table1[[#This Row],[SKU]],'[1]All Skus'!$A:$Y,7,FALSE)),""))</f>
        <v>0</v>
      </c>
      <c r="G12" s="22" t="str">
        <f>(IF((VLOOKUP(Table1[[#This Row],[SKU]],'[1]All Skus'!$A:$Y,2,FALSE))="AKG",(VLOOKUP(Table1[[#This Row],[SKU]],'[1]All Skus'!$A:$Y,8,FALSE)),""))</f>
        <v>Studio Condenser Microphone</v>
      </c>
      <c r="H12" s="22" t="str">
        <f>(IF((VLOOKUP(Table1[[#This Row],[SKU]],'[1]All Skus'!$A:$Y,2,FALSE))="AKG",(VLOOKUP(Table1[[#This Row],[SKU]],'[1]All Skus'!$A:$Y,9,FALSE)),""))</f>
        <v>Professional multi-pattern tube microphone with remote control unit.</v>
      </c>
      <c r="I12" s="23">
        <f>(IF((VLOOKUP(Table1[[#This Row],[SKU]],'[1]All Skus'!$A:$Y,2,FALSE))="AKG",(VLOOKUP(Table1[[#This Row],[SKU]],'[1]All Skus'!$A:$Y,10,FALSE)),""))</f>
        <v>1273.75</v>
      </c>
      <c r="J12" s="23">
        <f>(IF((VLOOKUP(Table1[[#This Row],[SKU]],'[1]All Skus'!$A:$Y,2,FALSE))="AKG",(VLOOKUP(Table1[[#This Row],[SKU]],'[1]All Skus'!$A:$Y,11,FALSE)),""))</f>
        <v>1019</v>
      </c>
      <c r="K12" s="24">
        <f>(IF((VLOOKUP(Table1[[#This Row],[SKU]],'[1]All Skus'!$A:$Y,2,FALSE))="AKG",(VLOOKUP(Table1[[#This Row],[SKU]],'[1]All Skus'!$A:$Y,16,FALSE)),""))</f>
        <v>885038037071</v>
      </c>
      <c r="L12" s="24">
        <f>(IF((VLOOKUP(Table1[[#This Row],[SKU]],'[1]All Skus'!$A:$Y,2,FALSE))="AKG",(VLOOKUP(Table1[[#This Row],[SKU]],'[1]All Skus'!$A:$Y,17,FALSE)),""))</f>
        <v>9002761037074</v>
      </c>
      <c r="M12" s="25">
        <f>(IF((VLOOKUP(Table1[[#This Row],[SKU]],'[1]All Skus'!$A:$Y,2,FALSE))="AKG",(VLOOKUP(Table1[[#This Row],[SKU]],'[1]All Skus'!$A:$Y,18,FALSE)),""))</f>
        <v>15.5</v>
      </c>
      <c r="N12" s="25">
        <f>(IF((VLOOKUP(Table1[[#This Row],[SKU]],'[1]All Skus'!$A:$Y,2,FALSE))="AKG",(VLOOKUP(Table1[[#This Row],[SKU]],'[1]All Skus'!$A:$Y,19,FALSE)),""))</f>
        <v>18</v>
      </c>
      <c r="O12" s="25">
        <f>(IF((VLOOKUP(Table1[[#This Row],[SKU]],'[1]All Skus'!$A:$Y,2,FALSE))="AKG",(VLOOKUP(Table1[[#This Row],[SKU]],'[1]All Skus'!$A:$Y,20,FALSE)),""))</f>
        <v>7.25</v>
      </c>
      <c r="P12" s="25">
        <f>(IF((VLOOKUP(Table1[[#This Row],[SKU]],'[1]All Skus'!$A:$Y,2,FALSE))="AKG",(VLOOKUP(Table1[[#This Row],[SKU]],'[1]All Skus'!$A:$Y,21,FALSE)),""))</f>
        <v>5.9</v>
      </c>
      <c r="Q12" s="25" t="str">
        <f>(IF((VLOOKUP(Table1[[#This Row],[SKU]],'[1]All Skus'!$A:$Y,2,FALSE))="AKG",(VLOOKUP(Table1[[#This Row],[SKU]],'[1]All Skus'!$A:$Y,22,FALSE)),""))</f>
        <v>CN</v>
      </c>
      <c r="R12" s="25" t="str">
        <f>(IF((VLOOKUP(Table1[[#This Row],[SKU]],'[1]All Skus'!$A:$Y,2,FALSE))="AKG",(VLOOKUP(Table1[[#This Row],[SKU]],'[1]All Skus'!$A:$Y,23,FALSE)),""))</f>
        <v>Non Compliant</v>
      </c>
      <c r="S12" s="26" t="str">
        <f>(IF((VLOOKUP(Table1[[#This Row],[SKU]],'[1]All Skus'!$A:$Y,2,FALSE))="AKG",(VLOOKUP(Table1[[#This Row],[SKU]],'[1]All Skus'!$A:$Y,24,FALSE)),""))</f>
        <v>https://www.akg.com/Microphones/Tube%20Microphones/P820tube.html</v>
      </c>
      <c r="T12" s="27">
        <v>10</v>
      </c>
    </row>
    <row r="13" spans="1:20" ht="15" customHeight="1" x14ac:dyDescent="0.3">
      <c r="A13" s="28" t="s">
        <v>30</v>
      </c>
      <c r="B13" s="20">
        <f>(IF((VLOOKUP(Table1[[#This Row],[SKU]],'[1]All Skus'!$A:$Y,2,FALSE))="AKG",(VLOOKUP(Table1[[#This Row],[SKU]],'[1]All Skus'!$A:$Y,3,FALSE)), ""))</f>
        <v>0</v>
      </c>
      <c r="C13" s="21">
        <f>(IF((VLOOKUP(Table1[[#This Row],[SKU]],'[1]All Skus'!$A:$Y,2,FALSE))="AKG",(VLOOKUP(Table1[[#This Row],[SKU]],'[1]All Skus'!$A:$Y,4,FALSE)),""))</f>
        <v>0</v>
      </c>
      <c r="D13" s="21">
        <f>(IF((VLOOKUP(Table1[[#This Row],[SKU]],'[1]All Skus'!$A:$Y,2,FALSE))="AKG",(VLOOKUP(Table1[[#This Row],[SKU]],'[1]All Skus'!$A:$Y,5,FALSE)),""))</f>
        <v>0</v>
      </c>
      <c r="E13" s="21">
        <f>(IF((VLOOKUP(Table1[[#This Row],[SKU]],'[1]All Skus'!$A:$Y,2,FALSE))="AKG",(VLOOKUP(Table1[[#This Row],[SKU]],'[1]All Skus'!$A:$Y,6,FALSE)),""))</f>
        <v>0</v>
      </c>
      <c r="F13" s="21">
        <f>(IF((VLOOKUP(Table1[[#This Row],[SKU]],'[1]All Skus'!$A:$Y,2,FALSE))="AKG",(VLOOKUP(Table1[[#This Row],[SKU]],'[1]All Skus'!$A:$Y,7,FALSE)),""))</f>
        <v>0</v>
      </c>
      <c r="G13" s="22">
        <f>(IF((VLOOKUP(Table1[[#This Row],[SKU]],'[1]All Skus'!$A:$Y,2,FALSE))="AKG",(VLOOKUP(Table1[[#This Row],[SKU]],'[1]All Skus'!$A:$Y,8,FALSE)),""))</f>
        <v>0</v>
      </c>
      <c r="H13" s="22">
        <f>(IF((VLOOKUP(Table1[[#This Row],[SKU]],'[1]All Skus'!$A:$Y,2,FALSE))="AKG",(VLOOKUP(Table1[[#This Row],[SKU]],'[1]All Skus'!$A:$Y,9,FALSE)),""))</f>
        <v>0</v>
      </c>
      <c r="I13" s="23">
        <f>(IF((VLOOKUP(Table1[[#This Row],[SKU]],'[1]All Skus'!$A:$Y,2,FALSE))="AKG",(VLOOKUP(Table1[[#This Row],[SKU]],'[1]All Skus'!$A:$Y,10,FALSE)),""))</f>
        <v>0</v>
      </c>
      <c r="J13" s="23">
        <f>(IF((VLOOKUP(Table1[[#This Row],[SKU]],'[1]All Skus'!$A:$Y,2,FALSE))="AKG",(VLOOKUP(Table1[[#This Row],[SKU]],'[1]All Skus'!$A:$Y,11,FALSE)),""))</f>
        <v>0</v>
      </c>
      <c r="K13" s="24">
        <f>(IF((VLOOKUP(Table1[[#This Row],[SKU]],'[1]All Skus'!$A:$Y,2,FALSE))="AKG",(VLOOKUP(Table1[[#This Row],[SKU]],'[1]All Skus'!$A:$Y,16,FALSE)),""))</f>
        <v>0</v>
      </c>
      <c r="L13" s="24">
        <f>(IF((VLOOKUP(Table1[[#This Row],[SKU]],'[1]All Skus'!$A:$Y,2,FALSE))="AKG",(VLOOKUP(Table1[[#This Row],[SKU]],'[1]All Skus'!$A:$Y,17,FALSE)),""))</f>
        <v>0</v>
      </c>
      <c r="M13" s="25">
        <f>(IF((VLOOKUP(Table1[[#This Row],[SKU]],'[1]All Skus'!$A:$Y,2,FALSE))="AKG",(VLOOKUP(Table1[[#This Row],[SKU]],'[1]All Skus'!$A:$Y,18,FALSE)),""))</f>
        <v>0</v>
      </c>
      <c r="N13" s="25">
        <f>(IF((VLOOKUP(Table1[[#This Row],[SKU]],'[1]All Skus'!$A:$Y,2,FALSE))="AKG",(VLOOKUP(Table1[[#This Row],[SKU]],'[1]All Skus'!$A:$Y,19,FALSE)),""))</f>
        <v>0</v>
      </c>
      <c r="O13" s="25">
        <f>(IF((VLOOKUP(Table1[[#This Row],[SKU]],'[1]All Skus'!$A:$Y,2,FALSE))="AKG",(VLOOKUP(Table1[[#This Row],[SKU]],'[1]All Skus'!$A:$Y,20,FALSE)),""))</f>
        <v>0</v>
      </c>
      <c r="P13" s="25">
        <f>(IF((VLOOKUP(Table1[[#This Row],[SKU]],'[1]All Skus'!$A:$Y,2,FALSE))="AKG",(VLOOKUP(Table1[[#This Row],[SKU]],'[1]All Skus'!$A:$Y,21,FALSE)),""))</f>
        <v>0</v>
      </c>
      <c r="Q13" s="25">
        <f>(IF((VLOOKUP(Table1[[#This Row],[SKU]],'[1]All Skus'!$A:$Y,2,FALSE))="AKG",(VLOOKUP(Table1[[#This Row],[SKU]],'[1]All Skus'!$A:$Y,22,FALSE)),""))</f>
        <v>0</v>
      </c>
      <c r="R13" s="25">
        <f>(IF((VLOOKUP(Table1[[#This Row],[SKU]],'[1]All Skus'!$A:$Y,2,FALSE))="AKG",(VLOOKUP(Table1[[#This Row],[SKU]],'[1]All Skus'!$A:$Y,23,FALSE)),""))</f>
        <v>0</v>
      </c>
      <c r="S13" s="26">
        <f>(IF((VLOOKUP(Table1[[#This Row],[SKU]],'[1]All Skus'!$A:$Y,2,FALSE))="AKG",(VLOOKUP(Table1[[#This Row],[SKU]],'[1]All Skus'!$A:$Y,24,FALSE)),""))</f>
        <v>0</v>
      </c>
      <c r="T13" s="27">
        <v>11</v>
      </c>
    </row>
    <row r="14" spans="1:20" ht="15" customHeight="1" x14ac:dyDescent="0.3">
      <c r="A14" s="19" t="s">
        <v>31</v>
      </c>
      <c r="B14" s="20" t="str">
        <f>(IF((VLOOKUP(Table1[[#This Row],[SKU]],'[1]All Skus'!$A:$Y,2,FALSE))="AKG",(VLOOKUP(Table1[[#This Row],[SKU]],'[1]All Skus'!$A:$Y,3,FALSE)), ""))</f>
        <v>Wired Mics</v>
      </c>
      <c r="C14" s="21" t="str">
        <f>(IF((VLOOKUP(Table1[[#This Row],[SKU]],'[1]All Skus'!$A:$Y,2,FALSE))="AKG",(VLOOKUP(Table1[[#This Row],[SKU]],'[1]All Skus'!$A:$Y,4,FALSE)),""))</f>
        <v>C1000S</v>
      </c>
      <c r="D14" s="21" t="str">
        <f>(IF((VLOOKUP(Table1[[#This Row],[SKU]],'[1]All Skus'!$A:$Y,2,FALSE))="AKG",(VLOOKUP(Table1[[#This Row],[SKU]],'[1]All Skus'!$A:$Y,5,FALSE)),""))</f>
        <v>AT610000</v>
      </c>
      <c r="E14" s="21">
        <f>(IF((VLOOKUP(Table1[[#This Row],[SKU]],'[1]All Skus'!$A:$Y,2,FALSE))="AKG",(VLOOKUP(Table1[[#This Row],[SKU]],'[1]All Skus'!$A:$Y,6,FALSE)),""))</f>
        <v>0</v>
      </c>
      <c r="F14" s="21">
        <f>(IF((VLOOKUP(Table1[[#This Row],[SKU]],'[1]All Skus'!$A:$Y,2,FALSE))="AKG",(VLOOKUP(Table1[[#This Row],[SKU]],'[1]All Skus'!$A:$Y,7,FALSE)),""))</f>
        <v>0</v>
      </c>
      <c r="G14" s="22" t="str">
        <f>(IF((VLOOKUP(Table1[[#This Row],[SKU]],'[1]All Skus'!$A:$Y,2,FALSE))="AKG",(VLOOKUP(Table1[[#This Row],[SKU]],'[1]All Skus'!$A:$Y,8,FALSE)),""))</f>
        <v>Studio Condenser Microphone</v>
      </c>
      <c r="H14" s="22" t="str">
        <f>(IF((VLOOKUP(Table1[[#This Row],[SKU]],'[1]All Skus'!$A:$Y,2,FALSE))="AKG",(VLOOKUP(Table1[[#This Row],[SKU]],'[1]All Skus'!$A:$Y,9,FALSE)),""))</f>
        <v>Multipurpose condenser microphone</v>
      </c>
      <c r="I14" s="23">
        <f>(IF((VLOOKUP(Table1[[#This Row],[SKU]],'[1]All Skus'!$A:$Y,2,FALSE))="AKG",(VLOOKUP(Table1[[#This Row],[SKU]],'[1]All Skus'!$A:$Y,10,FALSE)),""))</f>
        <v>415</v>
      </c>
      <c r="J14" s="23">
        <f>(IF((VLOOKUP(Table1[[#This Row],[SKU]],'[1]All Skus'!$A:$Y,2,FALSE))="AKG",(VLOOKUP(Table1[[#This Row],[SKU]],'[1]All Skus'!$A:$Y,11,FALSE)),""))</f>
        <v>335</v>
      </c>
      <c r="K14" s="24">
        <f>(IF((VLOOKUP(Table1[[#This Row],[SKU]],'[1]All Skus'!$A:$Y,2,FALSE))="AKG",(VLOOKUP(Table1[[#This Row],[SKU]],'[1]All Skus'!$A:$Y,16,FALSE)),""))</f>
        <v>885038034605</v>
      </c>
      <c r="L14" s="24">
        <f>(IF((VLOOKUP(Table1[[#This Row],[SKU]],'[1]All Skus'!$A:$Y,2,FALSE))="AKG",(VLOOKUP(Table1[[#This Row],[SKU]],'[1]All Skus'!$A:$Y,17,FALSE)),""))</f>
        <v>9002761034608</v>
      </c>
      <c r="M14" s="25">
        <f>(IF((VLOOKUP(Table1[[#This Row],[SKU]],'[1]All Skus'!$A:$Y,2,FALSE))="AKG",(VLOOKUP(Table1[[#This Row],[SKU]],'[1]All Skus'!$A:$Y,18,FALSE)),""))</f>
        <v>3.5</v>
      </c>
      <c r="N14" s="25">
        <f>(IF((VLOOKUP(Table1[[#This Row],[SKU]],'[1]All Skus'!$A:$Y,2,FALSE))="AKG",(VLOOKUP(Table1[[#This Row],[SKU]],'[1]All Skus'!$A:$Y,19,FALSE)),""))</f>
        <v>11</v>
      </c>
      <c r="O14" s="25">
        <f>(IF((VLOOKUP(Table1[[#This Row],[SKU]],'[1]All Skus'!$A:$Y,2,FALSE))="AKG",(VLOOKUP(Table1[[#This Row],[SKU]],'[1]All Skus'!$A:$Y,20,FALSE)),""))</f>
        <v>8</v>
      </c>
      <c r="P14" s="25">
        <f>(IF((VLOOKUP(Table1[[#This Row],[SKU]],'[1]All Skus'!$A:$Y,2,FALSE))="AKG",(VLOOKUP(Table1[[#This Row],[SKU]],'[1]All Skus'!$A:$Y,21,FALSE)),""))</f>
        <v>3.4</v>
      </c>
      <c r="Q14" s="25" t="str">
        <f>(IF((VLOOKUP(Table1[[#This Row],[SKU]],'[1]All Skus'!$A:$Y,2,FALSE))="AKG",(VLOOKUP(Table1[[#This Row],[SKU]],'[1]All Skus'!$A:$Y,22,FALSE)),""))</f>
        <v>CN</v>
      </c>
      <c r="R14" s="25" t="str">
        <f>(IF((VLOOKUP(Table1[[#This Row],[SKU]],'[1]All Skus'!$A:$Y,2,FALSE))="AKG",(VLOOKUP(Table1[[#This Row],[SKU]],'[1]All Skus'!$A:$Y,23,FALSE)),""))</f>
        <v>Non Compliant</v>
      </c>
      <c r="S14" s="26" t="str">
        <f>(IF((VLOOKUP(Table1[[#This Row],[SKU]],'[1]All Skus'!$A:$Y,2,FALSE))="AKG",(VLOOKUP(Table1[[#This Row],[SKU]],'[1]All Skus'!$A:$Y,24,FALSE)),""))</f>
        <v>https://www.akg.com/Microphones/Condenser%20Microphones/C1000_S.html</v>
      </c>
      <c r="T14" s="27">
        <v>12</v>
      </c>
    </row>
    <row r="15" spans="1:20" ht="15" customHeight="1" x14ac:dyDescent="0.3">
      <c r="A15" s="19" t="s">
        <v>32</v>
      </c>
      <c r="B15" s="20" t="str">
        <f>(IF((VLOOKUP(Table1[[#This Row],[SKU]],'[1]All Skus'!$A:$Y,2,FALSE))="AKG",(VLOOKUP(Table1[[#This Row],[SKU]],'[1]All Skus'!$A:$Y,3,FALSE)), ""))</f>
        <v>Wired Mics</v>
      </c>
      <c r="C15" s="21" t="str">
        <f>(IF((VLOOKUP(Table1[[#This Row],[SKU]],'[1]All Skus'!$A:$Y,2,FALSE))="AKG",(VLOOKUP(Table1[[#This Row],[SKU]],'[1]All Skus'!$A:$Y,4,FALSE)),""))</f>
        <v>C3000</v>
      </c>
      <c r="D15" s="21" t="str">
        <f>(IF((VLOOKUP(Table1[[#This Row],[SKU]],'[1]All Skus'!$A:$Y,2,FALSE))="AKG",(VLOOKUP(Table1[[#This Row],[SKU]],'[1]All Skus'!$A:$Y,5,FALSE)),""))</f>
        <v>AT510000</v>
      </c>
      <c r="E15" s="21">
        <f>(IF((VLOOKUP(Table1[[#This Row],[SKU]],'[1]All Skus'!$A:$Y,2,FALSE))="AKG",(VLOOKUP(Table1[[#This Row],[SKU]],'[1]All Skus'!$A:$Y,6,FALSE)),""))</f>
        <v>0</v>
      </c>
      <c r="F15" s="21">
        <f>(IF((VLOOKUP(Table1[[#This Row],[SKU]],'[1]All Skus'!$A:$Y,2,FALSE))="AKG",(VLOOKUP(Table1[[#This Row],[SKU]],'[1]All Skus'!$A:$Y,7,FALSE)),""))</f>
        <v>0</v>
      </c>
      <c r="G15" s="22" t="str">
        <f>(IF((VLOOKUP(Table1[[#This Row],[SKU]],'[1]All Skus'!$A:$Y,2,FALSE))="AKG",(VLOOKUP(Table1[[#This Row],[SKU]],'[1]All Skus'!$A:$Y,8,FALSE)),""))</f>
        <v>Studio Condenser Microphone</v>
      </c>
      <c r="H15" s="22" t="str">
        <f>(IF((VLOOKUP(Table1[[#This Row],[SKU]],'[1]All Skus'!$A:$Y,2,FALSE))="AKG",(VLOOKUP(Table1[[#This Row],[SKU]],'[1]All Skus'!$A:$Y,9,FALSE)),""))</f>
        <v>Large diaphragm microphone for vocal &amp; instrument applications</v>
      </c>
      <c r="I15" s="23">
        <f>(IF((VLOOKUP(Table1[[#This Row],[SKU]],'[1]All Skus'!$A:$Y,2,FALSE))="AKG",(VLOOKUP(Table1[[#This Row],[SKU]],'[1]All Skus'!$A:$Y,10,FALSE)),""))</f>
        <v>525</v>
      </c>
      <c r="J15" s="23">
        <f>(IF((VLOOKUP(Table1[[#This Row],[SKU]],'[1]All Skus'!$A:$Y,2,FALSE))="AKG",(VLOOKUP(Table1[[#This Row],[SKU]],'[1]All Skus'!$A:$Y,11,FALSE)),""))</f>
        <v>429</v>
      </c>
      <c r="K15" s="24">
        <f>(IF((VLOOKUP(Table1[[#This Row],[SKU]],'[1]All Skus'!$A:$Y,2,FALSE))="AKG",(VLOOKUP(Table1[[#This Row],[SKU]],'[1]All Skus'!$A:$Y,16,FALSE)),""))</f>
        <v>885038028758</v>
      </c>
      <c r="L15" s="24">
        <f>(IF((VLOOKUP(Table1[[#This Row],[SKU]],'[1]All Skus'!$A:$Y,2,FALSE))="AKG",(VLOOKUP(Table1[[#This Row],[SKU]],'[1]All Skus'!$A:$Y,17,FALSE)),""))</f>
        <v>9002761028751</v>
      </c>
      <c r="M15" s="25">
        <f>(IF((VLOOKUP(Table1[[#This Row],[SKU]],'[1]All Skus'!$A:$Y,2,FALSE))="AKG",(VLOOKUP(Table1[[#This Row],[SKU]],'[1]All Skus'!$A:$Y,18,FALSE)),""))</f>
        <v>8</v>
      </c>
      <c r="N15" s="25">
        <f>(IF((VLOOKUP(Table1[[#This Row],[SKU]],'[1]All Skus'!$A:$Y,2,FALSE))="AKG",(VLOOKUP(Table1[[#This Row],[SKU]],'[1]All Skus'!$A:$Y,19,FALSE)),""))</f>
        <v>3.5</v>
      </c>
      <c r="O15" s="25">
        <f>(IF((VLOOKUP(Table1[[#This Row],[SKU]],'[1]All Skus'!$A:$Y,2,FALSE))="AKG",(VLOOKUP(Table1[[#This Row],[SKU]],'[1]All Skus'!$A:$Y,20,FALSE)),""))</f>
        <v>11</v>
      </c>
      <c r="P15" s="25">
        <f>(IF((VLOOKUP(Table1[[#This Row],[SKU]],'[1]All Skus'!$A:$Y,2,FALSE))="AKG",(VLOOKUP(Table1[[#This Row],[SKU]],'[1]All Skus'!$A:$Y,21,FALSE)),""))</f>
        <v>3.35</v>
      </c>
      <c r="Q15" s="25" t="str">
        <f>(IF((VLOOKUP(Table1[[#This Row],[SKU]],'[1]All Skus'!$A:$Y,2,FALSE))="AKG",(VLOOKUP(Table1[[#This Row],[SKU]],'[1]All Skus'!$A:$Y,22,FALSE)),""))</f>
        <v>CN</v>
      </c>
      <c r="R15" s="25" t="str">
        <f>(IF((VLOOKUP(Table1[[#This Row],[SKU]],'[1]All Skus'!$A:$Y,2,FALSE))="AKG",(VLOOKUP(Table1[[#This Row],[SKU]],'[1]All Skus'!$A:$Y,23,FALSE)),""))</f>
        <v>Non Compliant</v>
      </c>
      <c r="S15" s="26" t="str">
        <f>(IF((VLOOKUP(Table1[[#This Row],[SKU]],'[1]All Skus'!$A:$Y,2,FALSE))="AKG",(VLOOKUP(Table1[[#This Row],[SKU]],'[1]All Skus'!$A:$Y,24,FALSE)),""))</f>
        <v>https://www.akg.com/Microphones/Condenser%20Microphones/C3000.html</v>
      </c>
      <c r="T15" s="27">
        <v>13</v>
      </c>
    </row>
    <row r="16" spans="1:20" ht="15" customHeight="1" x14ac:dyDescent="0.3">
      <c r="A16" s="19" t="s">
        <v>33</v>
      </c>
      <c r="B16" s="20" t="str">
        <f>(IF((VLOOKUP(Table1[[#This Row],[SKU]],'[1]All Skus'!$A:$Y,2,FALSE))="AKG",(VLOOKUP(Table1[[#This Row],[SKU]],'[1]All Skus'!$A:$Y,3,FALSE)), ""))</f>
        <v>Wired Mics</v>
      </c>
      <c r="C16" s="21" t="str">
        <f>(IF((VLOOKUP(Table1[[#This Row],[SKU]],'[1]All Skus'!$A:$Y,2,FALSE))="AKG",(VLOOKUP(Table1[[#This Row],[SKU]],'[1]All Skus'!$A:$Y,4,FALSE)),""))</f>
        <v>C214</v>
      </c>
      <c r="D16" s="21" t="str">
        <f>(IF((VLOOKUP(Table1[[#This Row],[SKU]],'[1]All Skus'!$A:$Y,2,FALSE))="AKG",(VLOOKUP(Table1[[#This Row],[SKU]],'[1]All Skus'!$A:$Y,5,FALSE)),""))</f>
        <v>JBL030</v>
      </c>
      <c r="E16" s="21">
        <f>(IF((VLOOKUP(Table1[[#This Row],[SKU]],'[1]All Skus'!$A:$Y,2,FALSE))="AKG",(VLOOKUP(Table1[[#This Row],[SKU]],'[1]All Skus'!$A:$Y,6,FALSE)),""))</f>
        <v>0</v>
      </c>
      <c r="F16" s="21">
        <f>(IF((VLOOKUP(Table1[[#This Row],[SKU]],'[1]All Skus'!$A:$Y,2,FALSE))="AKG",(VLOOKUP(Table1[[#This Row],[SKU]],'[1]All Skus'!$A:$Y,7,FALSE)),""))</f>
        <v>0</v>
      </c>
      <c r="G16" s="22" t="str">
        <f>(IF((VLOOKUP(Table1[[#This Row],[SKU]],'[1]All Skus'!$A:$Y,2,FALSE))="AKG",(VLOOKUP(Table1[[#This Row],[SKU]],'[1]All Skus'!$A:$Y,8,FALSE)),""))</f>
        <v>Studio Condenser Microphone</v>
      </c>
      <c r="H16" s="22" t="str">
        <f>(IF((VLOOKUP(Table1[[#This Row],[SKU]],'[1]All Skus'!$A:$Y,2,FALSE))="AKG",(VLOOKUP(Table1[[#This Row],[SKU]],'[1]All Skus'!$A:$Y,9,FALSE)),""))</f>
        <v>Large diaphragm studio microphone based on C414 capsule. Cardioid only.</v>
      </c>
      <c r="I16" s="23">
        <f>(IF((VLOOKUP(Table1[[#This Row],[SKU]],'[1]All Skus'!$A:$Y,2,FALSE))="AKG",(VLOOKUP(Table1[[#This Row],[SKU]],'[1]All Skus'!$A:$Y,10,FALSE)),""))</f>
        <v>580</v>
      </c>
      <c r="J16" s="23">
        <f>(IF((VLOOKUP(Table1[[#This Row],[SKU]],'[1]All Skus'!$A:$Y,2,FALSE))="AKG",(VLOOKUP(Table1[[#This Row],[SKU]],'[1]All Skus'!$A:$Y,11,FALSE)),""))</f>
        <v>469</v>
      </c>
      <c r="K16" s="24">
        <f>(IF((VLOOKUP(Table1[[#This Row],[SKU]],'[1]All Skus'!$A:$Y,2,FALSE))="AKG",(VLOOKUP(Table1[[#This Row],[SKU]],'[1]All Skus'!$A:$Y,16,FALSE)),""))</f>
        <v>885038021117</v>
      </c>
      <c r="L16" s="24">
        <f>(IF((VLOOKUP(Table1[[#This Row],[SKU]],'[1]All Skus'!$A:$Y,2,FALSE))="AKG",(VLOOKUP(Table1[[#This Row],[SKU]],'[1]All Skus'!$A:$Y,17,FALSE)),""))</f>
        <v>9002761021110</v>
      </c>
      <c r="M16" s="25">
        <f>(IF((VLOOKUP(Table1[[#This Row],[SKU]],'[1]All Skus'!$A:$Y,2,FALSE))="AKG",(VLOOKUP(Table1[[#This Row],[SKU]],'[1]All Skus'!$A:$Y,18,FALSE)),""))</f>
        <v>8.5</v>
      </c>
      <c r="N16" s="25">
        <f>(IF((VLOOKUP(Table1[[#This Row],[SKU]],'[1]All Skus'!$A:$Y,2,FALSE))="AKG",(VLOOKUP(Table1[[#This Row],[SKU]],'[1]All Skus'!$A:$Y,19,FALSE)),""))</f>
        <v>11</v>
      </c>
      <c r="O16" s="25">
        <f>(IF((VLOOKUP(Table1[[#This Row],[SKU]],'[1]All Skus'!$A:$Y,2,FALSE))="AKG",(VLOOKUP(Table1[[#This Row],[SKU]],'[1]All Skus'!$A:$Y,20,FALSE)),""))</f>
        <v>4</v>
      </c>
      <c r="P16" s="25">
        <f>(IF((VLOOKUP(Table1[[#This Row],[SKU]],'[1]All Skus'!$A:$Y,2,FALSE))="AKG",(VLOOKUP(Table1[[#This Row],[SKU]],'[1]All Skus'!$A:$Y,21,FALSE)),""))</f>
        <v>4</v>
      </c>
      <c r="Q16" s="25" t="str">
        <f>(IF((VLOOKUP(Table1[[#This Row],[SKU]],'[1]All Skus'!$A:$Y,2,FALSE))="AKG",(VLOOKUP(Table1[[#This Row],[SKU]],'[1]All Skus'!$A:$Y,22,FALSE)),""))</f>
        <v>HU</v>
      </c>
      <c r="R16" s="25" t="str">
        <f>(IF((VLOOKUP(Table1[[#This Row],[SKU]],'[1]All Skus'!$A:$Y,2,FALSE))="AKG",(VLOOKUP(Table1[[#This Row],[SKU]],'[1]All Skus'!$A:$Y,23,FALSE)),""))</f>
        <v>Compliant</v>
      </c>
      <c r="S16" s="26" t="str">
        <f>(IF((VLOOKUP(Table1[[#This Row],[SKU]],'[1]All Skus'!$A:$Y,2,FALSE))="AKG",(VLOOKUP(Table1[[#This Row],[SKU]],'[1]All Skus'!$A:$Y,24,FALSE)),""))</f>
        <v>https://www.akg.com/Microphones/Condenser%20Microphones/C214.html</v>
      </c>
      <c r="T16" s="27">
        <v>14</v>
      </c>
    </row>
    <row r="17" spans="1:20" ht="15" customHeight="1" x14ac:dyDescent="0.3">
      <c r="A17" s="19" t="s">
        <v>34</v>
      </c>
      <c r="B17" s="20" t="str">
        <f>(IF((VLOOKUP(Table1[[#This Row],[SKU]],'[1]All Skus'!$A:$Y,2,FALSE))="AKG",(VLOOKUP(Table1[[#This Row],[SKU]],'[1]All Skus'!$A:$Y,3,FALSE)), ""))</f>
        <v>Wired Mics</v>
      </c>
      <c r="C17" s="21" t="str">
        <f>(IF((VLOOKUP(Table1[[#This Row],[SKU]],'[1]All Skus'!$A:$Y,2,FALSE))="AKG",(VLOOKUP(Table1[[#This Row],[SKU]],'[1]All Skus'!$A:$Y,4,FALSE)),""))</f>
        <v>C314</v>
      </c>
      <c r="D17" s="21">
        <f>(IF((VLOOKUP(Table1[[#This Row],[SKU]],'[1]All Skus'!$A:$Y,2,FALSE))="AKG",(VLOOKUP(Table1[[#This Row],[SKU]],'[1]All Skus'!$A:$Y,5,FALSE)),""))</f>
        <v>0</v>
      </c>
      <c r="E17" s="21">
        <f>(IF((VLOOKUP(Table1[[#This Row],[SKU]],'[1]All Skus'!$A:$Y,2,FALSE))="AKG",(VLOOKUP(Table1[[#This Row],[SKU]],'[1]All Skus'!$A:$Y,6,FALSE)),""))</f>
        <v>0</v>
      </c>
      <c r="F17" s="21">
        <f>(IF((VLOOKUP(Table1[[#This Row],[SKU]],'[1]All Skus'!$A:$Y,2,FALSE))="AKG",(VLOOKUP(Table1[[#This Row],[SKU]],'[1]All Skus'!$A:$Y,7,FALSE)),""))</f>
        <v>0</v>
      </c>
      <c r="G17" s="22" t="str">
        <f>(IF((VLOOKUP(Table1[[#This Row],[SKU]],'[1]All Skus'!$A:$Y,2,FALSE))="AKG",(VLOOKUP(Table1[[#This Row],[SKU]],'[1]All Skus'!$A:$Y,8,FALSE)),""))</f>
        <v>Studio Condenser Microphone</v>
      </c>
      <c r="H17" s="22" t="str">
        <f>(IF((VLOOKUP(Table1[[#This Row],[SKU]],'[1]All Skus'!$A:$Y,2,FALSE))="AKG",(VLOOKUP(Table1[[#This Row],[SKU]],'[1]All Skus'!$A:$Y,9,FALSE)),""))</f>
        <v>Professional multi-pattern condenser microphone</v>
      </c>
      <c r="I17" s="23">
        <f>(IF((VLOOKUP(Table1[[#This Row],[SKU]],'[1]All Skus'!$A:$Y,2,FALSE))="AKG",(VLOOKUP(Table1[[#This Row],[SKU]],'[1]All Skus'!$A:$Y,10,FALSE)),""))</f>
        <v>1095</v>
      </c>
      <c r="J17" s="23">
        <f>(IF((VLOOKUP(Table1[[#This Row],[SKU]],'[1]All Skus'!$A:$Y,2,FALSE))="AKG",(VLOOKUP(Table1[[#This Row],[SKU]],'[1]All Skus'!$A:$Y,11,FALSE)),""))</f>
        <v>879</v>
      </c>
      <c r="K17" s="24">
        <f>(IF((VLOOKUP(Table1[[#This Row],[SKU]],'[1]All Skus'!$A:$Y,2,FALSE))="AKG",(VLOOKUP(Table1[[#This Row],[SKU]],'[1]All Skus'!$A:$Y,16,FALSE)),""))</f>
        <v>885038038252</v>
      </c>
      <c r="L17" s="24">
        <f>(IF((VLOOKUP(Table1[[#This Row],[SKU]],'[1]All Skus'!$A:$Y,2,FALSE))="AKG",(VLOOKUP(Table1[[#This Row],[SKU]],'[1]All Skus'!$A:$Y,17,FALSE)),""))</f>
        <v>9002761038255</v>
      </c>
      <c r="M17" s="25">
        <f>(IF((VLOOKUP(Table1[[#This Row],[SKU]],'[1]All Skus'!$A:$Y,2,FALSE))="AKG",(VLOOKUP(Table1[[#This Row],[SKU]],'[1]All Skus'!$A:$Y,18,FALSE)),""))</f>
        <v>4</v>
      </c>
      <c r="N17" s="25">
        <f>(IF((VLOOKUP(Table1[[#This Row],[SKU]],'[1]All Skus'!$A:$Y,2,FALSE))="AKG",(VLOOKUP(Table1[[#This Row],[SKU]],'[1]All Skus'!$A:$Y,19,FALSE)),""))</f>
        <v>11.25</v>
      </c>
      <c r="O17" s="25">
        <f>(IF((VLOOKUP(Table1[[#This Row],[SKU]],'[1]All Skus'!$A:$Y,2,FALSE))="AKG",(VLOOKUP(Table1[[#This Row],[SKU]],'[1]All Skus'!$A:$Y,20,FALSE)),""))</f>
        <v>8.5</v>
      </c>
      <c r="P17" s="25">
        <f>(IF((VLOOKUP(Table1[[#This Row],[SKU]],'[1]All Skus'!$A:$Y,2,FALSE))="AKG",(VLOOKUP(Table1[[#This Row],[SKU]],'[1]All Skus'!$A:$Y,21,FALSE)),""))</f>
        <v>3.9</v>
      </c>
      <c r="Q17" s="25" t="str">
        <f>(IF((VLOOKUP(Table1[[#This Row],[SKU]],'[1]All Skus'!$A:$Y,2,FALSE))="AKG",(VLOOKUP(Table1[[#This Row],[SKU]],'[1]All Skus'!$A:$Y,22,FALSE)),""))</f>
        <v>HU</v>
      </c>
      <c r="R17" s="25" t="str">
        <f>(IF((VLOOKUP(Table1[[#This Row],[SKU]],'[1]All Skus'!$A:$Y,2,FALSE))="AKG",(VLOOKUP(Table1[[#This Row],[SKU]],'[1]All Skus'!$A:$Y,23,FALSE)),""))</f>
        <v>Compliant</v>
      </c>
      <c r="S17" s="26" t="str">
        <f>(IF((VLOOKUP(Table1[[#This Row],[SKU]],'[1]All Skus'!$A:$Y,2,FALSE))="AKG",(VLOOKUP(Table1[[#This Row],[SKU]],'[1]All Skus'!$A:$Y,24,FALSE)),""))</f>
        <v>https://www.akg.com/Microphones/Condenser%20Microphones/C314.html</v>
      </c>
      <c r="T17" s="27">
        <v>15</v>
      </c>
    </row>
    <row r="18" spans="1:20" ht="15" customHeight="1" x14ac:dyDescent="0.3">
      <c r="A18" s="19" t="s">
        <v>35</v>
      </c>
      <c r="B18" s="20" t="str">
        <f>(IF((VLOOKUP(Table1[[#This Row],[SKU]],'[1]All Skus'!$A:$Y,2,FALSE))="AKG",(VLOOKUP(Table1[[#This Row],[SKU]],'[1]All Skus'!$A:$Y,3,FALSE)), ""))</f>
        <v>Wired Mics</v>
      </c>
      <c r="C18" s="21" t="str">
        <f>(IF((VLOOKUP(Table1[[#This Row],[SKU]],'[1]All Skus'!$A:$Y,2,FALSE))="AKG",(VLOOKUP(Table1[[#This Row],[SKU]],'[1]All Skus'!$A:$Y,4,FALSE)),""))</f>
        <v>C414 XLS</v>
      </c>
      <c r="D18" s="21" t="str">
        <f>(IF((VLOOKUP(Table1[[#This Row],[SKU]],'[1]All Skus'!$A:$Y,2,FALSE))="AKG",(VLOOKUP(Table1[[#This Row],[SKU]],'[1]All Skus'!$A:$Y,5,FALSE)),""))</f>
        <v>AT690092</v>
      </c>
      <c r="E18" s="21">
        <f>(IF((VLOOKUP(Table1[[#This Row],[SKU]],'[1]All Skus'!$A:$Y,2,FALSE))="AKG",(VLOOKUP(Table1[[#This Row],[SKU]],'[1]All Skus'!$A:$Y,6,FALSE)),""))</f>
        <v>0</v>
      </c>
      <c r="F18" s="21">
        <f>(IF((VLOOKUP(Table1[[#This Row],[SKU]],'[1]All Skus'!$A:$Y,2,FALSE))="AKG",(VLOOKUP(Table1[[#This Row],[SKU]],'[1]All Skus'!$A:$Y,7,FALSE)),""))</f>
        <v>0</v>
      </c>
      <c r="G18" s="22" t="str">
        <f>(IF((VLOOKUP(Table1[[#This Row],[SKU]],'[1]All Skus'!$A:$Y,2,FALSE))="AKG",(VLOOKUP(Table1[[#This Row],[SKU]],'[1]All Skus'!$A:$Y,8,FALSE)),""))</f>
        <v>Studio Condenser Microphone</v>
      </c>
      <c r="H18" s="22" t="str">
        <f>(IF((VLOOKUP(Table1[[#This Row],[SKU]],'[1]All Skus'!$A:$Y,2,FALSE))="AKG",(VLOOKUP(Table1[[#This Row],[SKU]],'[1]All Skus'!$A:$Y,9,FALSE)),""))</f>
        <v>Large diaphragm studio microphone for universal applications</v>
      </c>
      <c r="I18" s="23">
        <f>(IF((VLOOKUP(Table1[[#This Row],[SKU]],'[1]All Skus'!$A:$Y,2,FALSE))="AKG",(VLOOKUP(Table1[[#This Row],[SKU]],'[1]All Skus'!$A:$Y,10,FALSE)),""))</f>
        <v>1623.75</v>
      </c>
      <c r="J18" s="23">
        <f>(IF((VLOOKUP(Table1[[#This Row],[SKU]],'[1]All Skus'!$A:$Y,2,FALSE))="AKG",(VLOOKUP(Table1[[#This Row],[SKU]],'[1]All Skus'!$A:$Y,11,FALSE)),""))</f>
        <v>1299</v>
      </c>
      <c r="K18" s="24">
        <f>(IF((VLOOKUP(Table1[[#This Row],[SKU]],'[1]All Skus'!$A:$Y,2,FALSE))="AKG",(VLOOKUP(Table1[[#This Row],[SKU]],'[1]All Skus'!$A:$Y,16,FALSE)),""))</f>
        <v>885038025917</v>
      </c>
      <c r="L18" s="24">
        <f>(IF((VLOOKUP(Table1[[#This Row],[SKU]],'[1]All Skus'!$A:$Y,2,FALSE))="AKG",(VLOOKUP(Table1[[#This Row],[SKU]],'[1]All Skus'!$A:$Y,17,FALSE)),""))</f>
        <v>9002761025910</v>
      </c>
      <c r="M18" s="25">
        <f>(IF((VLOOKUP(Table1[[#This Row],[SKU]],'[1]All Skus'!$A:$Y,2,FALSE))="AKG",(VLOOKUP(Table1[[#This Row],[SKU]],'[1]All Skus'!$A:$Y,18,FALSE)),""))</f>
        <v>10</v>
      </c>
      <c r="N18" s="25">
        <f>(IF((VLOOKUP(Table1[[#This Row],[SKU]],'[1]All Skus'!$A:$Y,2,FALSE))="AKG",(VLOOKUP(Table1[[#This Row],[SKU]],'[1]All Skus'!$A:$Y,19,FALSE)),""))</f>
        <v>11</v>
      </c>
      <c r="O18" s="25">
        <f>(IF((VLOOKUP(Table1[[#This Row],[SKU]],'[1]All Skus'!$A:$Y,2,FALSE))="AKG",(VLOOKUP(Table1[[#This Row],[SKU]],'[1]All Skus'!$A:$Y,20,FALSE)),""))</f>
        <v>2.5</v>
      </c>
      <c r="P18" s="25">
        <f>(IF((VLOOKUP(Table1[[#This Row],[SKU]],'[1]All Skus'!$A:$Y,2,FALSE))="AKG",(VLOOKUP(Table1[[#This Row],[SKU]],'[1]All Skus'!$A:$Y,21,FALSE)),""))</f>
        <v>5.6</v>
      </c>
      <c r="Q18" s="25" t="str">
        <f>(IF((VLOOKUP(Table1[[#This Row],[SKU]],'[1]All Skus'!$A:$Y,2,FALSE))="AKG",(VLOOKUP(Table1[[#This Row],[SKU]],'[1]All Skus'!$A:$Y,22,FALSE)),""))</f>
        <v>HU</v>
      </c>
      <c r="R18" s="25" t="str">
        <f>(IF((VLOOKUP(Table1[[#This Row],[SKU]],'[1]All Skus'!$A:$Y,2,FALSE))="AKG",(VLOOKUP(Table1[[#This Row],[SKU]],'[1]All Skus'!$A:$Y,23,FALSE)),""))</f>
        <v>Compliant</v>
      </c>
      <c r="S18" s="26" t="str">
        <f>(IF((VLOOKUP(Table1[[#This Row],[SKU]],'[1]All Skus'!$A:$Y,2,FALSE))="AKG",(VLOOKUP(Table1[[#This Row],[SKU]],'[1]All Skus'!$A:$Y,24,FALSE)),""))</f>
        <v>https://www.akg.com/Microphones/Condenser%20Microphones/C414XLS.html</v>
      </c>
      <c r="T18" s="27">
        <v>16</v>
      </c>
    </row>
    <row r="19" spans="1:20" ht="15" customHeight="1" x14ac:dyDescent="0.3">
      <c r="A19" s="19" t="s">
        <v>36</v>
      </c>
      <c r="B19" s="20" t="str">
        <f>(IF((VLOOKUP(Table1[[#This Row],[SKU]],'[1]All Skus'!$A:$Y,2,FALSE))="AKG",(VLOOKUP(Table1[[#This Row],[SKU]],'[1]All Skus'!$A:$Y,3,FALSE)), ""))</f>
        <v>Wired Mics</v>
      </c>
      <c r="C19" s="21" t="str">
        <f>(IF((VLOOKUP(Table1[[#This Row],[SKU]],'[1]All Skus'!$A:$Y,2,FALSE))="AKG",(VLOOKUP(Table1[[#This Row],[SKU]],'[1]All Skus'!$A:$Y,4,FALSE)),""))</f>
        <v>C414 XLII</v>
      </c>
      <c r="D19" s="21" t="str">
        <f>(IF((VLOOKUP(Table1[[#This Row],[SKU]],'[1]All Skus'!$A:$Y,2,FALSE))="AKG",(VLOOKUP(Table1[[#This Row],[SKU]],'[1]All Skus'!$A:$Y,5,FALSE)),""))</f>
        <v>AT210010</v>
      </c>
      <c r="E19" s="21">
        <f>(IF((VLOOKUP(Table1[[#This Row],[SKU]],'[1]All Skus'!$A:$Y,2,FALSE))="AKG",(VLOOKUP(Table1[[#This Row],[SKU]],'[1]All Skus'!$A:$Y,6,FALSE)),""))</f>
        <v>0</v>
      </c>
      <c r="F19" s="21">
        <f>(IF((VLOOKUP(Table1[[#This Row],[SKU]],'[1]All Skus'!$A:$Y,2,FALSE))="AKG",(VLOOKUP(Table1[[#This Row],[SKU]],'[1]All Skus'!$A:$Y,7,FALSE)),""))</f>
        <v>0</v>
      </c>
      <c r="G19" s="22" t="str">
        <f>(IF((VLOOKUP(Table1[[#This Row],[SKU]],'[1]All Skus'!$A:$Y,2,FALSE))="AKG",(VLOOKUP(Table1[[#This Row],[SKU]],'[1]All Skus'!$A:$Y,8,FALSE)),""))</f>
        <v>Studio Condenser Microphone</v>
      </c>
      <c r="H19" s="22" t="str">
        <f>(IF((VLOOKUP(Table1[[#This Row],[SKU]],'[1]All Skus'!$A:$Y,2,FALSE))="AKG",(VLOOKUP(Table1[[#This Row],[SKU]],'[1]All Skus'!$A:$Y,9,FALSE)),""))</f>
        <v>Large diaphragm studio microphone for solo vocals &amp; solo instruments</v>
      </c>
      <c r="I19" s="23">
        <f>(IF((VLOOKUP(Table1[[#This Row],[SKU]],'[1]All Skus'!$A:$Y,2,FALSE))="AKG",(VLOOKUP(Table1[[#This Row],[SKU]],'[1]All Skus'!$A:$Y,10,FALSE)),""))</f>
        <v>1623.75</v>
      </c>
      <c r="J19" s="23">
        <f>(IF((VLOOKUP(Table1[[#This Row],[SKU]],'[1]All Skus'!$A:$Y,2,FALSE))="AKG",(VLOOKUP(Table1[[#This Row],[SKU]],'[1]All Skus'!$A:$Y,11,FALSE)),""))</f>
        <v>1299</v>
      </c>
      <c r="K19" s="24">
        <f>(IF((VLOOKUP(Table1[[#This Row],[SKU]],'[1]All Skus'!$A:$Y,2,FALSE))="AKG",(VLOOKUP(Table1[[#This Row],[SKU]],'[1]All Skus'!$A:$Y,16,FALSE)),""))</f>
        <v>885038025924</v>
      </c>
      <c r="L19" s="24">
        <f>(IF((VLOOKUP(Table1[[#This Row],[SKU]],'[1]All Skus'!$A:$Y,2,FALSE))="AKG",(VLOOKUP(Table1[[#This Row],[SKU]],'[1]All Skus'!$A:$Y,17,FALSE)),""))</f>
        <v>9002761025927</v>
      </c>
      <c r="M19" s="25">
        <f>(IF((VLOOKUP(Table1[[#This Row],[SKU]],'[1]All Skus'!$A:$Y,2,FALSE))="AKG",(VLOOKUP(Table1[[#This Row],[SKU]],'[1]All Skus'!$A:$Y,18,FALSE)),""))</f>
        <v>8.5</v>
      </c>
      <c r="N19" s="25">
        <f>(IF((VLOOKUP(Table1[[#This Row],[SKU]],'[1]All Skus'!$A:$Y,2,FALSE))="AKG",(VLOOKUP(Table1[[#This Row],[SKU]],'[1]All Skus'!$A:$Y,19,FALSE)),""))</f>
        <v>11.5</v>
      </c>
      <c r="O19" s="25">
        <f>(IF((VLOOKUP(Table1[[#This Row],[SKU]],'[1]All Skus'!$A:$Y,2,FALSE))="AKG",(VLOOKUP(Table1[[#This Row],[SKU]],'[1]All Skus'!$A:$Y,20,FALSE)),""))</f>
        <v>3</v>
      </c>
      <c r="P19" s="25">
        <f>(IF((VLOOKUP(Table1[[#This Row],[SKU]],'[1]All Skus'!$A:$Y,2,FALSE))="AKG",(VLOOKUP(Table1[[#This Row],[SKU]],'[1]All Skus'!$A:$Y,21,FALSE)),""))</f>
        <v>5.6</v>
      </c>
      <c r="Q19" s="25" t="str">
        <f>(IF((VLOOKUP(Table1[[#This Row],[SKU]],'[1]All Skus'!$A:$Y,2,FALSE))="AKG",(VLOOKUP(Table1[[#This Row],[SKU]],'[1]All Skus'!$A:$Y,22,FALSE)),""))</f>
        <v>HU</v>
      </c>
      <c r="R19" s="25" t="str">
        <f>(IF((VLOOKUP(Table1[[#This Row],[SKU]],'[1]All Skus'!$A:$Y,2,FALSE))="AKG",(VLOOKUP(Table1[[#This Row],[SKU]],'[1]All Skus'!$A:$Y,23,FALSE)),""))</f>
        <v>Compliant</v>
      </c>
      <c r="S19" s="26" t="str">
        <f>(IF((VLOOKUP(Table1[[#This Row],[SKU]],'[1]All Skus'!$A:$Y,2,FALSE))="AKG",(VLOOKUP(Table1[[#This Row],[SKU]],'[1]All Skus'!$A:$Y,24,FALSE)),""))</f>
        <v>https://www.akg.com/Microphones/Condenser%20Microphones/C414+XLII.html</v>
      </c>
      <c r="T19" s="27">
        <v>17</v>
      </c>
    </row>
    <row r="20" spans="1:20" ht="15" customHeight="1" x14ac:dyDescent="0.3">
      <c r="A20" s="19" t="s">
        <v>37</v>
      </c>
      <c r="B20" s="20" t="str">
        <f>(IF((VLOOKUP(Table1[[#This Row],[SKU]],'[1]All Skus'!$A:$Y,2,FALSE))="AKG",(VLOOKUP(Table1[[#This Row],[SKU]],'[1]All Skus'!$A:$Y,3,FALSE)), ""))</f>
        <v>Wired Mics</v>
      </c>
      <c r="C20" s="21" t="str">
        <f>(IF((VLOOKUP(Table1[[#This Row],[SKU]],'[1]All Skus'!$A:$Y,2,FALSE))="AKG",(VLOOKUP(Table1[[#This Row],[SKU]],'[1]All Skus'!$A:$Y,4,FALSE)),""))</f>
        <v>C451 B</v>
      </c>
      <c r="D20" s="21" t="str">
        <f>(IF((VLOOKUP(Table1[[#This Row],[SKU]],'[1]All Skus'!$A:$Y,2,FALSE))="AKG",(VLOOKUP(Table1[[#This Row],[SKU]],'[1]All Skus'!$A:$Y,5,FALSE)),""))</f>
        <v>AT690092</v>
      </c>
      <c r="E20" s="21">
        <f>(IF((VLOOKUP(Table1[[#This Row],[SKU]],'[1]All Skus'!$A:$Y,2,FALSE))="AKG",(VLOOKUP(Table1[[#This Row],[SKU]],'[1]All Skus'!$A:$Y,6,FALSE)),""))</f>
        <v>0</v>
      </c>
      <c r="F20" s="21">
        <f>(IF((VLOOKUP(Table1[[#This Row],[SKU]],'[1]All Skus'!$A:$Y,2,FALSE))="AKG",(VLOOKUP(Table1[[#This Row],[SKU]],'[1]All Skus'!$A:$Y,7,FALSE)),""))</f>
        <v>0</v>
      </c>
      <c r="G20" s="22" t="str">
        <f>(IF((VLOOKUP(Table1[[#This Row],[SKU]],'[1]All Skus'!$A:$Y,2,FALSE))="AKG",(VLOOKUP(Table1[[#This Row],[SKU]],'[1]All Skus'!$A:$Y,8,FALSE)),""))</f>
        <v>Studio Condenser Microphone</v>
      </c>
      <c r="H20" s="22" t="str">
        <f>(IF((VLOOKUP(Table1[[#This Row],[SKU]],'[1]All Skus'!$A:$Y,2,FALSE))="AKG",(VLOOKUP(Table1[[#This Row],[SKU]],'[1]All Skus'!$A:$Y,9,FALSE)),""))</f>
        <v>Microphone for drums, percussion, acoustic guitars &amp; overhead</v>
      </c>
      <c r="I20" s="23">
        <f>(IF((VLOOKUP(Table1[[#This Row],[SKU]],'[1]All Skus'!$A:$Y,2,FALSE))="AKG",(VLOOKUP(Table1[[#This Row],[SKU]],'[1]All Skus'!$A:$Y,10,FALSE)),""))</f>
        <v>936.25</v>
      </c>
      <c r="J20" s="23">
        <f>(IF((VLOOKUP(Table1[[#This Row],[SKU]],'[1]All Skus'!$A:$Y,2,FALSE))="AKG",(VLOOKUP(Table1[[#This Row],[SKU]],'[1]All Skus'!$A:$Y,11,FALSE)),""))</f>
        <v>749</v>
      </c>
      <c r="K20" s="24">
        <f>(IF((VLOOKUP(Table1[[#This Row],[SKU]],'[1]All Skus'!$A:$Y,2,FALSE))="AKG",(VLOOKUP(Table1[[#This Row],[SKU]],'[1]All Skus'!$A:$Y,16,FALSE)),""))</f>
        <v>885038006077</v>
      </c>
      <c r="L20" s="24">
        <f>(IF((VLOOKUP(Table1[[#This Row],[SKU]],'[1]All Skus'!$A:$Y,2,FALSE))="AKG",(VLOOKUP(Table1[[#This Row],[SKU]],'[1]All Skus'!$A:$Y,17,FALSE)),""))</f>
        <v>9002761006070</v>
      </c>
      <c r="M20" s="25">
        <f>(IF((VLOOKUP(Table1[[#This Row],[SKU]],'[1]All Skus'!$A:$Y,2,FALSE))="AKG",(VLOOKUP(Table1[[#This Row],[SKU]],'[1]All Skus'!$A:$Y,18,FALSE)),""))</f>
        <v>12</v>
      </c>
      <c r="N20" s="25">
        <f>(IF((VLOOKUP(Table1[[#This Row],[SKU]],'[1]All Skus'!$A:$Y,2,FALSE))="AKG",(VLOOKUP(Table1[[#This Row],[SKU]],'[1]All Skus'!$A:$Y,19,FALSE)),""))</f>
        <v>3.5</v>
      </c>
      <c r="O20" s="25">
        <f>(IF((VLOOKUP(Table1[[#This Row],[SKU]],'[1]All Skus'!$A:$Y,2,FALSE))="AKG",(VLOOKUP(Table1[[#This Row],[SKU]],'[1]All Skus'!$A:$Y,20,FALSE)),""))</f>
        <v>6</v>
      </c>
      <c r="P20" s="25">
        <f>(IF((VLOOKUP(Table1[[#This Row],[SKU]],'[1]All Skus'!$A:$Y,2,FALSE))="AKG",(VLOOKUP(Table1[[#This Row],[SKU]],'[1]All Skus'!$A:$Y,21,FALSE)),""))</f>
        <v>3.6</v>
      </c>
      <c r="Q20" s="25" t="str">
        <f>(IF((VLOOKUP(Table1[[#This Row],[SKU]],'[1]All Skus'!$A:$Y,2,FALSE))="AKG",(VLOOKUP(Table1[[#This Row],[SKU]],'[1]All Skus'!$A:$Y,22,FALSE)),""))</f>
        <v>HU</v>
      </c>
      <c r="R20" s="25" t="str">
        <f>(IF((VLOOKUP(Table1[[#This Row],[SKU]],'[1]All Skus'!$A:$Y,2,FALSE))="AKG",(VLOOKUP(Table1[[#This Row],[SKU]],'[1]All Skus'!$A:$Y,23,FALSE)),""))</f>
        <v>Compliant</v>
      </c>
      <c r="S20" s="26" t="str">
        <f>(IF((VLOOKUP(Table1[[#This Row],[SKU]],'[1]All Skus'!$A:$Y,2,FALSE))="AKG",(VLOOKUP(Table1[[#This Row],[SKU]],'[1]All Skus'!$A:$Y,24,FALSE)),""))</f>
        <v>https://www.akg.com/Microphones/Condenser%20Microphones/C451B.html</v>
      </c>
      <c r="T20" s="27">
        <v>18</v>
      </c>
    </row>
    <row r="21" spans="1:20" ht="15" customHeight="1" x14ac:dyDescent="0.3">
      <c r="A21" s="19" t="s">
        <v>38</v>
      </c>
      <c r="B21" s="20" t="str">
        <f>(IF((VLOOKUP(Table1[[#This Row],[SKU]],'[1]All Skus'!$A:$Y,2,FALSE))="AKG",(VLOOKUP(Table1[[#This Row],[SKU]],'[1]All Skus'!$A:$Y,3,FALSE)), ""))</f>
        <v>Wired Mics</v>
      </c>
      <c r="C21" s="21" t="str">
        <f>(IF((VLOOKUP(Table1[[#This Row],[SKU]],'[1]All Skus'!$A:$Y,2,FALSE))="AKG",(VLOOKUP(Table1[[#This Row],[SKU]],'[1]All Skus'!$A:$Y,4,FALSE)),""))</f>
        <v>C12 VR</v>
      </c>
      <c r="D21" s="21" t="str">
        <f>(IF((VLOOKUP(Table1[[#This Row],[SKU]],'[1]All Skus'!$A:$Y,2,FALSE))="AKG",(VLOOKUP(Table1[[#This Row],[SKU]],'[1]All Skus'!$A:$Y,5,FALSE)),""))</f>
        <v>AT410020</v>
      </c>
      <c r="E21" s="21">
        <f>(IF((VLOOKUP(Table1[[#This Row],[SKU]],'[1]All Skus'!$A:$Y,2,FALSE))="AKG",(VLOOKUP(Table1[[#This Row],[SKU]],'[1]All Skus'!$A:$Y,6,FALSE)),""))</f>
        <v>0</v>
      </c>
      <c r="F21" s="21">
        <f>(IF((VLOOKUP(Table1[[#This Row],[SKU]],'[1]All Skus'!$A:$Y,2,FALSE))="AKG",(VLOOKUP(Table1[[#This Row],[SKU]],'[1]All Skus'!$A:$Y,7,FALSE)),""))</f>
        <v>0</v>
      </c>
      <c r="G21" s="22" t="str">
        <f>(IF((VLOOKUP(Table1[[#This Row],[SKU]],'[1]All Skus'!$A:$Y,2,FALSE))="AKG",(VLOOKUP(Table1[[#This Row],[SKU]],'[1]All Skus'!$A:$Y,8,FALSE)),""))</f>
        <v>Studio Condenser Microphone</v>
      </c>
      <c r="H21" s="22" t="str">
        <f>(IF((VLOOKUP(Table1[[#This Row],[SKU]],'[1]All Skus'!$A:$Y,2,FALSE))="AKG",(VLOOKUP(Table1[[#This Row],[SKU]],'[1]All Skus'!$A:$Y,9,FALSE)),""))</f>
        <v xml:space="preserve">Tube "Vintage Revival" microphone     </v>
      </c>
      <c r="I21" s="23">
        <f>(IF((VLOOKUP(Table1[[#This Row],[SKU]],'[1]All Skus'!$A:$Y,2,FALSE))="AKG",(VLOOKUP(Table1[[#This Row],[SKU]],'[1]All Skus'!$A:$Y,10,FALSE)),""))</f>
        <v>10815</v>
      </c>
      <c r="J21" s="23">
        <f>(IF((VLOOKUP(Table1[[#This Row],[SKU]],'[1]All Skus'!$A:$Y,2,FALSE))="AKG",(VLOOKUP(Table1[[#This Row],[SKU]],'[1]All Skus'!$A:$Y,11,FALSE)),""))</f>
        <v>8649</v>
      </c>
      <c r="K21" s="24">
        <f>(IF((VLOOKUP(Table1[[#This Row],[SKU]],'[1]All Skus'!$A:$Y,2,FALSE))="AKG",(VLOOKUP(Table1[[#This Row],[SKU]],'[1]All Skus'!$A:$Y,16,FALSE)),""))</f>
        <v>885038002482</v>
      </c>
      <c r="L21" s="24">
        <f>(IF((VLOOKUP(Table1[[#This Row],[SKU]],'[1]All Skus'!$A:$Y,2,FALSE))="AKG",(VLOOKUP(Table1[[#This Row],[SKU]],'[1]All Skus'!$A:$Y,17,FALSE)),""))</f>
        <v>9002761002485</v>
      </c>
      <c r="M21" s="25">
        <f>(IF((VLOOKUP(Table1[[#This Row],[SKU]],'[1]All Skus'!$A:$Y,2,FALSE))="AKG",(VLOOKUP(Table1[[#This Row],[SKU]],'[1]All Skus'!$A:$Y,18,FALSE)),""))</f>
        <v>16.5</v>
      </c>
      <c r="N21" s="25">
        <f>(IF((VLOOKUP(Table1[[#This Row],[SKU]],'[1]All Skus'!$A:$Y,2,FALSE))="AKG",(VLOOKUP(Table1[[#This Row],[SKU]],'[1]All Skus'!$A:$Y,19,FALSE)),""))</f>
        <v>19</v>
      </c>
      <c r="O21" s="25">
        <f>(IF((VLOOKUP(Table1[[#This Row],[SKU]],'[1]All Skus'!$A:$Y,2,FALSE))="AKG",(VLOOKUP(Table1[[#This Row],[SKU]],'[1]All Skus'!$A:$Y,20,FALSE)),""))</f>
        <v>16.5</v>
      </c>
      <c r="P21" s="25">
        <f>(IF((VLOOKUP(Table1[[#This Row],[SKU]],'[1]All Skus'!$A:$Y,2,FALSE))="AKG",(VLOOKUP(Table1[[#This Row],[SKU]],'[1]All Skus'!$A:$Y,21,FALSE)),""))</f>
        <v>10.8</v>
      </c>
      <c r="Q21" s="25" t="str">
        <f>(IF((VLOOKUP(Table1[[#This Row],[SKU]],'[1]All Skus'!$A:$Y,2,FALSE))="AKG",(VLOOKUP(Table1[[#This Row],[SKU]],'[1]All Skus'!$A:$Y,22,FALSE)),""))</f>
        <v>HU</v>
      </c>
      <c r="R21" s="25" t="str">
        <f>(IF((VLOOKUP(Table1[[#This Row],[SKU]],'[1]All Skus'!$A:$Y,2,FALSE))="AKG",(VLOOKUP(Table1[[#This Row],[SKU]],'[1]All Skus'!$A:$Y,23,FALSE)),""))</f>
        <v>Compliant</v>
      </c>
      <c r="S21" s="26" t="str">
        <f>(IF((VLOOKUP(Table1[[#This Row],[SKU]],'[1]All Skus'!$A:$Y,2,FALSE))="AKG",(VLOOKUP(Table1[[#This Row],[SKU]],'[1]All Skus'!$A:$Y,24,FALSE)),""))</f>
        <v>https://www.akg.com/Microphones/Tube%20Microphones/C12VR.html</v>
      </c>
      <c r="T21" s="27">
        <v>19</v>
      </c>
    </row>
    <row r="22" spans="1:20" ht="15" customHeight="1" x14ac:dyDescent="0.3">
      <c r="A22" s="19" t="s">
        <v>39</v>
      </c>
      <c r="B22" s="20" t="str">
        <f>(IF((VLOOKUP(Table1[[#This Row],[SKU]],'[1]All Skus'!$A:$Y,2,FALSE))="AKG",(VLOOKUP(Table1[[#This Row],[SKU]],'[1]All Skus'!$A:$Y,3,FALSE)), ""))</f>
        <v>Wired Mics</v>
      </c>
      <c r="C22" s="21" t="str">
        <f>(IF((VLOOKUP(Table1[[#This Row],[SKU]],'[1]All Skus'!$A:$Y,2,FALSE))="AKG",(VLOOKUP(Table1[[#This Row],[SKU]],'[1]All Skus'!$A:$Y,4,FALSE)),""))</f>
        <v>C214 MATCHED PAIR</v>
      </c>
      <c r="D22" s="21" t="str">
        <f>(IF((VLOOKUP(Table1[[#This Row],[SKU]],'[1]All Skus'!$A:$Y,2,FALSE))="AKG",(VLOOKUP(Table1[[#This Row],[SKU]],'[1]All Skus'!$A:$Y,5,FALSE)),""))</f>
        <v>AT210010</v>
      </c>
      <c r="E22" s="21">
        <f>(IF((VLOOKUP(Table1[[#This Row],[SKU]],'[1]All Skus'!$A:$Y,2,FALSE))="AKG",(VLOOKUP(Table1[[#This Row],[SKU]],'[1]All Skus'!$A:$Y,6,FALSE)),""))</f>
        <v>0</v>
      </c>
      <c r="F22" s="21">
        <f>(IF((VLOOKUP(Table1[[#This Row],[SKU]],'[1]All Skus'!$A:$Y,2,FALSE))="AKG",(VLOOKUP(Table1[[#This Row],[SKU]],'[1]All Skus'!$A:$Y,7,FALSE)),""))</f>
        <v>0</v>
      </c>
      <c r="G22" s="22" t="str">
        <f>(IF((VLOOKUP(Table1[[#This Row],[SKU]],'[1]All Skus'!$A:$Y,2,FALSE))="AKG",(VLOOKUP(Table1[[#This Row],[SKU]],'[1]All Skus'!$A:$Y,8,FALSE)),""))</f>
        <v>Studio Condenser Microphone</v>
      </c>
      <c r="H22" s="22" t="str">
        <f>(IF((VLOOKUP(Table1[[#This Row],[SKU]],'[1]All Skus'!$A:$Y,2,FALSE))="AKG",(VLOOKUP(Table1[[#This Row],[SKU]],'[1]All Skus'!$A:$Y,9,FALSE)),""))</f>
        <v xml:space="preserve">Computer-matched stereo pair </v>
      </c>
      <c r="I22" s="23">
        <f>(IF((VLOOKUP(Table1[[#This Row],[SKU]],'[1]All Skus'!$A:$Y,2,FALSE))="AKG",(VLOOKUP(Table1[[#This Row],[SKU]],'[1]All Skus'!$A:$Y,10,FALSE)),""))</f>
        <v>1155</v>
      </c>
      <c r="J22" s="23">
        <f>(IF((VLOOKUP(Table1[[#This Row],[SKU]],'[1]All Skus'!$A:$Y,2,FALSE))="AKG",(VLOOKUP(Table1[[#This Row],[SKU]],'[1]All Skus'!$A:$Y,11,FALSE)),""))</f>
        <v>939</v>
      </c>
      <c r="K22" s="24">
        <f>(IF((VLOOKUP(Table1[[#This Row],[SKU]],'[1]All Skus'!$A:$Y,2,FALSE))="AKG",(VLOOKUP(Table1[[#This Row],[SKU]],'[1]All Skus'!$A:$Y,16,FALSE)),""))</f>
        <v>885038025849</v>
      </c>
      <c r="L22" s="24">
        <f>(IF((VLOOKUP(Table1[[#This Row],[SKU]],'[1]All Skus'!$A:$Y,2,FALSE))="AKG",(VLOOKUP(Table1[[#This Row],[SKU]],'[1]All Skus'!$A:$Y,17,FALSE)),""))</f>
        <v>9002761025842</v>
      </c>
      <c r="M22" s="25">
        <f>(IF((VLOOKUP(Table1[[#This Row],[SKU]],'[1]All Skus'!$A:$Y,2,FALSE))="AKG",(VLOOKUP(Table1[[#This Row],[SKU]],'[1]All Skus'!$A:$Y,18,FALSE)),""))</f>
        <v>15</v>
      </c>
      <c r="N22" s="25">
        <f>(IF((VLOOKUP(Table1[[#This Row],[SKU]],'[1]All Skus'!$A:$Y,2,FALSE))="AKG",(VLOOKUP(Table1[[#This Row],[SKU]],'[1]All Skus'!$A:$Y,19,FALSE)),""))</f>
        <v>12</v>
      </c>
      <c r="O22" s="25">
        <f>(IF((VLOOKUP(Table1[[#This Row],[SKU]],'[1]All Skus'!$A:$Y,2,FALSE))="AKG",(VLOOKUP(Table1[[#This Row],[SKU]],'[1]All Skus'!$A:$Y,20,FALSE)),""))</f>
        <v>4</v>
      </c>
      <c r="P22" s="25">
        <f>(IF((VLOOKUP(Table1[[#This Row],[SKU]],'[1]All Skus'!$A:$Y,2,FALSE))="AKG",(VLOOKUP(Table1[[#This Row],[SKU]],'[1]All Skus'!$A:$Y,21,FALSE)),""))</f>
        <v>4</v>
      </c>
      <c r="Q22" s="25" t="str">
        <f>(IF((VLOOKUP(Table1[[#This Row],[SKU]],'[1]All Skus'!$A:$Y,2,FALSE))="AKG",(VLOOKUP(Table1[[#This Row],[SKU]],'[1]All Skus'!$A:$Y,22,FALSE)),""))</f>
        <v>HU</v>
      </c>
      <c r="R22" s="25" t="str">
        <f>(IF((VLOOKUP(Table1[[#This Row],[SKU]],'[1]All Skus'!$A:$Y,2,FALSE))="AKG",(VLOOKUP(Table1[[#This Row],[SKU]],'[1]All Skus'!$A:$Y,23,FALSE)),""))</f>
        <v>Compliant</v>
      </c>
      <c r="S22" s="26" t="str">
        <f>(IF((VLOOKUP(Table1[[#This Row],[SKU]],'[1]All Skus'!$A:$Y,2,FALSE))="AKG",(VLOOKUP(Table1[[#This Row],[SKU]],'[1]All Skus'!$A:$Y,24,FALSE)),""))</f>
        <v>https://www.akg.com/Microphones/Drum%20Microphone%20Bundles/C214MatPair.html</v>
      </c>
      <c r="T22" s="27">
        <v>20</v>
      </c>
    </row>
    <row r="23" spans="1:20" ht="15" customHeight="1" x14ac:dyDescent="0.3">
      <c r="A23" s="19" t="s">
        <v>40</v>
      </c>
      <c r="B23" s="20" t="str">
        <f>(IF((VLOOKUP(Table1[[#This Row],[SKU]],'[1]All Skus'!$A:$Y,2,FALSE))="AKG",(VLOOKUP(Table1[[#This Row],[SKU]],'[1]All Skus'!$A:$Y,3,FALSE)), ""))</f>
        <v>Microphone</v>
      </c>
      <c r="C23" s="21" t="str">
        <f>(IF((VLOOKUP(Table1[[#This Row],[SKU]],'[1]All Skus'!$A:$Y,2,FALSE))="AKG",(VLOOKUP(Table1[[#This Row],[SKU]],'[1]All Skus'!$A:$Y,4,FALSE)),""))</f>
        <v>C314 MATCHED PAIR</v>
      </c>
      <c r="D23" s="21">
        <f>(IF((VLOOKUP(Table1[[#This Row],[SKU]],'[1]All Skus'!$A:$Y,2,FALSE))="AKG",(VLOOKUP(Table1[[#This Row],[SKU]],'[1]All Skus'!$A:$Y,5,FALSE)),""))</f>
        <v>0</v>
      </c>
      <c r="E23" s="21">
        <f>(IF((VLOOKUP(Table1[[#This Row],[SKU]],'[1]All Skus'!$A:$Y,2,FALSE))="AKG",(VLOOKUP(Table1[[#This Row],[SKU]],'[1]All Skus'!$A:$Y,6,FALSE)),""))</f>
        <v>0</v>
      </c>
      <c r="F23" s="21">
        <f>(IF((VLOOKUP(Table1[[#This Row],[SKU]],'[1]All Skus'!$A:$Y,2,FALSE))="AKG",(VLOOKUP(Table1[[#This Row],[SKU]],'[1]All Skus'!$A:$Y,7,FALSE)),""))</f>
        <v>0</v>
      </c>
      <c r="G23" s="22" t="str">
        <f>(IF((VLOOKUP(Table1[[#This Row],[SKU]],'[1]All Skus'!$A:$Y,2,FALSE))="AKG",(VLOOKUP(Table1[[#This Row],[SKU]],'[1]All Skus'!$A:$Y,8,FALSE)),""))</f>
        <v>Studio Condenser Microphone</v>
      </c>
      <c r="H23" s="22" t="str">
        <f>(IF((VLOOKUP(Table1[[#This Row],[SKU]],'[1]All Skus'!$A:$Y,2,FALSE))="AKG",(VLOOKUP(Table1[[#This Row],[SKU]],'[1]All Skus'!$A:$Y,9,FALSE)),""))</f>
        <v>Computer-matched stereo pair</v>
      </c>
      <c r="I23" s="23">
        <f>(IF((VLOOKUP(Table1[[#This Row],[SKU]],'[1]All Skus'!$A:$Y,2,FALSE))="AKG",(VLOOKUP(Table1[[#This Row],[SKU]],'[1]All Skus'!$A:$Y,10,FALSE)),""))</f>
        <v>2185</v>
      </c>
      <c r="J23" s="23">
        <f>(IF((VLOOKUP(Table1[[#This Row],[SKU]],'[1]All Skus'!$A:$Y,2,FALSE))="AKG",(VLOOKUP(Table1[[#This Row],[SKU]],'[1]All Skus'!$A:$Y,11,FALSE)),""))</f>
        <v>1759</v>
      </c>
      <c r="K23" s="24">
        <f>(IF((VLOOKUP(Table1[[#This Row],[SKU]],'[1]All Skus'!$A:$Y,2,FALSE))="AKG",(VLOOKUP(Table1[[#This Row],[SKU]],'[1]All Skus'!$A:$Y,16,FALSE)),""))</f>
        <v>885038038269</v>
      </c>
      <c r="L23" s="24">
        <f>(IF((VLOOKUP(Table1[[#This Row],[SKU]],'[1]All Skus'!$A:$Y,2,FALSE))="AKG",(VLOOKUP(Table1[[#This Row],[SKU]],'[1]All Skus'!$A:$Y,17,FALSE)),""))</f>
        <v>9002761038262</v>
      </c>
      <c r="M23" s="25">
        <f>(IF((VLOOKUP(Table1[[#This Row],[SKU]],'[1]All Skus'!$A:$Y,2,FALSE))="AKG",(VLOOKUP(Table1[[#This Row],[SKU]],'[1]All Skus'!$A:$Y,18,FALSE)),""))</f>
        <v>0</v>
      </c>
      <c r="N23" s="25">
        <f>(IF((VLOOKUP(Table1[[#This Row],[SKU]],'[1]All Skus'!$A:$Y,2,FALSE))="AKG",(VLOOKUP(Table1[[#This Row],[SKU]],'[1]All Skus'!$A:$Y,19,FALSE)),""))</f>
        <v>0</v>
      </c>
      <c r="O23" s="25">
        <f>(IF((VLOOKUP(Table1[[#This Row],[SKU]],'[1]All Skus'!$A:$Y,2,FALSE))="AKG",(VLOOKUP(Table1[[#This Row],[SKU]],'[1]All Skus'!$A:$Y,20,FALSE)),""))</f>
        <v>0</v>
      </c>
      <c r="P23" s="25">
        <f>(IF((VLOOKUP(Table1[[#This Row],[SKU]],'[1]All Skus'!$A:$Y,2,FALSE))="AKG",(VLOOKUP(Table1[[#This Row],[SKU]],'[1]All Skus'!$A:$Y,21,FALSE)),""))</f>
        <v>0</v>
      </c>
      <c r="Q23" s="25" t="str">
        <f>(IF((VLOOKUP(Table1[[#This Row],[SKU]],'[1]All Skus'!$A:$Y,2,FALSE))="AKG",(VLOOKUP(Table1[[#This Row],[SKU]],'[1]All Skus'!$A:$Y,22,FALSE)),""))</f>
        <v>HU</v>
      </c>
      <c r="R23" s="25" t="str">
        <f>(IF((VLOOKUP(Table1[[#This Row],[SKU]],'[1]All Skus'!$A:$Y,2,FALSE))="AKG",(VLOOKUP(Table1[[#This Row],[SKU]],'[1]All Skus'!$A:$Y,23,FALSE)),""))</f>
        <v>Compliant</v>
      </c>
      <c r="S23" s="26" t="str">
        <f>(IF((VLOOKUP(Table1[[#This Row],[SKU]],'[1]All Skus'!$A:$Y,2,FALSE))="AKG",(VLOOKUP(Table1[[#This Row],[SKU]],'[1]All Skus'!$A:$Y,24,FALSE)),""))</f>
        <v>https://www.akg.com/Microphones/Drum%20Microphone%20Bundles/C314MatPair.html</v>
      </c>
      <c r="T23" s="27">
        <v>21</v>
      </c>
    </row>
    <row r="24" spans="1:20" ht="15" customHeight="1" x14ac:dyDescent="0.3">
      <c r="A24" s="19" t="s">
        <v>41</v>
      </c>
      <c r="B24" s="20" t="str">
        <f>(IF((VLOOKUP(Table1[[#This Row],[SKU]],'[1]All Skus'!$A:$Y,2,FALSE))="AKG",(VLOOKUP(Table1[[#This Row],[SKU]],'[1]All Skus'!$A:$Y,3,FALSE)), ""))</f>
        <v>Wired Mics</v>
      </c>
      <c r="C24" s="21" t="str">
        <f>(IF((VLOOKUP(Table1[[#This Row],[SKU]],'[1]All Skus'!$A:$Y,2,FALSE))="AKG",(VLOOKUP(Table1[[#This Row],[SKU]],'[1]All Skus'!$A:$Y,4,FALSE)),""))</f>
        <v>C414 XLS MATCHED PAIR</v>
      </c>
      <c r="D24" s="21" t="str">
        <f>(IF((VLOOKUP(Table1[[#This Row],[SKU]],'[1]All Skus'!$A:$Y,2,FALSE))="AKG",(VLOOKUP(Table1[[#This Row],[SKU]],'[1]All Skus'!$A:$Y,5,FALSE)),""))</f>
        <v>AT210010</v>
      </c>
      <c r="E24" s="21">
        <f>(IF((VLOOKUP(Table1[[#This Row],[SKU]],'[1]All Skus'!$A:$Y,2,FALSE))="AKG",(VLOOKUP(Table1[[#This Row],[SKU]],'[1]All Skus'!$A:$Y,6,FALSE)),""))</f>
        <v>0</v>
      </c>
      <c r="F24" s="21">
        <f>(IF((VLOOKUP(Table1[[#This Row],[SKU]],'[1]All Skus'!$A:$Y,2,FALSE))="AKG",(VLOOKUP(Table1[[#This Row],[SKU]],'[1]All Skus'!$A:$Y,7,FALSE)),""))</f>
        <v>0</v>
      </c>
      <c r="G24" s="22" t="str">
        <f>(IF((VLOOKUP(Table1[[#This Row],[SKU]],'[1]All Skus'!$A:$Y,2,FALSE))="AKG",(VLOOKUP(Table1[[#This Row],[SKU]],'[1]All Skus'!$A:$Y,8,FALSE)),""))</f>
        <v>Studio Condenser Microphone</v>
      </c>
      <c r="H24" s="22" t="str">
        <f>(IF((VLOOKUP(Table1[[#This Row],[SKU]],'[1]All Skus'!$A:$Y,2,FALSE))="AKG",(VLOOKUP(Table1[[#This Row],[SKU]],'[1]All Skus'!$A:$Y,9,FALSE)),""))</f>
        <v>Computer-matched stereo pair</v>
      </c>
      <c r="I24" s="23">
        <f>(IF((VLOOKUP(Table1[[#This Row],[SKU]],'[1]All Skus'!$A:$Y,2,FALSE))="AKG",(VLOOKUP(Table1[[#This Row],[SKU]],'[1]All Skus'!$A:$Y,10,FALSE)),""))</f>
        <v>3699</v>
      </c>
      <c r="J24" s="23">
        <f>(IF((VLOOKUP(Table1[[#This Row],[SKU]],'[1]All Skus'!$A:$Y,2,FALSE))="AKG",(VLOOKUP(Table1[[#This Row],[SKU]],'[1]All Skus'!$A:$Y,11,FALSE)),""))</f>
        <v>2599</v>
      </c>
      <c r="K24" s="24">
        <f>(IF((VLOOKUP(Table1[[#This Row],[SKU]],'[1]All Skus'!$A:$Y,2,FALSE))="AKG",(VLOOKUP(Table1[[#This Row],[SKU]],'[1]All Skus'!$A:$Y,16,FALSE)),""))</f>
        <v>885038025931</v>
      </c>
      <c r="L24" s="24">
        <f>(IF((VLOOKUP(Table1[[#This Row],[SKU]],'[1]All Skus'!$A:$Y,2,FALSE))="AKG",(VLOOKUP(Table1[[#This Row],[SKU]],'[1]All Skus'!$A:$Y,17,FALSE)),""))</f>
        <v>9002761025934</v>
      </c>
      <c r="M24" s="25">
        <f>(IF((VLOOKUP(Table1[[#This Row],[SKU]],'[1]All Skus'!$A:$Y,2,FALSE))="AKG",(VLOOKUP(Table1[[#This Row],[SKU]],'[1]All Skus'!$A:$Y,18,FALSE)),""))</f>
        <v>13</v>
      </c>
      <c r="N24" s="25">
        <f>(IF((VLOOKUP(Table1[[#This Row],[SKU]],'[1]All Skus'!$A:$Y,2,FALSE))="AKG",(VLOOKUP(Table1[[#This Row],[SKU]],'[1]All Skus'!$A:$Y,19,FALSE)),""))</f>
        <v>16</v>
      </c>
      <c r="O24" s="25">
        <f>(IF((VLOOKUP(Table1[[#This Row],[SKU]],'[1]All Skus'!$A:$Y,2,FALSE))="AKG",(VLOOKUP(Table1[[#This Row],[SKU]],'[1]All Skus'!$A:$Y,20,FALSE)),""))</f>
        <v>16</v>
      </c>
      <c r="P24" s="25">
        <f>(IF((VLOOKUP(Table1[[#This Row],[SKU]],'[1]All Skus'!$A:$Y,2,FALSE))="AKG",(VLOOKUP(Table1[[#This Row],[SKU]],'[1]All Skus'!$A:$Y,21,FALSE)),""))</f>
        <v>4</v>
      </c>
      <c r="Q24" s="25" t="str">
        <f>(IF((VLOOKUP(Table1[[#This Row],[SKU]],'[1]All Skus'!$A:$Y,2,FALSE))="AKG",(VLOOKUP(Table1[[#This Row],[SKU]],'[1]All Skus'!$A:$Y,22,FALSE)),""))</f>
        <v>HU</v>
      </c>
      <c r="R24" s="25" t="str">
        <f>(IF((VLOOKUP(Table1[[#This Row],[SKU]],'[1]All Skus'!$A:$Y,2,FALSE))="AKG",(VLOOKUP(Table1[[#This Row],[SKU]],'[1]All Skus'!$A:$Y,23,FALSE)),""))</f>
        <v>Compliant</v>
      </c>
      <c r="S24" s="26" t="str">
        <f>(IF((VLOOKUP(Table1[[#This Row],[SKU]],'[1]All Skus'!$A:$Y,2,FALSE))="AKG",(VLOOKUP(Table1[[#This Row],[SKU]],'[1]All Skus'!$A:$Y,24,FALSE)),""))</f>
        <v>https://www.akg.com/Microphones/Drum%20Microphone%20Bundles/C414XLSMatPair.html</v>
      </c>
      <c r="T24" s="27">
        <v>22</v>
      </c>
    </row>
    <row r="25" spans="1:20" ht="15" customHeight="1" x14ac:dyDescent="0.3">
      <c r="A25" s="19" t="s">
        <v>42</v>
      </c>
      <c r="B25" s="20" t="str">
        <f>(IF((VLOOKUP(Table1[[#This Row],[SKU]],'[1]All Skus'!$A:$Y,2,FALSE))="AKG",(VLOOKUP(Table1[[#This Row],[SKU]],'[1]All Skus'!$A:$Y,3,FALSE)), ""))</f>
        <v>Wired Mics</v>
      </c>
      <c r="C25" s="21" t="str">
        <f>(IF((VLOOKUP(Table1[[#This Row],[SKU]],'[1]All Skus'!$A:$Y,2,FALSE))="AKG",(VLOOKUP(Table1[[#This Row],[SKU]],'[1]All Skus'!$A:$Y,4,FALSE)),""))</f>
        <v>C414 XLII MATCHED PAIR</v>
      </c>
      <c r="D25" s="21" t="str">
        <f>(IF((VLOOKUP(Table1[[#This Row],[SKU]],'[1]All Skus'!$A:$Y,2,FALSE))="AKG",(VLOOKUP(Table1[[#This Row],[SKU]],'[1]All Skus'!$A:$Y,5,FALSE)),""))</f>
        <v>AT210010</v>
      </c>
      <c r="E25" s="21">
        <f>(IF((VLOOKUP(Table1[[#This Row],[SKU]],'[1]All Skus'!$A:$Y,2,FALSE))="AKG",(VLOOKUP(Table1[[#This Row],[SKU]],'[1]All Skus'!$A:$Y,6,FALSE)),""))</f>
        <v>0</v>
      </c>
      <c r="F25" s="21">
        <f>(IF((VLOOKUP(Table1[[#This Row],[SKU]],'[1]All Skus'!$A:$Y,2,FALSE))="AKG",(VLOOKUP(Table1[[#This Row],[SKU]],'[1]All Skus'!$A:$Y,7,FALSE)),""))</f>
        <v>0</v>
      </c>
      <c r="G25" s="22" t="str">
        <f>(IF((VLOOKUP(Table1[[#This Row],[SKU]],'[1]All Skus'!$A:$Y,2,FALSE))="AKG",(VLOOKUP(Table1[[#This Row],[SKU]],'[1]All Skus'!$A:$Y,8,FALSE)),""))</f>
        <v>Studio Condenser Microphone</v>
      </c>
      <c r="H25" s="22" t="str">
        <f>(IF((VLOOKUP(Table1[[#This Row],[SKU]],'[1]All Skus'!$A:$Y,2,FALSE))="AKG",(VLOOKUP(Table1[[#This Row],[SKU]],'[1]All Skus'!$A:$Y,9,FALSE)),""))</f>
        <v>Computer-matched stereo pair</v>
      </c>
      <c r="I25" s="23">
        <f>(IF((VLOOKUP(Table1[[#This Row],[SKU]],'[1]All Skus'!$A:$Y,2,FALSE))="AKG",(VLOOKUP(Table1[[#This Row],[SKU]],'[1]All Skus'!$A:$Y,10,FALSE)),""))</f>
        <v>3699</v>
      </c>
      <c r="J25" s="23">
        <f>(IF((VLOOKUP(Table1[[#This Row],[SKU]],'[1]All Skus'!$A:$Y,2,FALSE))="AKG",(VLOOKUP(Table1[[#This Row],[SKU]],'[1]All Skus'!$A:$Y,11,FALSE)),""))</f>
        <v>2599</v>
      </c>
      <c r="K25" s="24">
        <f>(IF((VLOOKUP(Table1[[#This Row],[SKU]],'[1]All Skus'!$A:$Y,2,FALSE))="AKG",(VLOOKUP(Table1[[#This Row],[SKU]],'[1]All Skus'!$A:$Y,16,FALSE)),""))</f>
        <v>885038025948</v>
      </c>
      <c r="L25" s="24">
        <f>(IF((VLOOKUP(Table1[[#This Row],[SKU]],'[1]All Skus'!$A:$Y,2,FALSE))="AKG",(VLOOKUP(Table1[[#This Row],[SKU]],'[1]All Skus'!$A:$Y,17,FALSE)),""))</f>
        <v>9002761025941</v>
      </c>
      <c r="M25" s="25">
        <f>(IF((VLOOKUP(Table1[[#This Row],[SKU]],'[1]All Skus'!$A:$Y,2,FALSE))="AKG",(VLOOKUP(Table1[[#This Row],[SKU]],'[1]All Skus'!$A:$Y,18,FALSE)),""))</f>
        <v>2.5</v>
      </c>
      <c r="N25" s="25">
        <f>(IF((VLOOKUP(Table1[[#This Row],[SKU]],'[1]All Skus'!$A:$Y,2,FALSE))="AKG",(VLOOKUP(Table1[[#This Row],[SKU]],'[1]All Skus'!$A:$Y,19,FALSE)),""))</f>
        <v>23</v>
      </c>
      <c r="O25" s="25">
        <f>(IF((VLOOKUP(Table1[[#This Row],[SKU]],'[1]All Skus'!$A:$Y,2,FALSE))="AKG",(VLOOKUP(Table1[[#This Row],[SKU]],'[1]All Skus'!$A:$Y,20,FALSE)),""))</f>
        <v>15</v>
      </c>
      <c r="P25" s="25">
        <f>(IF((VLOOKUP(Table1[[#This Row],[SKU]],'[1]All Skus'!$A:$Y,2,FALSE))="AKG",(VLOOKUP(Table1[[#This Row],[SKU]],'[1]All Skus'!$A:$Y,21,FALSE)),""))</f>
        <v>4</v>
      </c>
      <c r="Q25" s="25" t="str">
        <f>(IF((VLOOKUP(Table1[[#This Row],[SKU]],'[1]All Skus'!$A:$Y,2,FALSE))="AKG",(VLOOKUP(Table1[[#This Row],[SKU]],'[1]All Skus'!$A:$Y,22,FALSE)),""))</f>
        <v>HU</v>
      </c>
      <c r="R25" s="25" t="str">
        <f>(IF((VLOOKUP(Table1[[#This Row],[SKU]],'[1]All Skus'!$A:$Y,2,FALSE))="AKG",(VLOOKUP(Table1[[#This Row],[SKU]],'[1]All Skus'!$A:$Y,23,FALSE)),""))</f>
        <v>Compliant</v>
      </c>
      <c r="S25" s="26" t="str">
        <f>(IF((VLOOKUP(Table1[[#This Row],[SKU]],'[1]All Skus'!$A:$Y,2,FALSE))="AKG",(VLOOKUP(Table1[[#This Row],[SKU]],'[1]All Skus'!$A:$Y,24,FALSE)),""))</f>
        <v>https://www.akg.com/Microphones/Drum%20Microphone%20Bundles/C414XLIIMatPair.html</v>
      </c>
      <c r="T25" s="27">
        <v>23</v>
      </c>
    </row>
    <row r="26" spans="1:20" ht="15" customHeight="1" x14ac:dyDescent="0.3">
      <c r="A26" s="19" t="s">
        <v>43</v>
      </c>
      <c r="B26" s="20" t="str">
        <f>(IF((VLOOKUP(Table1[[#This Row],[SKU]],'[1]All Skus'!$A:$Y,2,FALSE))="AKG",(VLOOKUP(Table1[[#This Row],[SKU]],'[1]All Skus'!$A:$Y,3,FALSE)), ""))</f>
        <v>Wired Mics</v>
      </c>
      <c r="C26" s="21" t="str">
        <f>(IF((VLOOKUP(Table1[[#This Row],[SKU]],'[1]All Skus'!$A:$Y,2,FALSE))="AKG",(VLOOKUP(Table1[[#This Row],[SKU]],'[1]All Skus'!$A:$Y,4,FALSE)),""))</f>
        <v>C451 B MATCHED PAIR</v>
      </c>
      <c r="D26" s="21" t="str">
        <f>(IF((VLOOKUP(Table1[[#This Row],[SKU]],'[1]All Skus'!$A:$Y,2,FALSE))="AKG",(VLOOKUP(Table1[[#This Row],[SKU]],'[1]All Skus'!$A:$Y,5,FALSE)),""))</f>
        <v>AT210010</v>
      </c>
      <c r="E26" s="21">
        <f>(IF((VLOOKUP(Table1[[#This Row],[SKU]],'[1]All Skus'!$A:$Y,2,FALSE))="AKG",(VLOOKUP(Table1[[#This Row],[SKU]],'[1]All Skus'!$A:$Y,6,FALSE)),""))</f>
        <v>0</v>
      </c>
      <c r="F26" s="21">
        <f>(IF((VLOOKUP(Table1[[#This Row],[SKU]],'[1]All Skus'!$A:$Y,2,FALSE))="AKG",(VLOOKUP(Table1[[#This Row],[SKU]],'[1]All Skus'!$A:$Y,7,FALSE)),""))</f>
        <v>0</v>
      </c>
      <c r="G26" s="22" t="str">
        <f>(IF((VLOOKUP(Table1[[#This Row],[SKU]],'[1]All Skus'!$A:$Y,2,FALSE))="AKG",(VLOOKUP(Table1[[#This Row],[SKU]],'[1]All Skus'!$A:$Y,8,FALSE)),""))</f>
        <v>Studio Condenser Microphone</v>
      </c>
      <c r="H26" s="22" t="str">
        <f>(IF((VLOOKUP(Table1[[#This Row],[SKU]],'[1]All Skus'!$A:$Y,2,FALSE))="AKG",(VLOOKUP(Table1[[#This Row],[SKU]],'[1]All Skus'!$A:$Y,9,FALSE)),""))</f>
        <v>Computer-matched stereo pair</v>
      </c>
      <c r="I26" s="23">
        <f>(IF((VLOOKUP(Table1[[#This Row],[SKU]],'[1]All Skus'!$A:$Y,2,FALSE))="AKG",(VLOOKUP(Table1[[#This Row],[SKU]],'[1]All Skus'!$A:$Y,10,FALSE)),""))</f>
        <v>1998.75</v>
      </c>
      <c r="J26" s="23">
        <f>(IF((VLOOKUP(Table1[[#This Row],[SKU]],'[1]All Skus'!$A:$Y,2,FALSE))="AKG",(VLOOKUP(Table1[[#This Row],[SKU]],'[1]All Skus'!$A:$Y,11,FALSE)),""))</f>
        <v>1599</v>
      </c>
      <c r="K26" s="24">
        <f>(IF((VLOOKUP(Table1[[#This Row],[SKU]],'[1]All Skus'!$A:$Y,2,FALSE))="AKG",(VLOOKUP(Table1[[#This Row],[SKU]],'[1]All Skus'!$A:$Y,16,FALSE)),""))</f>
        <v>885038007968</v>
      </c>
      <c r="L26" s="24">
        <f>(IF((VLOOKUP(Table1[[#This Row],[SKU]],'[1]All Skus'!$A:$Y,2,FALSE))="AKG",(VLOOKUP(Table1[[#This Row],[SKU]],'[1]All Skus'!$A:$Y,17,FALSE)),""))</f>
        <v>9002761007961</v>
      </c>
      <c r="M26" s="25">
        <f>(IF((VLOOKUP(Table1[[#This Row],[SKU]],'[1]All Skus'!$A:$Y,2,FALSE))="AKG",(VLOOKUP(Table1[[#This Row],[SKU]],'[1]All Skus'!$A:$Y,18,FALSE)),""))</f>
        <v>4</v>
      </c>
      <c r="N26" s="25">
        <f>(IF((VLOOKUP(Table1[[#This Row],[SKU]],'[1]All Skus'!$A:$Y,2,FALSE))="AKG",(VLOOKUP(Table1[[#This Row],[SKU]],'[1]All Skus'!$A:$Y,19,FALSE)),""))</f>
        <v>11.5</v>
      </c>
      <c r="O26" s="25">
        <f>(IF((VLOOKUP(Table1[[#This Row],[SKU]],'[1]All Skus'!$A:$Y,2,FALSE))="AKG",(VLOOKUP(Table1[[#This Row],[SKU]],'[1]All Skus'!$A:$Y,20,FALSE)),""))</f>
        <v>9</v>
      </c>
      <c r="P26" s="25">
        <f>(IF((VLOOKUP(Table1[[#This Row],[SKU]],'[1]All Skus'!$A:$Y,2,FALSE))="AKG",(VLOOKUP(Table1[[#This Row],[SKU]],'[1]All Skus'!$A:$Y,21,FALSE)),""))</f>
        <v>4</v>
      </c>
      <c r="Q26" s="25" t="str">
        <f>(IF((VLOOKUP(Table1[[#This Row],[SKU]],'[1]All Skus'!$A:$Y,2,FALSE))="AKG",(VLOOKUP(Table1[[#This Row],[SKU]],'[1]All Skus'!$A:$Y,22,FALSE)),""))</f>
        <v>HU</v>
      </c>
      <c r="R26" s="25" t="str">
        <f>(IF((VLOOKUP(Table1[[#This Row],[SKU]],'[1]All Skus'!$A:$Y,2,FALSE))="AKG",(VLOOKUP(Table1[[#This Row],[SKU]],'[1]All Skus'!$A:$Y,23,FALSE)),""))</f>
        <v>Compliant</v>
      </c>
      <c r="S26" s="26" t="str">
        <f>(IF((VLOOKUP(Table1[[#This Row],[SKU]],'[1]All Skus'!$A:$Y,2,FALSE))="AKG",(VLOOKUP(Table1[[#This Row],[SKU]],'[1]All Skus'!$A:$Y,24,FALSE)),""))</f>
        <v>https://www.akg.com/Microphones/Drum%20Microphone%20Bundles/C451BMatPair.html</v>
      </c>
      <c r="T26" s="27">
        <v>24</v>
      </c>
    </row>
    <row r="27" spans="1:20" ht="15" customHeight="1" x14ac:dyDescent="0.3">
      <c r="A27" s="28" t="s">
        <v>44</v>
      </c>
      <c r="B27" s="20">
        <f>(IF((VLOOKUP(Table1[[#This Row],[SKU]],'[1]All Skus'!$A:$Y,2,FALSE))="AKG",(VLOOKUP(Table1[[#This Row],[SKU]],'[1]All Skus'!$A:$Y,3,FALSE)), ""))</f>
        <v>0</v>
      </c>
      <c r="C27" s="21">
        <f>(IF((VLOOKUP(Table1[[#This Row],[SKU]],'[1]All Skus'!$A:$Y,2,FALSE))="AKG",(VLOOKUP(Table1[[#This Row],[SKU]],'[1]All Skus'!$A:$Y,4,FALSE)),""))</f>
        <v>0</v>
      </c>
      <c r="D27" s="21">
        <f>(IF((VLOOKUP(Table1[[#This Row],[SKU]],'[1]All Skus'!$A:$Y,2,FALSE))="AKG",(VLOOKUP(Table1[[#This Row],[SKU]],'[1]All Skus'!$A:$Y,5,FALSE)),""))</f>
        <v>0</v>
      </c>
      <c r="E27" s="21">
        <f>(IF((VLOOKUP(Table1[[#This Row],[SKU]],'[1]All Skus'!$A:$Y,2,FALSE))="AKG",(VLOOKUP(Table1[[#This Row],[SKU]],'[1]All Skus'!$A:$Y,6,FALSE)),""))</f>
        <v>0</v>
      </c>
      <c r="F27" s="21">
        <f>(IF((VLOOKUP(Table1[[#This Row],[SKU]],'[1]All Skus'!$A:$Y,2,FALSE))="AKG",(VLOOKUP(Table1[[#This Row],[SKU]],'[1]All Skus'!$A:$Y,7,FALSE)),""))</f>
        <v>0</v>
      </c>
      <c r="G27" s="22">
        <f>(IF((VLOOKUP(Table1[[#This Row],[SKU]],'[1]All Skus'!$A:$Y,2,FALSE))="AKG",(VLOOKUP(Table1[[#This Row],[SKU]],'[1]All Skus'!$A:$Y,8,FALSE)),""))</f>
        <v>0</v>
      </c>
      <c r="H27" s="22">
        <f>(IF((VLOOKUP(Table1[[#This Row],[SKU]],'[1]All Skus'!$A:$Y,2,FALSE))="AKG",(VLOOKUP(Table1[[#This Row],[SKU]],'[1]All Skus'!$A:$Y,9,FALSE)),""))</f>
        <v>0</v>
      </c>
      <c r="I27" s="23">
        <f>(IF((VLOOKUP(Table1[[#This Row],[SKU]],'[1]All Skus'!$A:$Y,2,FALSE))="AKG",(VLOOKUP(Table1[[#This Row],[SKU]],'[1]All Skus'!$A:$Y,10,FALSE)),""))</f>
        <v>0</v>
      </c>
      <c r="J27" s="23">
        <f>(IF((VLOOKUP(Table1[[#This Row],[SKU]],'[1]All Skus'!$A:$Y,2,FALSE))="AKG",(VLOOKUP(Table1[[#This Row],[SKU]],'[1]All Skus'!$A:$Y,11,FALSE)),""))</f>
        <v>0</v>
      </c>
      <c r="K27" s="24">
        <f>(IF((VLOOKUP(Table1[[#This Row],[SKU]],'[1]All Skus'!$A:$Y,2,FALSE))="AKG",(VLOOKUP(Table1[[#This Row],[SKU]],'[1]All Skus'!$A:$Y,16,FALSE)),""))</f>
        <v>0</v>
      </c>
      <c r="L27" s="24">
        <f>(IF((VLOOKUP(Table1[[#This Row],[SKU]],'[1]All Skus'!$A:$Y,2,FALSE))="AKG",(VLOOKUP(Table1[[#This Row],[SKU]],'[1]All Skus'!$A:$Y,17,FALSE)),""))</f>
        <v>0</v>
      </c>
      <c r="M27" s="25">
        <f>(IF((VLOOKUP(Table1[[#This Row],[SKU]],'[1]All Skus'!$A:$Y,2,FALSE))="AKG",(VLOOKUP(Table1[[#This Row],[SKU]],'[1]All Skus'!$A:$Y,18,FALSE)),""))</f>
        <v>0</v>
      </c>
      <c r="N27" s="25">
        <f>(IF((VLOOKUP(Table1[[#This Row],[SKU]],'[1]All Skus'!$A:$Y,2,FALSE))="AKG",(VLOOKUP(Table1[[#This Row],[SKU]],'[1]All Skus'!$A:$Y,19,FALSE)),""))</f>
        <v>0</v>
      </c>
      <c r="O27" s="25">
        <f>(IF((VLOOKUP(Table1[[#This Row],[SKU]],'[1]All Skus'!$A:$Y,2,FALSE))="AKG",(VLOOKUP(Table1[[#This Row],[SKU]],'[1]All Skus'!$A:$Y,20,FALSE)),""))</f>
        <v>0</v>
      </c>
      <c r="P27" s="25">
        <f>(IF((VLOOKUP(Table1[[#This Row],[SKU]],'[1]All Skus'!$A:$Y,2,FALSE))="AKG",(VLOOKUP(Table1[[#This Row],[SKU]],'[1]All Skus'!$A:$Y,21,FALSE)),""))</f>
        <v>0</v>
      </c>
      <c r="Q27" s="25">
        <f>(IF((VLOOKUP(Table1[[#This Row],[SKU]],'[1]All Skus'!$A:$Y,2,FALSE))="AKG",(VLOOKUP(Table1[[#This Row],[SKU]],'[1]All Skus'!$A:$Y,22,FALSE)),""))</f>
        <v>0</v>
      </c>
      <c r="R27" s="25">
        <f>(IF((VLOOKUP(Table1[[#This Row],[SKU]],'[1]All Skus'!$A:$Y,2,FALSE))="AKG",(VLOOKUP(Table1[[#This Row],[SKU]],'[1]All Skus'!$A:$Y,23,FALSE)),""))</f>
        <v>0</v>
      </c>
      <c r="S27" s="26">
        <f>(IF((VLOOKUP(Table1[[#This Row],[SKU]],'[1]All Skus'!$A:$Y,2,FALSE))="AKG",(VLOOKUP(Table1[[#This Row],[SKU]],'[1]All Skus'!$A:$Y,24,FALSE)),""))</f>
        <v>0</v>
      </c>
      <c r="T27" s="27">
        <v>25</v>
      </c>
    </row>
    <row r="28" spans="1:20" ht="15" customHeight="1" x14ac:dyDescent="0.3">
      <c r="A28" s="28" t="s">
        <v>45</v>
      </c>
      <c r="B28" s="20">
        <f>(IF((VLOOKUP(Table1[[#This Row],[SKU]],'[1]All Skus'!$A:$Y,2,FALSE))="AKG",(VLOOKUP(Table1[[#This Row],[SKU]],'[1]All Skus'!$A:$Y,3,FALSE)), ""))</f>
        <v>0</v>
      </c>
      <c r="C28" s="21">
        <f>(IF((VLOOKUP(Table1[[#This Row],[SKU]],'[1]All Skus'!$A:$Y,2,FALSE))="AKG",(VLOOKUP(Table1[[#This Row],[SKU]],'[1]All Skus'!$A:$Y,4,FALSE)),""))</f>
        <v>0</v>
      </c>
      <c r="D28" s="21">
        <f>(IF((VLOOKUP(Table1[[#This Row],[SKU]],'[1]All Skus'!$A:$Y,2,FALSE))="AKG",(VLOOKUP(Table1[[#This Row],[SKU]],'[1]All Skus'!$A:$Y,5,FALSE)),""))</f>
        <v>0</v>
      </c>
      <c r="E28" s="21">
        <f>(IF((VLOOKUP(Table1[[#This Row],[SKU]],'[1]All Skus'!$A:$Y,2,FALSE))="AKG",(VLOOKUP(Table1[[#This Row],[SKU]],'[1]All Skus'!$A:$Y,6,FALSE)),""))</f>
        <v>0</v>
      </c>
      <c r="F28" s="21">
        <f>(IF((VLOOKUP(Table1[[#This Row],[SKU]],'[1]All Skus'!$A:$Y,2,FALSE))="AKG",(VLOOKUP(Table1[[#This Row],[SKU]],'[1]All Skus'!$A:$Y,7,FALSE)),""))</f>
        <v>0</v>
      </c>
      <c r="G28" s="22">
        <f>(IF((VLOOKUP(Table1[[#This Row],[SKU]],'[1]All Skus'!$A:$Y,2,FALSE))="AKG",(VLOOKUP(Table1[[#This Row],[SKU]],'[1]All Skus'!$A:$Y,8,FALSE)),""))</f>
        <v>0</v>
      </c>
      <c r="H28" s="22">
        <f>(IF((VLOOKUP(Table1[[#This Row],[SKU]],'[1]All Skus'!$A:$Y,2,FALSE))="AKG",(VLOOKUP(Table1[[#This Row],[SKU]],'[1]All Skus'!$A:$Y,9,FALSE)),""))</f>
        <v>0</v>
      </c>
      <c r="I28" s="23">
        <f>(IF((VLOOKUP(Table1[[#This Row],[SKU]],'[1]All Skus'!$A:$Y,2,FALSE))="AKG",(VLOOKUP(Table1[[#This Row],[SKU]],'[1]All Skus'!$A:$Y,10,FALSE)),""))</f>
        <v>0</v>
      </c>
      <c r="J28" s="23">
        <f>(IF((VLOOKUP(Table1[[#This Row],[SKU]],'[1]All Skus'!$A:$Y,2,FALSE))="AKG",(VLOOKUP(Table1[[#This Row],[SKU]],'[1]All Skus'!$A:$Y,11,FALSE)),""))</f>
        <v>0</v>
      </c>
      <c r="K28" s="24">
        <f>(IF((VLOOKUP(Table1[[#This Row],[SKU]],'[1]All Skus'!$A:$Y,2,FALSE))="AKG",(VLOOKUP(Table1[[#This Row],[SKU]],'[1]All Skus'!$A:$Y,16,FALSE)),""))</f>
        <v>0</v>
      </c>
      <c r="L28" s="24">
        <f>(IF((VLOOKUP(Table1[[#This Row],[SKU]],'[1]All Skus'!$A:$Y,2,FALSE))="AKG",(VLOOKUP(Table1[[#This Row],[SKU]],'[1]All Skus'!$A:$Y,17,FALSE)),""))</f>
        <v>0</v>
      </c>
      <c r="M28" s="25">
        <f>(IF((VLOOKUP(Table1[[#This Row],[SKU]],'[1]All Skus'!$A:$Y,2,FALSE))="AKG",(VLOOKUP(Table1[[#This Row],[SKU]],'[1]All Skus'!$A:$Y,18,FALSE)),""))</f>
        <v>0</v>
      </c>
      <c r="N28" s="25">
        <f>(IF((VLOOKUP(Table1[[#This Row],[SKU]],'[1]All Skus'!$A:$Y,2,FALSE))="AKG",(VLOOKUP(Table1[[#This Row],[SKU]],'[1]All Skus'!$A:$Y,19,FALSE)),""))</f>
        <v>0</v>
      </c>
      <c r="O28" s="25">
        <f>(IF((VLOOKUP(Table1[[#This Row],[SKU]],'[1]All Skus'!$A:$Y,2,FALSE))="AKG",(VLOOKUP(Table1[[#This Row],[SKU]],'[1]All Skus'!$A:$Y,20,FALSE)),""))</f>
        <v>0</v>
      </c>
      <c r="P28" s="25">
        <f>(IF((VLOOKUP(Table1[[#This Row],[SKU]],'[1]All Skus'!$A:$Y,2,FALSE))="AKG",(VLOOKUP(Table1[[#This Row],[SKU]],'[1]All Skus'!$A:$Y,21,FALSE)),""))</f>
        <v>0</v>
      </c>
      <c r="Q28" s="25">
        <f>(IF((VLOOKUP(Table1[[#This Row],[SKU]],'[1]All Skus'!$A:$Y,2,FALSE))="AKG",(VLOOKUP(Table1[[#This Row],[SKU]],'[1]All Skus'!$A:$Y,22,FALSE)),""))</f>
        <v>0</v>
      </c>
      <c r="R28" s="25">
        <f>(IF((VLOOKUP(Table1[[#This Row],[SKU]],'[1]All Skus'!$A:$Y,2,FALSE))="AKG",(VLOOKUP(Table1[[#This Row],[SKU]],'[1]All Skus'!$A:$Y,23,FALSE)),""))</f>
        <v>0</v>
      </c>
      <c r="S28" s="26">
        <f>(IF((VLOOKUP(Table1[[#This Row],[SKU]],'[1]All Skus'!$A:$Y,2,FALSE))="AKG",(VLOOKUP(Table1[[#This Row],[SKU]],'[1]All Skus'!$A:$Y,24,FALSE)),""))</f>
        <v>0</v>
      </c>
      <c r="T28" s="27">
        <v>26</v>
      </c>
    </row>
    <row r="29" spans="1:20" ht="15" customHeight="1" x14ac:dyDescent="0.3">
      <c r="A29" s="19" t="s">
        <v>46</v>
      </c>
      <c r="B29" s="20" t="str">
        <f>(IF((VLOOKUP(Table1[[#This Row],[SKU]],'[1]All Skus'!$A:$Y,2,FALSE))="AKG",(VLOOKUP(Table1[[#This Row],[SKU]],'[1]All Skus'!$A:$Y,3,FALSE)), ""))</f>
        <v>Wired Mics</v>
      </c>
      <c r="C29" s="21" t="str">
        <f>(IF((VLOOKUP(Table1[[#This Row],[SKU]],'[1]All Skus'!$A:$Y,2,FALSE))="AKG",(VLOOKUP(Table1[[#This Row],[SKU]],'[1]All Skus'!$A:$Y,4,FALSE)),""))</f>
        <v>P3 S</v>
      </c>
      <c r="D29" s="21" t="str">
        <f>(IF((VLOOKUP(Table1[[#This Row],[SKU]],'[1]All Skus'!$A:$Y,2,FALSE))="AKG",(VLOOKUP(Table1[[#This Row],[SKU]],'[1]All Skus'!$A:$Y,5,FALSE)),""))</f>
        <v>AT410020</v>
      </c>
      <c r="E29" s="21">
        <f>(IF((VLOOKUP(Table1[[#This Row],[SKU]],'[1]All Skus'!$A:$Y,2,FALSE))="AKG",(VLOOKUP(Table1[[#This Row],[SKU]],'[1]All Skus'!$A:$Y,6,FALSE)),""))</f>
        <v>0</v>
      </c>
      <c r="F29" s="21">
        <f>(IF((VLOOKUP(Table1[[#This Row],[SKU]],'[1]All Skus'!$A:$Y,2,FALSE))="AKG",(VLOOKUP(Table1[[#This Row],[SKU]],'[1]All Skus'!$A:$Y,7,FALSE)),""))</f>
        <v>0</v>
      </c>
      <c r="G29" s="22" t="str">
        <f>(IF((VLOOKUP(Table1[[#This Row],[SKU]],'[1]All Skus'!$A:$Y,2,FALSE))="AKG",(VLOOKUP(Table1[[#This Row],[SKU]],'[1]All Skus'!$A:$Y,8,FALSE)),""))</f>
        <v>Handheld Vocal Microphone</v>
      </c>
      <c r="H29" s="22" t="str">
        <f>(IF((VLOOKUP(Table1[[#This Row],[SKU]],'[1]All Skus'!$A:$Y,2,FALSE))="AKG",(VLOOKUP(Table1[[#This Row],[SKU]],'[1]All Skus'!$A:$Y,9,FALSE)),""))</f>
        <v>Rugged performance microphone designed for backing vocals and instruments, with on/off switch</v>
      </c>
      <c r="I29" s="23">
        <f>(IF((VLOOKUP(Table1[[#This Row],[SKU]],'[1]All Skus'!$A:$Y,2,FALSE))="AKG",(VLOOKUP(Table1[[#This Row],[SKU]],'[1]All Skus'!$A:$Y,10,FALSE)),""))</f>
        <v>110</v>
      </c>
      <c r="J29" s="23">
        <f>(IF((VLOOKUP(Table1[[#This Row],[SKU]],'[1]All Skus'!$A:$Y,2,FALSE))="AKG",(VLOOKUP(Table1[[#This Row],[SKU]],'[1]All Skus'!$A:$Y,11,FALSE)),""))</f>
        <v>89</v>
      </c>
      <c r="K29" s="24">
        <f>(IF((VLOOKUP(Table1[[#This Row],[SKU]],'[1]All Skus'!$A:$Y,2,FALSE))="AKG",(VLOOKUP(Table1[[#This Row],[SKU]],'[1]All Skus'!$A:$Y,16,FALSE)),""))</f>
        <v>885038026969</v>
      </c>
      <c r="L29" s="24">
        <f>(IF((VLOOKUP(Table1[[#This Row],[SKU]],'[1]All Skus'!$A:$Y,2,FALSE))="AKG",(VLOOKUP(Table1[[#This Row],[SKU]],'[1]All Skus'!$A:$Y,17,FALSE)),""))</f>
        <v>9002761026962</v>
      </c>
      <c r="M29" s="25">
        <f>(IF((VLOOKUP(Table1[[#This Row],[SKU]],'[1]All Skus'!$A:$Y,2,FALSE))="AKG",(VLOOKUP(Table1[[#This Row],[SKU]],'[1]All Skus'!$A:$Y,18,FALSE)),""))</f>
        <v>3</v>
      </c>
      <c r="N29" s="25">
        <f>(IF((VLOOKUP(Table1[[#This Row],[SKU]],'[1]All Skus'!$A:$Y,2,FALSE))="AKG",(VLOOKUP(Table1[[#This Row],[SKU]],'[1]All Skus'!$A:$Y,19,FALSE)),""))</f>
        <v>6</v>
      </c>
      <c r="O29" s="25">
        <f>(IF((VLOOKUP(Table1[[#This Row],[SKU]],'[1]All Skus'!$A:$Y,2,FALSE))="AKG",(VLOOKUP(Table1[[#This Row],[SKU]],'[1]All Skus'!$A:$Y,20,FALSE)),""))</f>
        <v>8</v>
      </c>
      <c r="P29" s="25">
        <f>(IF((VLOOKUP(Table1[[#This Row],[SKU]],'[1]All Skus'!$A:$Y,2,FALSE))="AKG",(VLOOKUP(Table1[[#This Row],[SKU]],'[1]All Skus'!$A:$Y,21,FALSE)),""))</f>
        <v>8.4</v>
      </c>
      <c r="Q29" s="25" t="str">
        <f>(IF((VLOOKUP(Table1[[#This Row],[SKU]],'[1]All Skus'!$A:$Y,2,FALSE))="AKG",(VLOOKUP(Table1[[#This Row],[SKU]],'[1]All Skus'!$A:$Y,22,FALSE)),""))</f>
        <v>CN</v>
      </c>
      <c r="R29" s="25" t="str">
        <f>(IF((VLOOKUP(Table1[[#This Row],[SKU]],'[1]All Skus'!$A:$Y,2,FALSE))="AKG",(VLOOKUP(Table1[[#This Row],[SKU]],'[1]All Skus'!$A:$Y,23,FALSE)),""))</f>
        <v>Non Compliant</v>
      </c>
      <c r="S29" s="26" t="str">
        <f>(IF((VLOOKUP(Table1[[#This Row],[SKU]],'[1]All Skus'!$A:$Y,2,FALSE))="AKG",(VLOOKUP(Table1[[#This Row],[SKU]],'[1]All Skus'!$A:$Y,24,FALSE)),""))</f>
        <v>https://www.akg.com/Microphones/Dynamic%20Microphones/P3.html</v>
      </c>
      <c r="T29" s="27">
        <v>27</v>
      </c>
    </row>
    <row r="30" spans="1:20" ht="15" customHeight="1" x14ac:dyDescent="0.3">
      <c r="A30" s="29" t="s">
        <v>47</v>
      </c>
      <c r="B30" s="20" t="str">
        <f>(IF((VLOOKUP(Table1[[#This Row],[SKU]],'[1]All Skus'!$A:$Y,2,FALSE))="AKG",(VLOOKUP(Table1[[#This Row],[SKU]],'[1]All Skus'!$A:$Y,3,FALSE)), ""))</f>
        <v>Wired Mics</v>
      </c>
      <c r="C30" s="21" t="str">
        <f>(IF((VLOOKUP(Table1[[#This Row],[SKU]],'[1]All Skus'!$A:$Y,2,FALSE))="AKG",(VLOOKUP(Table1[[#This Row],[SKU]],'[1]All Skus'!$A:$Y,4,FALSE)),""))</f>
        <v>P5 S</v>
      </c>
      <c r="D30" s="21" t="str">
        <f>(IF((VLOOKUP(Table1[[#This Row],[SKU]],'[1]All Skus'!$A:$Y,2,FALSE))="AKG",(VLOOKUP(Table1[[#This Row],[SKU]],'[1]All Skus'!$A:$Y,5,FALSE)),""))</f>
        <v>AT660000</v>
      </c>
      <c r="E30" s="21">
        <f>(IF((VLOOKUP(Table1[[#This Row],[SKU]],'[1]All Skus'!$A:$Y,2,FALSE))="AKG",(VLOOKUP(Table1[[#This Row],[SKU]],'[1]All Skus'!$A:$Y,6,FALSE)),""))</f>
        <v>0</v>
      </c>
      <c r="F30" s="21">
        <f>(IF((VLOOKUP(Table1[[#This Row],[SKU]],'[1]All Skus'!$A:$Y,2,FALSE))="AKG",(VLOOKUP(Table1[[#This Row],[SKU]],'[1]All Skus'!$A:$Y,7,FALSE)),""))</f>
        <v>0</v>
      </c>
      <c r="G30" s="22" t="str">
        <f>(IF((VLOOKUP(Table1[[#This Row],[SKU]],'[1]All Skus'!$A:$Y,2,FALSE))="AKG",(VLOOKUP(Table1[[#This Row],[SKU]],'[1]All Skus'!$A:$Y,8,FALSE)),""))</f>
        <v>Handheld Vocal Microphone</v>
      </c>
      <c r="H30" s="22" t="str">
        <f>(IF((VLOOKUP(Table1[[#This Row],[SKU]],'[1]All Skus'!$A:$Y,2,FALSE))="AKG",(VLOOKUP(Table1[[#This Row],[SKU]],'[1]All Skus'!$A:$Y,9,FALSE)),""))</f>
        <v xml:space="preserve">Rugged performance microphone designed  for lead vocals with on/off switch
</v>
      </c>
      <c r="I30" s="23">
        <f>(IF((VLOOKUP(Table1[[#This Row],[SKU]],'[1]All Skus'!$A:$Y,2,FALSE))="AKG",(VLOOKUP(Table1[[#This Row],[SKU]],'[1]All Skus'!$A:$Y,10,FALSE)),""))</f>
        <v>120</v>
      </c>
      <c r="J30" s="23">
        <f>(IF((VLOOKUP(Table1[[#This Row],[SKU]],'[1]All Skus'!$A:$Y,2,FALSE))="AKG",(VLOOKUP(Table1[[#This Row],[SKU]],'[1]All Skus'!$A:$Y,11,FALSE)),""))</f>
        <v>99</v>
      </c>
      <c r="K30" s="24">
        <f>(IF((VLOOKUP(Table1[[#This Row],[SKU]],'[1]All Skus'!$A:$Y,2,FALSE))="AKG",(VLOOKUP(Table1[[#This Row],[SKU]],'[1]All Skus'!$A:$Y,16,FALSE)),""))</f>
        <v>885038026945</v>
      </c>
      <c r="L30" s="24">
        <f>(IF((VLOOKUP(Table1[[#This Row],[SKU]],'[1]All Skus'!$A:$Y,2,FALSE))="AKG",(VLOOKUP(Table1[[#This Row],[SKU]],'[1]All Skus'!$A:$Y,17,FALSE)),""))</f>
        <v>9002761026948</v>
      </c>
      <c r="M30" s="25">
        <f>(IF((VLOOKUP(Table1[[#This Row],[SKU]],'[1]All Skus'!$A:$Y,2,FALSE))="AKG",(VLOOKUP(Table1[[#This Row],[SKU]],'[1]All Skus'!$A:$Y,18,FALSE)),""))</f>
        <v>3</v>
      </c>
      <c r="N30" s="25">
        <f>(IF((VLOOKUP(Table1[[#This Row],[SKU]],'[1]All Skus'!$A:$Y,2,FALSE))="AKG",(VLOOKUP(Table1[[#This Row],[SKU]],'[1]All Skus'!$A:$Y,19,FALSE)),""))</f>
        <v>8</v>
      </c>
      <c r="O30" s="25">
        <f>(IF((VLOOKUP(Table1[[#This Row],[SKU]],'[1]All Skus'!$A:$Y,2,FALSE))="AKG",(VLOOKUP(Table1[[#This Row],[SKU]],'[1]All Skus'!$A:$Y,20,FALSE)),""))</f>
        <v>6</v>
      </c>
      <c r="P30" s="25">
        <f>(IF((VLOOKUP(Table1[[#This Row],[SKU]],'[1]All Skus'!$A:$Y,2,FALSE))="AKG",(VLOOKUP(Table1[[#This Row],[SKU]],'[1]All Skus'!$A:$Y,21,FALSE)),""))</f>
        <v>8.4</v>
      </c>
      <c r="Q30" s="25" t="str">
        <f>(IF((VLOOKUP(Table1[[#This Row],[SKU]],'[1]All Skus'!$A:$Y,2,FALSE))="AKG",(VLOOKUP(Table1[[#This Row],[SKU]],'[1]All Skus'!$A:$Y,22,FALSE)),""))</f>
        <v>CN</v>
      </c>
      <c r="R30" s="25" t="str">
        <f>(IF((VLOOKUP(Table1[[#This Row],[SKU]],'[1]All Skus'!$A:$Y,2,FALSE))="AKG",(VLOOKUP(Table1[[#This Row],[SKU]],'[1]All Skus'!$A:$Y,23,FALSE)),""))</f>
        <v>Non Compliant</v>
      </c>
      <c r="S30" s="26" t="str">
        <f>(IF((VLOOKUP(Table1[[#This Row],[SKU]],'[1]All Skus'!$A:$Y,2,FALSE))="AKG",(VLOOKUP(Table1[[#This Row],[SKU]],'[1]All Skus'!$A:$Y,24,FALSE)),""))</f>
        <v>https://www.akg.com/professionalemployeesale/3100H00120.html</v>
      </c>
      <c r="T30" s="27">
        <v>28</v>
      </c>
    </row>
    <row r="31" spans="1:20" ht="15" customHeight="1" x14ac:dyDescent="0.3">
      <c r="A31" s="19" t="s">
        <v>48</v>
      </c>
      <c r="B31" s="20" t="str">
        <f>(IF((VLOOKUP(Table1[[#This Row],[SKU]],'[1]All Skus'!$A:$Y,2,FALSE))="AKG",(VLOOKUP(Table1[[#This Row],[SKU]],'[1]All Skus'!$A:$Y,3,FALSE)), ""))</f>
        <v>Wired Mics</v>
      </c>
      <c r="C31" s="21" t="str">
        <f>(IF((VLOOKUP(Table1[[#This Row],[SKU]],'[1]All Skus'!$A:$Y,2,FALSE))="AKG",(VLOOKUP(Table1[[#This Row],[SKU]],'[1]All Skus'!$A:$Y,4,FALSE)),""))</f>
        <v>C5</v>
      </c>
      <c r="D31" s="21" t="str">
        <f>(IF((VLOOKUP(Table1[[#This Row],[SKU]],'[1]All Skus'!$A:$Y,2,FALSE))="AKG",(VLOOKUP(Table1[[#This Row],[SKU]],'[1]All Skus'!$A:$Y,5,FALSE)),""))</f>
        <v>AT410020</v>
      </c>
      <c r="E31" s="21">
        <f>(IF((VLOOKUP(Table1[[#This Row],[SKU]],'[1]All Skus'!$A:$Y,2,FALSE))="AKG",(VLOOKUP(Table1[[#This Row],[SKU]],'[1]All Skus'!$A:$Y,6,FALSE)),""))</f>
        <v>0</v>
      </c>
      <c r="F31" s="21">
        <f>(IF((VLOOKUP(Table1[[#This Row],[SKU]],'[1]All Skus'!$A:$Y,2,FALSE))="AKG",(VLOOKUP(Table1[[#This Row],[SKU]],'[1]All Skus'!$A:$Y,7,FALSE)),""))</f>
        <v>0</v>
      </c>
      <c r="G31" s="22" t="str">
        <f>(IF((VLOOKUP(Table1[[#This Row],[SKU]],'[1]All Skus'!$A:$Y,2,FALSE))="AKG",(VLOOKUP(Table1[[#This Row],[SKU]],'[1]All Skus'!$A:$Y,8,FALSE)),""))</f>
        <v>Handheld Vocal Microphone</v>
      </c>
      <c r="H31" s="22" t="str">
        <f>(IF((VLOOKUP(Table1[[#This Row],[SKU]],'[1]All Skus'!$A:$Y,2,FALSE))="AKG",(VLOOKUP(Table1[[#This Row],[SKU]],'[1]All Skus'!$A:$Y,9,FALSE)),""))</f>
        <v>Professional condenser mic for lead &amp; backing vocals on stage.</v>
      </c>
      <c r="I31" s="23">
        <f>(IF((VLOOKUP(Table1[[#This Row],[SKU]],'[1]All Skus'!$A:$Y,2,FALSE))="AKG",(VLOOKUP(Table1[[#This Row],[SKU]],'[1]All Skus'!$A:$Y,10,FALSE)),""))</f>
        <v>373.75</v>
      </c>
      <c r="J31" s="23">
        <f>(IF((VLOOKUP(Table1[[#This Row],[SKU]],'[1]All Skus'!$A:$Y,2,FALSE))="AKG",(VLOOKUP(Table1[[#This Row],[SKU]],'[1]All Skus'!$A:$Y,11,FALSE)),""))</f>
        <v>299</v>
      </c>
      <c r="K31" s="24">
        <f>(IF((VLOOKUP(Table1[[#This Row],[SKU]],'[1]All Skus'!$A:$Y,2,FALSE))="AKG",(VLOOKUP(Table1[[#This Row],[SKU]],'[1]All Skus'!$A:$Y,16,FALSE)),""))</f>
        <v>885038018599</v>
      </c>
      <c r="L31" s="24">
        <f>(IF((VLOOKUP(Table1[[#This Row],[SKU]],'[1]All Skus'!$A:$Y,2,FALSE))="AKG",(VLOOKUP(Table1[[#This Row],[SKU]],'[1]All Skus'!$A:$Y,17,FALSE)),""))</f>
        <v>9002761018592</v>
      </c>
      <c r="M31" s="25">
        <f>(IF((VLOOKUP(Table1[[#This Row],[SKU]],'[1]All Skus'!$A:$Y,2,FALSE))="AKG",(VLOOKUP(Table1[[#This Row],[SKU]],'[1]All Skus'!$A:$Y,18,FALSE)),""))</f>
        <v>7</v>
      </c>
      <c r="N31" s="25">
        <f>(IF((VLOOKUP(Table1[[#This Row],[SKU]],'[1]All Skus'!$A:$Y,2,FALSE))="AKG",(VLOOKUP(Table1[[#This Row],[SKU]],'[1]All Skus'!$A:$Y,19,FALSE)),""))</f>
        <v>3</v>
      </c>
      <c r="O31" s="25">
        <f>(IF((VLOOKUP(Table1[[#This Row],[SKU]],'[1]All Skus'!$A:$Y,2,FALSE))="AKG",(VLOOKUP(Table1[[#This Row],[SKU]],'[1]All Skus'!$A:$Y,20,FALSE)),""))</f>
        <v>5</v>
      </c>
      <c r="P31" s="25" t="str">
        <f>(IF((VLOOKUP(Table1[[#This Row],[SKU]],'[1]All Skus'!$A:$Y,2,FALSE))="AKG",(VLOOKUP(Table1[[#This Row],[SKU]],'[1]All Skus'!$A:$Y,21,FALSE)),""))</f>
        <v>n/a</v>
      </c>
      <c r="Q31" s="25" t="str">
        <f>(IF((VLOOKUP(Table1[[#This Row],[SKU]],'[1]All Skus'!$A:$Y,2,FALSE))="AKG",(VLOOKUP(Table1[[#This Row],[SKU]],'[1]All Skus'!$A:$Y,22,FALSE)),""))</f>
        <v>CN</v>
      </c>
      <c r="R31" s="25" t="str">
        <f>(IF((VLOOKUP(Table1[[#This Row],[SKU]],'[1]All Skus'!$A:$Y,2,FALSE))="AKG",(VLOOKUP(Table1[[#This Row],[SKU]],'[1]All Skus'!$A:$Y,23,FALSE)),""))</f>
        <v>Non Compliant</v>
      </c>
      <c r="S31" s="26" t="str">
        <f>(IF((VLOOKUP(Table1[[#This Row],[SKU]],'[1]All Skus'!$A:$Y,2,FALSE))="AKG",(VLOOKUP(Table1[[#This Row],[SKU]],'[1]All Skus'!$A:$Y,24,FALSE)),""))</f>
        <v>https://www.akg.com/Microphones/Condenser%20Microphones/C5.html</v>
      </c>
      <c r="T31" s="27">
        <v>29</v>
      </c>
    </row>
    <row r="32" spans="1:20" ht="15" customHeight="1" x14ac:dyDescent="0.3">
      <c r="A32" s="19" t="s">
        <v>49</v>
      </c>
      <c r="B32" s="20" t="str">
        <f>(IF((VLOOKUP(Table1[[#This Row],[SKU]],'[1]All Skus'!$A:$Y,2,FALSE))="AKG",(VLOOKUP(Table1[[#This Row],[SKU]],'[1]All Skus'!$A:$Y,3,FALSE)), ""))</f>
        <v>Wired Mics</v>
      </c>
      <c r="C32" s="21" t="str">
        <f>(IF((VLOOKUP(Table1[[#This Row],[SKU]],'[1]All Skus'!$A:$Y,2,FALSE))="AKG",(VLOOKUP(Table1[[#This Row],[SKU]],'[1]All Skus'!$A:$Y,4,FALSE)),""))</f>
        <v>C7</v>
      </c>
      <c r="D32" s="21" t="str">
        <f>(IF((VLOOKUP(Table1[[#This Row],[SKU]],'[1]All Skus'!$A:$Y,2,FALSE))="AKG",(VLOOKUP(Table1[[#This Row],[SKU]],'[1]All Skus'!$A:$Y,5,FALSE)),""))</f>
        <v>AT620000</v>
      </c>
      <c r="E32" s="21">
        <f>(IF((VLOOKUP(Table1[[#This Row],[SKU]],'[1]All Skus'!$A:$Y,2,FALSE))="AKG",(VLOOKUP(Table1[[#This Row],[SKU]],'[1]All Skus'!$A:$Y,6,FALSE)),""))</f>
        <v>0</v>
      </c>
      <c r="F32" s="21">
        <f>(IF((VLOOKUP(Table1[[#This Row],[SKU]],'[1]All Skus'!$A:$Y,2,FALSE))="AKG",(VLOOKUP(Table1[[#This Row],[SKU]],'[1]All Skus'!$A:$Y,7,FALSE)),""))</f>
        <v>0</v>
      </c>
      <c r="G32" s="22" t="str">
        <f>(IF((VLOOKUP(Table1[[#This Row],[SKU]],'[1]All Skus'!$A:$Y,2,FALSE))="AKG",(VLOOKUP(Table1[[#This Row],[SKU]],'[1]All Skus'!$A:$Y,8,FALSE)),""))</f>
        <v>Handheld Vocal Microphone</v>
      </c>
      <c r="H32" s="22" t="str">
        <f>(IF((VLOOKUP(Table1[[#This Row],[SKU]],'[1]All Skus'!$A:$Y,2,FALSE))="AKG",(VLOOKUP(Table1[[#This Row],[SKU]],'[1]All Skus'!$A:$Y,9,FALSE)),""))</f>
        <v>Handheld condenser microphone with 24-karat gold-plated capsule, mechano-pneumatic shock absorber, rugged zinc alloy housing and spring steel grill.</v>
      </c>
      <c r="I32" s="23">
        <f>(IF((VLOOKUP(Table1[[#This Row],[SKU]],'[1]All Skus'!$A:$Y,2,FALSE))="AKG",(VLOOKUP(Table1[[#This Row],[SKU]],'[1]All Skus'!$A:$Y,10,FALSE)),""))</f>
        <v>425</v>
      </c>
      <c r="J32" s="23">
        <f>(IF((VLOOKUP(Table1[[#This Row],[SKU]],'[1]All Skus'!$A:$Y,2,FALSE))="AKG",(VLOOKUP(Table1[[#This Row],[SKU]],'[1]All Skus'!$A:$Y,11,FALSE)),""))</f>
        <v>339</v>
      </c>
      <c r="K32" s="24">
        <f>(IF((VLOOKUP(Table1[[#This Row],[SKU]],'[1]All Skus'!$A:$Y,2,FALSE))="AKG",(VLOOKUP(Table1[[#This Row],[SKU]],'[1]All Skus'!$A:$Y,16,FALSE)),""))</f>
        <v>885038039419</v>
      </c>
      <c r="L32" s="24">
        <f>(IF((VLOOKUP(Table1[[#This Row],[SKU]],'[1]All Skus'!$A:$Y,2,FALSE))="AKG",(VLOOKUP(Table1[[#This Row],[SKU]],'[1]All Skus'!$A:$Y,17,FALSE)),""))</f>
        <v>9002761039412</v>
      </c>
      <c r="M32" s="25">
        <f>(IF((VLOOKUP(Table1[[#This Row],[SKU]],'[1]All Skus'!$A:$Y,2,FALSE))="AKG",(VLOOKUP(Table1[[#This Row],[SKU]],'[1]All Skus'!$A:$Y,18,FALSE)),""))</f>
        <v>8</v>
      </c>
      <c r="N32" s="25">
        <f>(IF((VLOOKUP(Table1[[#This Row],[SKU]],'[1]All Skus'!$A:$Y,2,FALSE))="AKG",(VLOOKUP(Table1[[#This Row],[SKU]],'[1]All Skus'!$A:$Y,19,FALSE)),""))</f>
        <v>2.5</v>
      </c>
      <c r="O32" s="25">
        <f>(IF((VLOOKUP(Table1[[#This Row],[SKU]],'[1]All Skus'!$A:$Y,2,FALSE))="AKG",(VLOOKUP(Table1[[#This Row],[SKU]],'[1]All Skus'!$A:$Y,20,FALSE)),""))</f>
        <v>5.5</v>
      </c>
      <c r="P32" s="25">
        <f>(IF((VLOOKUP(Table1[[#This Row],[SKU]],'[1]All Skus'!$A:$Y,2,FALSE))="AKG",(VLOOKUP(Table1[[#This Row],[SKU]],'[1]All Skus'!$A:$Y,21,FALSE)),""))</f>
        <v>2.5499999999999998</v>
      </c>
      <c r="Q32" s="25" t="str">
        <f>(IF((VLOOKUP(Table1[[#This Row],[SKU]],'[1]All Skus'!$A:$Y,2,FALSE))="AKG",(VLOOKUP(Table1[[#This Row],[SKU]],'[1]All Skus'!$A:$Y,22,FALSE)),""))</f>
        <v>CN</v>
      </c>
      <c r="R32" s="25" t="str">
        <f>(IF((VLOOKUP(Table1[[#This Row],[SKU]],'[1]All Skus'!$A:$Y,2,FALSE))="AKG",(VLOOKUP(Table1[[#This Row],[SKU]],'[1]All Skus'!$A:$Y,23,FALSE)),""))</f>
        <v>Non Compliant</v>
      </c>
      <c r="S32" s="26" t="str">
        <f>(IF((VLOOKUP(Table1[[#This Row],[SKU]],'[1]All Skus'!$A:$Y,2,FALSE))="AKG",(VLOOKUP(Table1[[#This Row],[SKU]],'[1]All Skus'!$A:$Y,24,FALSE)),""))</f>
        <v>https://www.akg.com/Microphones/Condenser%20Microphones/C7.html</v>
      </c>
      <c r="T32" s="27">
        <v>30</v>
      </c>
    </row>
    <row r="33" spans="1:20" ht="15" customHeight="1" x14ac:dyDescent="0.3">
      <c r="A33" s="29" t="s">
        <v>50</v>
      </c>
      <c r="B33" s="20" t="str">
        <f>(IF((VLOOKUP(Table1[[#This Row],[SKU]],'[1]All Skus'!$A:$Y,2,FALSE))="AKG",(VLOOKUP(Table1[[#This Row],[SKU]],'[1]All Skus'!$A:$Y,3,FALSE)), ""))</f>
        <v>Handheld Vocal Microphone</v>
      </c>
      <c r="C33" s="21" t="str">
        <f>(IF((VLOOKUP(Table1[[#This Row],[SKU]],'[1]All Skus'!$A:$Y,2,FALSE))="AKG",(VLOOKUP(Table1[[#This Row],[SKU]],'[1]All Skus'!$A:$Y,4,FALSE)),""))</f>
        <v>C636 BLK</v>
      </c>
      <c r="D33" s="21" t="str">
        <f>(IF((VLOOKUP(Table1[[#This Row],[SKU]],'[1]All Skus'!$A:$Y,2,FALSE))="AKG",(VLOOKUP(Table1[[#This Row],[SKU]],'[1]All Skus'!$A:$Y,5,FALSE)),""))</f>
        <v>AT690092</v>
      </c>
      <c r="E33" s="21">
        <f>(IF((VLOOKUP(Table1[[#This Row],[SKU]],'[1]All Skus'!$A:$Y,2,FALSE))="AKG",(VLOOKUP(Table1[[#This Row],[SKU]],'[1]All Skus'!$A:$Y,6,FALSE)),""))</f>
        <v>0</v>
      </c>
      <c r="F33" s="21">
        <f>(IF((VLOOKUP(Table1[[#This Row],[SKU]],'[1]All Skus'!$A:$Y,2,FALSE))="AKG",(VLOOKUP(Table1[[#This Row],[SKU]],'[1]All Skus'!$A:$Y,7,FALSE)),""))</f>
        <v>0</v>
      </c>
      <c r="G33" s="22" t="str">
        <f>(IF((VLOOKUP(Table1[[#This Row],[SKU]],'[1]All Skus'!$A:$Y,2,FALSE))="AKG",(VLOOKUP(Table1[[#This Row],[SKU]],'[1]All Skus'!$A:$Y,8,FALSE)),""))</f>
        <v>Handheld Vocal Microphone</v>
      </c>
      <c r="H33" s="22" t="str">
        <f>(IF((VLOOKUP(Table1[[#This Row],[SKU]],'[1]All Skus'!$A:$Y,2,FALSE))="AKG",(VLOOKUP(Table1[[#This Row],[SKU]],'[1]All Skus'!$A:$Y,9,FALSE)),""))</f>
        <v>Black colored  C636</v>
      </c>
      <c r="I33" s="23">
        <f>(IF((VLOOKUP(Table1[[#This Row],[SKU]],'[1]All Skus'!$A:$Y,2,FALSE))="AKG",(VLOOKUP(Table1[[#This Row],[SKU]],'[1]All Skus'!$A:$Y,10,FALSE)),""))</f>
        <v>990</v>
      </c>
      <c r="J33" s="23">
        <f>(IF((VLOOKUP(Table1[[#This Row],[SKU]],'[1]All Skus'!$A:$Y,2,FALSE))="AKG",(VLOOKUP(Table1[[#This Row],[SKU]],'[1]All Skus'!$A:$Y,11,FALSE)),""))</f>
        <v>799</v>
      </c>
      <c r="K33" s="24">
        <f>(IF((VLOOKUP(Table1[[#This Row],[SKU]],'[1]All Skus'!$A:$Y,2,FALSE))="AKG",(VLOOKUP(Table1[[#This Row],[SKU]],'[1]All Skus'!$A:$Y,16,FALSE)),""))</f>
        <v>885038040125</v>
      </c>
      <c r="L33" s="24">
        <f>(IF((VLOOKUP(Table1[[#This Row],[SKU]],'[1]All Skus'!$A:$Y,2,FALSE))="AKG",(VLOOKUP(Table1[[#This Row],[SKU]],'[1]All Skus'!$A:$Y,17,FALSE)),""))</f>
        <v>9002761040128</v>
      </c>
      <c r="M33" s="25">
        <f>(IF((VLOOKUP(Table1[[#This Row],[SKU]],'[1]All Skus'!$A:$Y,2,FALSE))="AKG",(VLOOKUP(Table1[[#This Row],[SKU]],'[1]All Skus'!$A:$Y,18,FALSE)),""))</f>
        <v>0</v>
      </c>
      <c r="N33" s="25">
        <f>(IF((VLOOKUP(Table1[[#This Row],[SKU]],'[1]All Skus'!$A:$Y,2,FALSE))="AKG",(VLOOKUP(Table1[[#This Row],[SKU]],'[1]All Skus'!$A:$Y,19,FALSE)),""))</f>
        <v>0</v>
      </c>
      <c r="O33" s="25">
        <f>(IF((VLOOKUP(Table1[[#This Row],[SKU]],'[1]All Skus'!$A:$Y,2,FALSE))="AKG",(VLOOKUP(Table1[[#This Row],[SKU]],'[1]All Skus'!$A:$Y,20,FALSE)),""))</f>
        <v>0</v>
      </c>
      <c r="P33" s="25">
        <f>(IF((VLOOKUP(Table1[[#This Row],[SKU]],'[1]All Skus'!$A:$Y,2,FALSE))="AKG",(VLOOKUP(Table1[[#This Row],[SKU]],'[1]All Skus'!$A:$Y,21,FALSE)),""))</f>
        <v>3.2</v>
      </c>
      <c r="Q33" s="25" t="str">
        <f>(IF((VLOOKUP(Table1[[#This Row],[SKU]],'[1]All Skus'!$A:$Y,2,FALSE))="AKG",(VLOOKUP(Table1[[#This Row],[SKU]],'[1]All Skus'!$A:$Y,22,FALSE)),""))</f>
        <v>CN</v>
      </c>
      <c r="R33" s="25" t="str">
        <f>(IF((VLOOKUP(Table1[[#This Row],[SKU]],'[1]All Skus'!$A:$Y,2,FALSE))="AKG",(VLOOKUP(Table1[[#This Row],[SKU]],'[1]All Skus'!$A:$Y,23,FALSE)),""))</f>
        <v>Non Compliant</v>
      </c>
      <c r="S33" s="26" t="str">
        <f>(IF((VLOOKUP(Table1[[#This Row],[SKU]],'[1]All Skus'!$A:$Y,2,FALSE))="AKG",(VLOOKUP(Table1[[#This Row],[SKU]],'[1]All Skus'!$A:$Y,24,FALSE)),""))</f>
        <v>https://www.akg.com/Microphones/Condenser%20Microphones/3439X00020.html</v>
      </c>
      <c r="T33" s="27">
        <v>31</v>
      </c>
    </row>
    <row r="34" spans="1:20" ht="15" customHeight="1" x14ac:dyDescent="0.3">
      <c r="A34" s="19" t="s">
        <v>51</v>
      </c>
      <c r="B34" s="20" t="str">
        <f>(IF((VLOOKUP(Table1[[#This Row],[SKU]],'[1]All Skus'!$A:$Y,2,FALSE))="AKG",(VLOOKUP(Table1[[#This Row],[SKU]],'[1]All Skus'!$A:$Y,3,FALSE)), ""))</f>
        <v>Wired Mics</v>
      </c>
      <c r="C34" s="21" t="str">
        <f>(IF((VLOOKUP(Table1[[#This Row],[SKU]],'[1]All Skus'!$A:$Y,2,FALSE))="AKG",(VLOOKUP(Table1[[#This Row],[SKU]],'[1]All Skus'!$A:$Y,4,FALSE)),""))</f>
        <v>D5</v>
      </c>
      <c r="D34" s="21" t="str">
        <f>(IF((VLOOKUP(Table1[[#This Row],[SKU]],'[1]All Skus'!$A:$Y,2,FALSE))="AKG",(VLOOKUP(Table1[[#This Row],[SKU]],'[1]All Skus'!$A:$Y,5,FALSE)),""))</f>
        <v>JBL030</v>
      </c>
      <c r="E34" s="21">
        <f>(IF((VLOOKUP(Table1[[#This Row],[SKU]],'[1]All Skus'!$A:$Y,2,FALSE))="AKG",(VLOOKUP(Table1[[#This Row],[SKU]],'[1]All Skus'!$A:$Y,6,FALSE)),""))</f>
        <v>0</v>
      </c>
      <c r="F34" s="21">
        <f>(IF((VLOOKUP(Table1[[#This Row],[SKU]],'[1]All Skus'!$A:$Y,2,FALSE))="AKG",(VLOOKUP(Table1[[#This Row],[SKU]],'[1]All Skus'!$A:$Y,7,FALSE)),""))</f>
        <v>0</v>
      </c>
      <c r="G34" s="22" t="str">
        <f>(IF((VLOOKUP(Table1[[#This Row],[SKU]],'[1]All Skus'!$A:$Y,2,FALSE))="AKG",(VLOOKUP(Table1[[#This Row],[SKU]],'[1]All Skus'!$A:$Y,8,FALSE)),""))</f>
        <v>Handheld Vocal Microphone</v>
      </c>
      <c r="H34" s="22" t="str">
        <f>(IF((VLOOKUP(Table1[[#This Row],[SKU]],'[1]All Skus'!$A:$Y,2,FALSE))="AKG",(VLOOKUP(Table1[[#This Row],[SKU]],'[1]All Skus'!$A:$Y,9,FALSE)),""))</f>
        <v>Professional dynamic mic for lead &amp; backing vocals on stage</v>
      </c>
      <c r="I34" s="23">
        <f>(IF((VLOOKUP(Table1[[#This Row],[SKU]],'[1]All Skus'!$A:$Y,2,FALSE))="AKG",(VLOOKUP(Table1[[#This Row],[SKU]],'[1]All Skus'!$A:$Y,10,FALSE)),""))</f>
        <v>165</v>
      </c>
      <c r="J34" s="23">
        <f>(IF((VLOOKUP(Table1[[#This Row],[SKU]],'[1]All Skus'!$A:$Y,2,FALSE))="AKG",(VLOOKUP(Table1[[#This Row],[SKU]],'[1]All Skus'!$A:$Y,11,FALSE)),""))</f>
        <v>139</v>
      </c>
      <c r="K34" s="24">
        <f>(IF((VLOOKUP(Table1[[#This Row],[SKU]],'[1]All Skus'!$A:$Y,2,FALSE))="AKG",(VLOOKUP(Table1[[#This Row],[SKU]],'[1]All Skus'!$A:$Y,16,FALSE)),""))</f>
        <v>885038018575</v>
      </c>
      <c r="L34" s="24">
        <f>(IF((VLOOKUP(Table1[[#This Row],[SKU]],'[1]All Skus'!$A:$Y,2,FALSE))="AKG",(VLOOKUP(Table1[[#This Row],[SKU]],'[1]All Skus'!$A:$Y,17,FALSE)),""))</f>
        <v>9002761018578</v>
      </c>
      <c r="M34" s="25">
        <f>(IF((VLOOKUP(Table1[[#This Row],[SKU]],'[1]All Skus'!$A:$Y,2,FALSE))="AKG",(VLOOKUP(Table1[[#This Row],[SKU]],'[1]All Skus'!$A:$Y,18,FALSE)),""))</f>
        <v>5.5</v>
      </c>
      <c r="N34" s="25">
        <f>(IF((VLOOKUP(Table1[[#This Row],[SKU]],'[1]All Skus'!$A:$Y,2,FALSE))="AKG",(VLOOKUP(Table1[[#This Row],[SKU]],'[1]All Skus'!$A:$Y,19,FALSE)),""))</f>
        <v>2.75</v>
      </c>
      <c r="O34" s="25">
        <f>(IF((VLOOKUP(Table1[[#This Row],[SKU]],'[1]All Skus'!$A:$Y,2,FALSE))="AKG",(VLOOKUP(Table1[[#This Row],[SKU]],'[1]All Skus'!$A:$Y,20,FALSE)),""))</f>
        <v>8</v>
      </c>
      <c r="P34" s="25">
        <f>(IF((VLOOKUP(Table1[[#This Row],[SKU]],'[1]All Skus'!$A:$Y,2,FALSE))="AKG",(VLOOKUP(Table1[[#This Row],[SKU]],'[1]All Skus'!$A:$Y,21,FALSE)),""))</f>
        <v>2.8</v>
      </c>
      <c r="Q34" s="25" t="str">
        <f>(IF((VLOOKUP(Table1[[#This Row],[SKU]],'[1]All Skus'!$A:$Y,2,FALSE))="AKG",(VLOOKUP(Table1[[#This Row],[SKU]],'[1]All Skus'!$A:$Y,22,FALSE)),""))</f>
        <v>CN</v>
      </c>
      <c r="R34" s="25" t="str">
        <f>(IF((VLOOKUP(Table1[[#This Row],[SKU]],'[1]All Skus'!$A:$Y,2,FALSE))="AKG",(VLOOKUP(Table1[[#This Row],[SKU]],'[1]All Skus'!$A:$Y,23,FALSE)),""))</f>
        <v>Non Compliant</v>
      </c>
      <c r="S34" s="26" t="str">
        <f>(IF((VLOOKUP(Table1[[#This Row],[SKU]],'[1]All Skus'!$A:$Y,2,FALSE))="AKG",(VLOOKUP(Table1[[#This Row],[SKU]],'[1]All Skus'!$A:$Y,24,FALSE)),""))</f>
        <v>https://www.akg.com/Wireless/Wireless%20Accessories/D5WL1.html</v>
      </c>
      <c r="T34" s="27">
        <v>32</v>
      </c>
    </row>
    <row r="35" spans="1:20" ht="15" customHeight="1" x14ac:dyDescent="0.3">
      <c r="A35" s="19" t="s">
        <v>52</v>
      </c>
      <c r="B35" s="20" t="str">
        <f>(IF((VLOOKUP(Table1[[#This Row],[SKU]],'[1]All Skus'!$A:$Y,2,FALSE))="AKG",(VLOOKUP(Table1[[#This Row],[SKU]],'[1]All Skus'!$A:$Y,3,FALSE)), ""))</f>
        <v>Wired Mics</v>
      </c>
      <c r="C35" s="21" t="str">
        <f>(IF((VLOOKUP(Table1[[#This Row],[SKU]],'[1]All Skus'!$A:$Y,2,FALSE))="AKG",(VLOOKUP(Table1[[#This Row],[SKU]],'[1]All Skus'!$A:$Y,4,FALSE)),""))</f>
        <v>D5S</v>
      </c>
      <c r="D35" s="21" t="str">
        <f>(IF((VLOOKUP(Table1[[#This Row],[SKU]],'[1]All Skus'!$A:$Y,2,FALSE))="AKG",(VLOOKUP(Table1[[#This Row],[SKU]],'[1]All Skus'!$A:$Y,5,FALSE)),""))</f>
        <v>AT410020</v>
      </c>
      <c r="E35" s="21">
        <f>(IF((VLOOKUP(Table1[[#This Row],[SKU]],'[1]All Skus'!$A:$Y,2,FALSE))="AKG",(VLOOKUP(Table1[[#This Row],[SKU]],'[1]All Skus'!$A:$Y,6,FALSE)),""))</f>
        <v>0</v>
      </c>
      <c r="F35" s="21">
        <f>(IF((VLOOKUP(Table1[[#This Row],[SKU]],'[1]All Skus'!$A:$Y,2,FALSE))="AKG",(VLOOKUP(Table1[[#This Row],[SKU]],'[1]All Skus'!$A:$Y,7,FALSE)),""))</f>
        <v>0</v>
      </c>
      <c r="G35" s="22" t="str">
        <f>(IF((VLOOKUP(Table1[[#This Row],[SKU]],'[1]All Skus'!$A:$Y,2,FALSE))="AKG",(VLOOKUP(Table1[[#This Row],[SKU]],'[1]All Skus'!$A:$Y,8,FALSE)),""))</f>
        <v>Handheld Vocal Microphone</v>
      </c>
      <c r="H35" s="22" t="str">
        <f>(IF((VLOOKUP(Table1[[#This Row],[SKU]],'[1]All Skus'!$A:$Y,2,FALSE))="AKG",(VLOOKUP(Table1[[#This Row],[SKU]],'[1]All Skus'!$A:$Y,9,FALSE)),""))</f>
        <v>D5 with on/off switch</v>
      </c>
      <c r="I35" s="23">
        <f>(IF((VLOOKUP(Table1[[#This Row],[SKU]],'[1]All Skus'!$A:$Y,2,FALSE))="AKG",(VLOOKUP(Table1[[#This Row],[SKU]],'[1]All Skus'!$A:$Y,10,FALSE)),""))</f>
        <v>190</v>
      </c>
      <c r="J35" s="23">
        <f>(IF((VLOOKUP(Table1[[#This Row],[SKU]],'[1]All Skus'!$A:$Y,2,FALSE))="AKG",(VLOOKUP(Table1[[#This Row],[SKU]],'[1]All Skus'!$A:$Y,11,FALSE)),""))</f>
        <v>159</v>
      </c>
      <c r="K35" s="24">
        <f>(IF((VLOOKUP(Table1[[#This Row],[SKU]],'[1]All Skus'!$A:$Y,2,FALSE))="AKG",(VLOOKUP(Table1[[#This Row],[SKU]],'[1]All Skus'!$A:$Y,16,FALSE)),""))</f>
        <v>885038018582</v>
      </c>
      <c r="L35" s="24">
        <f>(IF((VLOOKUP(Table1[[#This Row],[SKU]],'[1]All Skus'!$A:$Y,2,FALSE))="AKG",(VLOOKUP(Table1[[#This Row],[SKU]],'[1]All Skus'!$A:$Y,17,FALSE)),""))</f>
        <v>9002761018585</v>
      </c>
      <c r="M35" s="25">
        <f>(IF((VLOOKUP(Table1[[#This Row],[SKU]],'[1]All Skus'!$A:$Y,2,FALSE))="AKG",(VLOOKUP(Table1[[#This Row],[SKU]],'[1]All Skus'!$A:$Y,18,FALSE)),""))</f>
        <v>5.5</v>
      </c>
      <c r="N35" s="25">
        <f>(IF((VLOOKUP(Table1[[#This Row],[SKU]],'[1]All Skus'!$A:$Y,2,FALSE))="AKG",(VLOOKUP(Table1[[#This Row],[SKU]],'[1]All Skus'!$A:$Y,19,FALSE)),""))</f>
        <v>2.75</v>
      </c>
      <c r="O35" s="25">
        <f>(IF((VLOOKUP(Table1[[#This Row],[SKU]],'[1]All Skus'!$A:$Y,2,FALSE))="AKG",(VLOOKUP(Table1[[#This Row],[SKU]],'[1]All Skus'!$A:$Y,20,FALSE)),""))</f>
        <v>5</v>
      </c>
      <c r="P35" s="25">
        <f>(IF((VLOOKUP(Table1[[#This Row],[SKU]],'[1]All Skus'!$A:$Y,2,FALSE))="AKG",(VLOOKUP(Table1[[#This Row],[SKU]],'[1]All Skus'!$A:$Y,21,FALSE)),""))</f>
        <v>1.2</v>
      </c>
      <c r="Q35" s="25" t="str">
        <f>(IF((VLOOKUP(Table1[[#This Row],[SKU]],'[1]All Skus'!$A:$Y,2,FALSE))="AKG",(VLOOKUP(Table1[[#This Row],[SKU]],'[1]All Skus'!$A:$Y,22,FALSE)),""))</f>
        <v>CN</v>
      </c>
      <c r="R35" s="25" t="str">
        <f>(IF((VLOOKUP(Table1[[#This Row],[SKU]],'[1]All Skus'!$A:$Y,2,FALSE))="AKG",(VLOOKUP(Table1[[#This Row],[SKU]],'[1]All Skus'!$A:$Y,23,FALSE)),""))</f>
        <v>Non Compliant</v>
      </c>
      <c r="S35" s="26" t="str">
        <f>(IF((VLOOKUP(Table1[[#This Row],[SKU]],'[1]All Skus'!$A:$Y,2,FALSE))="AKG",(VLOOKUP(Table1[[#This Row],[SKU]],'[1]All Skus'!$A:$Y,24,FALSE)),""))</f>
        <v>https://www.akg.com/Microphones/Dynamic%20Microphones/D5S.html</v>
      </c>
      <c r="T35" s="27">
        <v>33</v>
      </c>
    </row>
    <row r="36" spans="1:20" ht="15" customHeight="1" x14ac:dyDescent="0.3">
      <c r="A36" s="19" t="s">
        <v>53</v>
      </c>
      <c r="B36" s="20" t="str">
        <f>(IF((VLOOKUP(Table1[[#This Row],[SKU]],'[1]All Skus'!$A:$Y,2,FALSE))="AKG",(VLOOKUP(Table1[[#This Row],[SKU]],'[1]All Skus'!$A:$Y,3,FALSE)), ""))</f>
        <v>Wired Mics</v>
      </c>
      <c r="C36" s="21" t="str">
        <f>(IF((VLOOKUP(Table1[[#This Row],[SKU]],'[1]All Skus'!$A:$Y,2,FALSE))="AKG",(VLOOKUP(Table1[[#This Row],[SKU]],'[1]All Skus'!$A:$Y,4,FALSE)),""))</f>
        <v>D5C</v>
      </c>
      <c r="D36" s="21" t="str">
        <f>(IF((VLOOKUP(Table1[[#This Row],[SKU]],'[1]All Skus'!$A:$Y,2,FALSE))="AKG",(VLOOKUP(Table1[[#This Row],[SKU]],'[1]All Skus'!$A:$Y,5,FALSE)),""))</f>
        <v>AT410010</v>
      </c>
      <c r="E36" s="21">
        <f>(IF((VLOOKUP(Table1[[#This Row],[SKU]],'[1]All Skus'!$A:$Y,2,FALSE))="AKG",(VLOOKUP(Table1[[#This Row],[SKU]],'[1]All Skus'!$A:$Y,6,FALSE)),""))</f>
        <v>0</v>
      </c>
      <c r="F36" s="21">
        <f>(IF((VLOOKUP(Table1[[#This Row],[SKU]],'[1]All Skus'!$A:$Y,2,FALSE))="AKG",(VLOOKUP(Table1[[#This Row],[SKU]],'[1]All Skus'!$A:$Y,7,FALSE)),""))</f>
        <v>0</v>
      </c>
      <c r="G36" s="22" t="str">
        <f>(IF((VLOOKUP(Table1[[#This Row],[SKU]],'[1]All Skus'!$A:$Y,2,FALSE))="AKG",(VLOOKUP(Table1[[#This Row],[SKU]],'[1]All Skus'!$A:$Y,8,FALSE)),""))</f>
        <v>Handheld Vocal Microphone</v>
      </c>
      <c r="H36" s="22" t="str">
        <f>(IF((VLOOKUP(Table1[[#This Row],[SKU]],'[1]All Skus'!$A:$Y,2,FALSE))="AKG",(VLOOKUP(Table1[[#This Row],[SKU]],'[1]All Skus'!$A:$Y,9,FALSE)),""))</f>
        <v>Professional dynamic vocal microphone</v>
      </c>
      <c r="I36" s="23">
        <f>(IF((VLOOKUP(Table1[[#This Row],[SKU]],'[1]All Skus'!$A:$Y,2,FALSE))="AKG",(VLOOKUP(Table1[[#This Row],[SKU]],'[1]All Skus'!$A:$Y,10,FALSE)),""))</f>
        <v>165</v>
      </c>
      <c r="J36" s="23">
        <f>(IF((VLOOKUP(Table1[[#This Row],[SKU]],'[1]All Skus'!$A:$Y,2,FALSE))="AKG",(VLOOKUP(Table1[[#This Row],[SKU]],'[1]All Skus'!$A:$Y,11,FALSE)),""))</f>
        <v>139</v>
      </c>
      <c r="K36" s="24">
        <f>(IF((VLOOKUP(Table1[[#This Row],[SKU]],'[1]All Skus'!$A:$Y,2,FALSE))="AKG",(VLOOKUP(Table1[[#This Row],[SKU]],'[1]All Skus'!$A:$Y,16,FALSE)),""))</f>
        <v>885038038566</v>
      </c>
      <c r="L36" s="24">
        <f>(IF((VLOOKUP(Table1[[#This Row],[SKU]],'[1]All Skus'!$A:$Y,2,FALSE))="AKG",(VLOOKUP(Table1[[#This Row],[SKU]],'[1]All Skus'!$A:$Y,17,FALSE)),""))</f>
        <v>9002761038569</v>
      </c>
      <c r="M36" s="25">
        <f>(IF((VLOOKUP(Table1[[#This Row],[SKU]],'[1]All Skus'!$A:$Y,2,FALSE))="AKG",(VLOOKUP(Table1[[#This Row],[SKU]],'[1]All Skus'!$A:$Y,18,FALSE)),""))</f>
        <v>15</v>
      </c>
      <c r="N36" s="25">
        <f>(IF((VLOOKUP(Table1[[#This Row],[SKU]],'[1]All Skus'!$A:$Y,2,FALSE))="AKG",(VLOOKUP(Table1[[#This Row],[SKU]],'[1]All Skus'!$A:$Y,19,FALSE)),""))</f>
        <v>22</v>
      </c>
      <c r="O36" s="25">
        <f>(IF((VLOOKUP(Table1[[#This Row],[SKU]],'[1]All Skus'!$A:$Y,2,FALSE))="AKG",(VLOOKUP(Table1[[#This Row],[SKU]],'[1]All Skus'!$A:$Y,20,FALSE)),""))</f>
        <v>25</v>
      </c>
      <c r="P36" s="25">
        <f>(IF((VLOOKUP(Table1[[#This Row],[SKU]],'[1]All Skus'!$A:$Y,2,FALSE))="AKG",(VLOOKUP(Table1[[#This Row],[SKU]],'[1]All Skus'!$A:$Y,21,FALSE)),""))</f>
        <v>2.6</v>
      </c>
      <c r="Q36" s="25" t="str">
        <f>(IF((VLOOKUP(Table1[[#This Row],[SKU]],'[1]All Skus'!$A:$Y,2,FALSE))="AKG",(VLOOKUP(Table1[[#This Row],[SKU]],'[1]All Skus'!$A:$Y,22,FALSE)),""))</f>
        <v>CN</v>
      </c>
      <c r="R36" s="25" t="str">
        <f>(IF((VLOOKUP(Table1[[#This Row],[SKU]],'[1]All Skus'!$A:$Y,2,FALSE))="AKG",(VLOOKUP(Table1[[#This Row],[SKU]],'[1]All Skus'!$A:$Y,23,FALSE)),""))</f>
        <v>Non Compliant</v>
      </c>
      <c r="S36" s="26" t="str">
        <f>(IF((VLOOKUP(Table1[[#This Row],[SKU]],'[1]All Skus'!$A:$Y,2,FALSE))="AKG",(VLOOKUP(Table1[[#This Row],[SKU]],'[1]All Skus'!$A:$Y,24,FALSE)),""))</f>
        <v>https://www.akg.com/Microphones/Dynamic%20Microphones/3138X00340.html</v>
      </c>
      <c r="T36" s="27">
        <v>34</v>
      </c>
    </row>
    <row r="37" spans="1:20" ht="15" customHeight="1" x14ac:dyDescent="0.3">
      <c r="A37" s="29" t="s">
        <v>54</v>
      </c>
      <c r="B37" s="20" t="str">
        <f>(IF((VLOOKUP(Table1[[#This Row],[SKU]],'[1]All Skus'!$A:$Y,2,FALSE))="AKG",(VLOOKUP(Table1[[#This Row],[SKU]],'[1]All Skus'!$A:$Y,3,FALSE)), ""))</f>
        <v>Wired Mics</v>
      </c>
      <c r="C37" s="21" t="str">
        <f>(IF((VLOOKUP(Table1[[#This Row],[SKU]],'[1]All Skus'!$A:$Y,2,FALSE))="AKG",(VLOOKUP(Table1[[#This Row],[SKU]],'[1]All Skus'!$A:$Y,4,FALSE)),""))</f>
        <v xml:space="preserve">D5CS </v>
      </c>
      <c r="D37" s="21" t="str">
        <f>(IF((VLOOKUP(Table1[[#This Row],[SKU]],'[1]All Skus'!$A:$Y,2,FALSE))="AKG",(VLOOKUP(Table1[[#This Row],[SKU]],'[1]All Skus'!$A:$Y,5,FALSE)),""))</f>
        <v>AT410020</v>
      </c>
      <c r="E37" s="21">
        <f>(IF((VLOOKUP(Table1[[#This Row],[SKU]],'[1]All Skus'!$A:$Y,2,FALSE))="AKG",(VLOOKUP(Table1[[#This Row],[SKU]],'[1]All Skus'!$A:$Y,6,FALSE)),""))</f>
        <v>0</v>
      </c>
      <c r="F37" s="21">
        <f>(IF((VLOOKUP(Table1[[#This Row],[SKU]],'[1]All Skus'!$A:$Y,2,FALSE))="AKG",(VLOOKUP(Table1[[#This Row],[SKU]],'[1]All Skus'!$A:$Y,7,FALSE)),""))</f>
        <v>0</v>
      </c>
      <c r="G37" s="22" t="str">
        <f>(IF((VLOOKUP(Table1[[#This Row],[SKU]],'[1]All Skus'!$A:$Y,2,FALSE))="AKG",(VLOOKUP(Table1[[#This Row],[SKU]],'[1]All Skus'!$A:$Y,8,FALSE)),""))</f>
        <v>Handheld Vocal Microphone</v>
      </c>
      <c r="H37" s="22" t="str">
        <f>(IF((VLOOKUP(Table1[[#This Row],[SKU]],'[1]All Skus'!$A:$Y,2,FALSE))="AKG",(VLOOKUP(Table1[[#This Row],[SKU]],'[1]All Skus'!$A:$Y,9,FALSE)),""))</f>
        <v>D5C with on/off switch</v>
      </c>
      <c r="I37" s="23">
        <f>(IF((VLOOKUP(Table1[[#This Row],[SKU]],'[1]All Skus'!$A:$Y,2,FALSE))="AKG",(VLOOKUP(Table1[[#This Row],[SKU]],'[1]All Skus'!$A:$Y,10,FALSE)),""))</f>
        <v>190</v>
      </c>
      <c r="J37" s="23">
        <f>(IF((VLOOKUP(Table1[[#This Row],[SKU]],'[1]All Skus'!$A:$Y,2,FALSE))="AKG",(VLOOKUP(Table1[[#This Row],[SKU]],'[1]All Skus'!$A:$Y,11,FALSE)),""))</f>
        <v>159</v>
      </c>
      <c r="K37" s="24">
        <f>(IF((VLOOKUP(Table1[[#This Row],[SKU]],'[1]All Skus'!$A:$Y,2,FALSE))="AKG",(VLOOKUP(Table1[[#This Row],[SKU]],'[1]All Skus'!$A:$Y,16,FALSE)),""))</f>
        <v>885038038573</v>
      </c>
      <c r="L37" s="24">
        <f>(IF((VLOOKUP(Table1[[#This Row],[SKU]],'[1]All Skus'!$A:$Y,2,FALSE))="AKG",(VLOOKUP(Table1[[#This Row],[SKU]],'[1]All Skus'!$A:$Y,17,FALSE)),""))</f>
        <v>9002761038576</v>
      </c>
      <c r="M37" s="25">
        <f>(IF((VLOOKUP(Table1[[#This Row],[SKU]],'[1]All Skus'!$A:$Y,2,FALSE))="AKG",(VLOOKUP(Table1[[#This Row],[SKU]],'[1]All Skus'!$A:$Y,18,FALSE)),""))</f>
        <v>2</v>
      </c>
      <c r="N37" s="25">
        <f>(IF((VLOOKUP(Table1[[#This Row],[SKU]],'[1]All Skus'!$A:$Y,2,FALSE))="AKG",(VLOOKUP(Table1[[#This Row],[SKU]],'[1]All Skus'!$A:$Y,19,FALSE)),""))</f>
        <v>5</v>
      </c>
      <c r="O37" s="25">
        <f>(IF((VLOOKUP(Table1[[#This Row],[SKU]],'[1]All Skus'!$A:$Y,2,FALSE))="AKG",(VLOOKUP(Table1[[#This Row],[SKU]],'[1]All Skus'!$A:$Y,20,FALSE)),""))</f>
        <v>4</v>
      </c>
      <c r="P37" s="25">
        <f>(IF((VLOOKUP(Table1[[#This Row],[SKU]],'[1]All Skus'!$A:$Y,2,FALSE))="AKG",(VLOOKUP(Table1[[#This Row],[SKU]],'[1]All Skus'!$A:$Y,21,FALSE)),""))</f>
        <v>2.6</v>
      </c>
      <c r="Q37" s="25" t="str">
        <f>(IF((VLOOKUP(Table1[[#This Row],[SKU]],'[1]All Skus'!$A:$Y,2,FALSE))="AKG",(VLOOKUP(Table1[[#This Row],[SKU]],'[1]All Skus'!$A:$Y,22,FALSE)),""))</f>
        <v>CN</v>
      </c>
      <c r="R37" s="25" t="str">
        <f>(IF((VLOOKUP(Table1[[#This Row],[SKU]],'[1]All Skus'!$A:$Y,2,FALSE))="AKG",(VLOOKUP(Table1[[#This Row],[SKU]],'[1]All Skus'!$A:$Y,23,FALSE)),""))</f>
        <v>Non Compliant</v>
      </c>
      <c r="S37" s="26" t="str">
        <f>(IF((VLOOKUP(Table1[[#This Row],[SKU]],'[1]All Skus'!$A:$Y,2,FALSE))="AKG",(VLOOKUP(Table1[[#This Row],[SKU]],'[1]All Skus'!$A:$Y,24,FALSE)),""))</f>
        <v>https://www.akg.com/Microphones/Dynamic%20Microphones/3138X00340.html</v>
      </c>
      <c r="T37" s="27">
        <v>35</v>
      </c>
    </row>
    <row r="38" spans="1:20" ht="15" customHeight="1" x14ac:dyDescent="0.3">
      <c r="A38" s="19" t="s">
        <v>55</v>
      </c>
      <c r="B38" s="20" t="str">
        <f>(IF((VLOOKUP(Table1[[#This Row],[SKU]],'[1]All Skus'!$A:$Y,2,FALSE))="AKG",(VLOOKUP(Table1[[#This Row],[SKU]],'[1]All Skus'!$A:$Y,3,FALSE)), ""))</f>
        <v>Wired Mics</v>
      </c>
      <c r="C38" s="21" t="str">
        <f>(IF((VLOOKUP(Table1[[#This Row],[SKU]],'[1]All Skus'!$A:$Y,2,FALSE))="AKG",(VLOOKUP(Table1[[#This Row],[SKU]],'[1]All Skus'!$A:$Y,4,FALSE)),""))</f>
        <v>D7</v>
      </c>
      <c r="D38" s="21" t="str">
        <f>(IF((VLOOKUP(Table1[[#This Row],[SKU]],'[1]All Skus'!$A:$Y,2,FALSE))="AKG",(VLOOKUP(Table1[[#This Row],[SKU]],'[1]All Skus'!$A:$Y,5,FALSE)),""))</f>
        <v>AT410020</v>
      </c>
      <c r="E38" s="21">
        <f>(IF((VLOOKUP(Table1[[#This Row],[SKU]],'[1]All Skus'!$A:$Y,2,FALSE))="AKG",(VLOOKUP(Table1[[#This Row],[SKU]],'[1]All Skus'!$A:$Y,6,FALSE)),""))</f>
        <v>0</v>
      </c>
      <c r="F38" s="21">
        <f>(IF((VLOOKUP(Table1[[#This Row],[SKU]],'[1]All Skus'!$A:$Y,2,FALSE))="AKG",(VLOOKUP(Table1[[#This Row],[SKU]],'[1]All Skus'!$A:$Y,7,FALSE)),""))</f>
        <v>0</v>
      </c>
      <c r="G38" s="22" t="str">
        <f>(IF((VLOOKUP(Table1[[#This Row],[SKU]],'[1]All Skus'!$A:$Y,2,FALSE))="AKG",(VLOOKUP(Table1[[#This Row],[SKU]],'[1]All Skus'!$A:$Y,8,FALSE)),""))</f>
        <v>Handheld Vocal Microphone</v>
      </c>
      <c r="H38" s="22" t="str">
        <f>(IF((VLOOKUP(Table1[[#This Row],[SKU]],'[1]All Skus'!$A:$Y,2,FALSE))="AKG",(VLOOKUP(Table1[[#This Row],[SKU]],'[1]All Skus'!$A:$Y,9,FALSE)),""))</f>
        <v>Reference dynamic vocal microphone, highest audio performance for stage and studio.</v>
      </c>
      <c r="I38" s="23">
        <f>(IF((VLOOKUP(Table1[[#This Row],[SKU]],'[1]All Skus'!$A:$Y,2,FALSE))="AKG",(VLOOKUP(Table1[[#This Row],[SKU]],'[1]All Skus'!$A:$Y,10,FALSE)),""))</f>
        <v>345</v>
      </c>
      <c r="J38" s="23">
        <f>(IF((VLOOKUP(Table1[[#This Row],[SKU]],'[1]All Skus'!$A:$Y,2,FALSE))="AKG",(VLOOKUP(Table1[[#This Row],[SKU]],'[1]All Skus'!$A:$Y,11,FALSE)),""))</f>
        <v>279</v>
      </c>
      <c r="K38" s="24">
        <f>(IF((VLOOKUP(Table1[[#This Row],[SKU]],'[1]All Skus'!$A:$Y,2,FALSE))="AKG",(VLOOKUP(Table1[[#This Row],[SKU]],'[1]All Skus'!$A:$Y,16,FALSE)),""))</f>
        <v>885038021414</v>
      </c>
      <c r="L38" s="24">
        <f>(IF((VLOOKUP(Table1[[#This Row],[SKU]],'[1]All Skus'!$A:$Y,2,FALSE))="AKG",(VLOOKUP(Table1[[#This Row],[SKU]],'[1]All Skus'!$A:$Y,17,FALSE)),""))</f>
        <v>9002761021417</v>
      </c>
      <c r="M38" s="25">
        <f>(IF((VLOOKUP(Table1[[#This Row],[SKU]],'[1]All Skus'!$A:$Y,2,FALSE))="AKG",(VLOOKUP(Table1[[#This Row],[SKU]],'[1]All Skus'!$A:$Y,18,FALSE)),""))</f>
        <v>3</v>
      </c>
      <c r="N38" s="25">
        <f>(IF((VLOOKUP(Table1[[#This Row],[SKU]],'[1]All Skus'!$A:$Y,2,FALSE))="AKG",(VLOOKUP(Table1[[#This Row],[SKU]],'[1]All Skus'!$A:$Y,19,FALSE)),""))</f>
        <v>6</v>
      </c>
      <c r="O38" s="25">
        <f>(IF((VLOOKUP(Table1[[#This Row],[SKU]],'[1]All Skus'!$A:$Y,2,FALSE))="AKG",(VLOOKUP(Table1[[#This Row],[SKU]],'[1]All Skus'!$A:$Y,20,FALSE)),""))</f>
        <v>8</v>
      </c>
      <c r="P38" s="25">
        <f>(IF((VLOOKUP(Table1[[#This Row],[SKU]],'[1]All Skus'!$A:$Y,2,FALSE))="AKG",(VLOOKUP(Table1[[#This Row],[SKU]],'[1]All Skus'!$A:$Y,21,FALSE)),""))</f>
        <v>4</v>
      </c>
      <c r="Q38" s="25" t="str">
        <f>(IF((VLOOKUP(Table1[[#This Row],[SKU]],'[1]All Skus'!$A:$Y,2,FALSE))="AKG",(VLOOKUP(Table1[[#This Row],[SKU]],'[1]All Skus'!$A:$Y,22,FALSE)),""))</f>
        <v>CN</v>
      </c>
      <c r="R38" s="25" t="str">
        <f>(IF((VLOOKUP(Table1[[#This Row],[SKU]],'[1]All Skus'!$A:$Y,2,FALSE))="AKG",(VLOOKUP(Table1[[#This Row],[SKU]],'[1]All Skus'!$A:$Y,23,FALSE)),""))</f>
        <v>Non Compliant</v>
      </c>
      <c r="S38" s="26" t="str">
        <f>(IF((VLOOKUP(Table1[[#This Row],[SKU]],'[1]All Skus'!$A:$Y,2,FALSE))="AKG",(VLOOKUP(Table1[[#This Row],[SKU]],'[1]All Skus'!$A:$Y,24,FALSE)),""))</f>
        <v>https://www.akg.com/Wireless/Wireless%20Accessories/D7WL1.html</v>
      </c>
      <c r="T38" s="27">
        <v>36</v>
      </c>
    </row>
    <row r="39" spans="1:20" ht="15" customHeight="1" x14ac:dyDescent="0.3">
      <c r="A39" s="19" t="s">
        <v>56</v>
      </c>
      <c r="B39" s="20" t="str">
        <f>(IF((VLOOKUP(Table1[[#This Row],[SKU]],'[1]All Skus'!$A:$Y,2,FALSE))="AKG",(VLOOKUP(Table1[[#This Row],[SKU]],'[1]All Skus'!$A:$Y,3,FALSE)), ""))</f>
        <v>Wired Mics</v>
      </c>
      <c r="C39" s="21" t="str">
        <f>(IF((VLOOKUP(Table1[[#This Row],[SKU]],'[1]All Skus'!$A:$Y,2,FALSE))="AKG",(VLOOKUP(Table1[[#This Row],[SKU]],'[1]All Skus'!$A:$Y,4,FALSE)),""))</f>
        <v>D7S</v>
      </c>
      <c r="D39" s="21" t="str">
        <f>(IF((VLOOKUP(Table1[[#This Row],[SKU]],'[1]All Skus'!$A:$Y,2,FALSE))="AKG",(VLOOKUP(Table1[[#This Row],[SKU]],'[1]All Skus'!$A:$Y,5,FALSE)),""))</f>
        <v>AT410020</v>
      </c>
      <c r="E39" s="21">
        <f>(IF((VLOOKUP(Table1[[#This Row],[SKU]],'[1]All Skus'!$A:$Y,2,FALSE))="AKG",(VLOOKUP(Table1[[#This Row],[SKU]],'[1]All Skus'!$A:$Y,6,FALSE)),""))</f>
        <v>0</v>
      </c>
      <c r="F39" s="21">
        <f>(IF((VLOOKUP(Table1[[#This Row],[SKU]],'[1]All Skus'!$A:$Y,2,FALSE))="AKG",(VLOOKUP(Table1[[#This Row],[SKU]],'[1]All Skus'!$A:$Y,7,FALSE)),""))</f>
        <v>0</v>
      </c>
      <c r="G39" s="22" t="str">
        <f>(IF((VLOOKUP(Table1[[#This Row],[SKU]],'[1]All Skus'!$A:$Y,2,FALSE))="AKG",(VLOOKUP(Table1[[#This Row],[SKU]],'[1]All Skus'!$A:$Y,8,FALSE)),""))</f>
        <v>Handheld Vocal Microphone</v>
      </c>
      <c r="H39" s="22" t="str">
        <f>(IF((VLOOKUP(Table1[[#This Row],[SKU]],'[1]All Skus'!$A:$Y,2,FALSE))="AKG",(VLOOKUP(Table1[[#This Row],[SKU]],'[1]All Skus'!$A:$Y,9,FALSE)),""))</f>
        <v>D7 with on/off switch</v>
      </c>
      <c r="I39" s="23">
        <f>(IF((VLOOKUP(Table1[[#This Row],[SKU]],'[1]All Skus'!$A:$Y,2,FALSE))="AKG",(VLOOKUP(Table1[[#This Row],[SKU]],'[1]All Skus'!$A:$Y,10,FALSE)),""))</f>
        <v>365</v>
      </c>
      <c r="J39" s="23">
        <f>(IF((VLOOKUP(Table1[[#This Row],[SKU]],'[1]All Skus'!$A:$Y,2,FALSE))="AKG",(VLOOKUP(Table1[[#This Row],[SKU]],'[1]All Skus'!$A:$Y,11,FALSE)),""))</f>
        <v>299</v>
      </c>
      <c r="K39" s="24">
        <f>(IF((VLOOKUP(Table1[[#This Row],[SKU]],'[1]All Skus'!$A:$Y,2,FALSE))="AKG",(VLOOKUP(Table1[[#This Row],[SKU]],'[1]All Skus'!$A:$Y,16,FALSE)),""))</f>
        <v>885038021421</v>
      </c>
      <c r="L39" s="24">
        <f>(IF((VLOOKUP(Table1[[#This Row],[SKU]],'[1]All Skus'!$A:$Y,2,FALSE))="AKG",(VLOOKUP(Table1[[#This Row],[SKU]],'[1]All Skus'!$A:$Y,17,FALSE)),""))</f>
        <v>9002761021424</v>
      </c>
      <c r="M39" s="25">
        <f>(IF((VLOOKUP(Table1[[#This Row],[SKU]],'[1]All Skus'!$A:$Y,2,FALSE))="AKG",(VLOOKUP(Table1[[#This Row],[SKU]],'[1]All Skus'!$A:$Y,18,FALSE)),""))</f>
        <v>15</v>
      </c>
      <c r="N39" s="25">
        <f>(IF((VLOOKUP(Table1[[#This Row],[SKU]],'[1]All Skus'!$A:$Y,2,FALSE))="AKG",(VLOOKUP(Table1[[#This Row],[SKU]],'[1]All Skus'!$A:$Y,19,FALSE)),""))</f>
        <v>17</v>
      </c>
      <c r="O39" s="25">
        <f>(IF((VLOOKUP(Table1[[#This Row],[SKU]],'[1]All Skus'!$A:$Y,2,FALSE))="AKG",(VLOOKUP(Table1[[#This Row],[SKU]],'[1]All Skus'!$A:$Y,20,FALSE)),""))</f>
        <v>12</v>
      </c>
      <c r="P39" s="25">
        <f>(IF((VLOOKUP(Table1[[#This Row],[SKU]],'[1]All Skus'!$A:$Y,2,FALSE))="AKG",(VLOOKUP(Table1[[#This Row],[SKU]],'[1]All Skus'!$A:$Y,21,FALSE)),""))</f>
        <v>4</v>
      </c>
      <c r="Q39" s="25" t="str">
        <f>(IF((VLOOKUP(Table1[[#This Row],[SKU]],'[1]All Skus'!$A:$Y,2,FALSE))="AKG",(VLOOKUP(Table1[[#This Row],[SKU]],'[1]All Skus'!$A:$Y,22,FALSE)),""))</f>
        <v>CN</v>
      </c>
      <c r="R39" s="25" t="str">
        <f>(IF((VLOOKUP(Table1[[#This Row],[SKU]],'[1]All Skus'!$A:$Y,2,FALSE))="AKG",(VLOOKUP(Table1[[#This Row],[SKU]],'[1]All Skus'!$A:$Y,23,FALSE)),""))</f>
        <v>Non Compliant</v>
      </c>
      <c r="S39" s="26" t="str">
        <f>(IF((VLOOKUP(Table1[[#This Row],[SKU]],'[1]All Skus'!$A:$Y,2,FALSE))="AKG",(VLOOKUP(Table1[[#This Row],[SKU]],'[1]All Skus'!$A:$Y,24,FALSE)),""))</f>
        <v>https://www.akg.com/Microphones/Dynamic%20Microphones/3139X00020.html</v>
      </c>
      <c r="T39" s="27">
        <v>37</v>
      </c>
    </row>
    <row r="40" spans="1:20" ht="15" customHeight="1" x14ac:dyDescent="0.3">
      <c r="A40" s="28" t="s">
        <v>57</v>
      </c>
      <c r="B40" s="20">
        <f>(IF((VLOOKUP(Table1[[#This Row],[SKU]],'[1]All Skus'!$A:$Y,2,FALSE))="AKG",(VLOOKUP(Table1[[#This Row],[SKU]],'[1]All Skus'!$A:$Y,3,FALSE)), ""))</f>
        <v>0</v>
      </c>
      <c r="C40" s="21">
        <f>(IF((VLOOKUP(Table1[[#This Row],[SKU]],'[1]All Skus'!$A:$Y,2,FALSE))="AKG",(VLOOKUP(Table1[[#This Row],[SKU]],'[1]All Skus'!$A:$Y,4,FALSE)),""))</f>
        <v>0</v>
      </c>
      <c r="D40" s="21">
        <f>(IF((VLOOKUP(Table1[[#This Row],[SKU]],'[1]All Skus'!$A:$Y,2,FALSE))="AKG",(VLOOKUP(Table1[[#This Row],[SKU]],'[1]All Skus'!$A:$Y,5,FALSE)),""))</f>
        <v>0</v>
      </c>
      <c r="E40" s="21">
        <f>(IF((VLOOKUP(Table1[[#This Row],[SKU]],'[1]All Skus'!$A:$Y,2,FALSE))="AKG",(VLOOKUP(Table1[[#This Row],[SKU]],'[1]All Skus'!$A:$Y,6,FALSE)),""))</f>
        <v>0</v>
      </c>
      <c r="F40" s="21">
        <f>(IF((VLOOKUP(Table1[[#This Row],[SKU]],'[1]All Skus'!$A:$Y,2,FALSE))="AKG",(VLOOKUP(Table1[[#This Row],[SKU]],'[1]All Skus'!$A:$Y,7,FALSE)),""))</f>
        <v>0</v>
      </c>
      <c r="G40" s="22">
        <f>(IF((VLOOKUP(Table1[[#This Row],[SKU]],'[1]All Skus'!$A:$Y,2,FALSE))="AKG",(VLOOKUP(Table1[[#This Row],[SKU]],'[1]All Skus'!$A:$Y,8,FALSE)),""))</f>
        <v>0</v>
      </c>
      <c r="H40" s="22">
        <f>(IF((VLOOKUP(Table1[[#This Row],[SKU]],'[1]All Skus'!$A:$Y,2,FALSE))="AKG",(VLOOKUP(Table1[[#This Row],[SKU]],'[1]All Skus'!$A:$Y,9,FALSE)),""))</f>
        <v>0</v>
      </c>
      <c r="I40" s="23">
        <f>(IF((VLOOKUP(Table1[[#This Row],[SKU]],'[1]All Skus'!$A:$Y,2,FALSE))="AKG",(VLOOKUP(Table1[[#This Row],[SKU]],'[1]All Skus'!$A:$Y,10,FALSE)),""))</f>
        <v>0</v>
      </c>
      <c r="J40" s="23">
        <f>(IF((VLOOKUP(Table1[[#This Row],[SKU]],'[1]All Skus'!$A:$Y,2,FALSE))="AKG",(VLOOKUP(Table1[[#This Row],[SKU]],'[1]All Skus'!$A:$Y,11,FALSE)),""))</f>
        <v>0</v>
      </c>
      <c r="K40" s="24">
        <f>(IF((VLOOKUP(Table1[[#This Row],[SKU]],'[1]All Skus'!$A:$Y,2,FALSE))="AKG",(VLOOKUP(Table1[[#This Row],[SKU]],'[1]All Skus'!$A:$Y,16,FALSE)),""))</f>
        <v>0</v>
      </c>
      <c r="L40" s="24">
        <f>(IF((VLOOKUP(Table1[[#This Row],[SKU]],'[1]All Skus'!$A:$Y,2,FALSE))="AKG",(VLOOKUP(Table1[[#This Row],[SKU]],'[1]All Skus'!$A:$Y,17,FALSE)),""))</f>
        <v>0</v>
      </c>
      <c r="M40" s="25">
        <f>(IF((VLOOKUP(Table1[[#This Row],[SKU]],'[1]All Skus'!$A:$Y,2,FALSE))="AKG",(VLOOKUP(Table1[[#This Row],[SKU]],'[1]All Skus'!$A:$Y,18,FALSE)),""))</f>
        <v>0</v>
      </c>
      <c r="N40" s="25">
        <f>(IF((VLOOKUP(Table1[[#This Row],[SKU]],'[1]All Skus'!$A:$Y,2,FALSE))="AKG",(VLOOKUP(Table1[[#This Row],[SKU]],'[1]All Skus'!$A:$Y,19,FALSE)),""))</f>
        <v>0</v>
      </c>
      <c r="O40" s="25">
        <f>(IF((VLOOKUP(Table1[[#This Row],[SKU]],'[1]All Skus'!$A:$Y,2,FALSE))="AKG",(VLOOKUP(Table1[[#This Row],[SKU]],'[1]All Skus'!$A:$Y,20,FALSE)),""))</f>
        <v>0</v>
      </c>
      <c r="P40" s="25">
        <f>(IF((VLOOKUP(Table1[[#This Row],[SKU]],'[1]All Skus'!$A:$Y,2,FALSE))="AKG",(VLOOKUP(Table1[[#This Row],[SKU]],'[1]All Skus'!$A:$Y,21,FALSE)),""))</f>
        <v>0</v>
      </c>
      <c r="Q40" s="25">
        <f>(IF((VLOOKUP(Table1[[#This Row],[SKU]],'[1]All Skus'!$A:$Y,2,FALSE))="AKG",(VLOOKUP(Table1[[#This Row],[SKU]],'[1]All Skus'!$A:$Y,22,FALSE)),""))</f>
        <v>0</v>
      </c>
      <c r="R40" s="25">
        <f>(IF((VLOOKUP(Table1[[#This Row],[SKU]],'[1]All Skus'!$A:$Y,2,FALSE))="AKG",(VLOOKUP(Table1[[#This Row],[SKU]],'[1]All Skus'!$A:$Y,23,FALSE)),""))</f>
        <v>0</v>
      </c>
      <c r="S40" s="26">
        <f>(IF((VLOOKUP(Table1[[#This Row],[SKU]],'[1]All Skus'!$A:$Y,2,FALSE))="AKG",(VLOOKUP(Table1[[#This Row],[SKU]],'[1]All Skus'!$A:$Y,24,FALSE)),""))</f>
        <v>0</v>
      </c>
      <c r="T40" s="27">
        <v>38</v>
      </c>
    </row>
    <row r="41" spans="1:20" ht="15" customHeight="1" x14ac:dyDescent="0.3">
      <c r="A41" s="19" t="s">
        <v>58</v>
      </c>
      <c r="B41" s="20" t="str">
        <f>(IF((VLOOKUP(Table1[[#This Row],[SKU]],'[1]All Skus'!$A:$Y,2,FALSE))="AKG",(VLOOKUP(Table1[[#This Row],[SKU]],'[1]All Skus'!$A:$Y,3,FALSE)), ""))</f>
        <v>Wired Mics</v>
      </c>
      <c r="C41" s="21" t="str">
        <f>(IF((VLOOKUP(Table1[[#This Row],[SKU]],'[1]All Skus'!$A:$Y,2,FALSE))="AKG",(VLOOKUP(Table1[[#This Row],[SKU]],'[1]All Skus'!$A:$Y,4,FALSE)),""))</f>
        <v>P2</v>
      </c>
      <c r="D41" s="21" t="str">
        <f>(IF((VLOOKUP(Table1[[#This Row],[SKU]],'[1]All Skus'!$A:$Y,2,FALSE))="AKG",(VLOOKUP(Table1[[#This Row],[SKU]],'[1]All Skus'!$A:$Y,5,FALSE)),""))</f>
        <v>AT410020</v>
      </c>
      <c r="E41" s="21">
        <f>(IF((VLOOKUP(Table1[[#This Row],[SKU]],'[1]All Skus'!$A:$Y,2,FALSE))="AKG",(VLOOKUP(Table1[[#This Row],[SKU]],'[1]All Skus'!$A:$Y,6,FALSE)),""))</f>
        <v>0</v>
      </c>
      <c r="F41" s="21">
        <f>(IF((VLOOKUP(Table1[[#This Row],[SKU]],'[1]All Skus'!$A:$Y,2,FALSE))="AKG",(VLOOKUP(Table1[[#This Row],[SKU]],'[1]All Skus'!$A:$Y,7,FALSE)),""))</f>
        <v>0</v>
      </c>
      <c r="G41" s="22" t="str">
        <f>(IF((VLOOKUP(Table1[[#This Row],[SKU]],'[1]All Skus'!$A:$Y,2,FALSE))="AKG",(VLOOKUP(Table1[[#This Row],[SKU]],'[1]All Skus'!$A:$Y,8,FALSE)),""))</f>
        <v>Instrument Microphone</v>
      </c>
      <c r="H41" s="22" t="str">
        <f>(IF((VLOOKUP(Table1[[#This Row],[SKU]],'[1]All Skus'!$A:$Y,2,FALSE))="AKG",(VLOOKUP(Table1[[#This Row],[SKU]],'[1]All Skus'!$A:$Y,9,FALSE)),""))</f>
        <v>Dynamic microphone designed for low-pitched instruments</v>
      </c>
      <c r="I41" s="23">
        <f>(IF((VLOOKUP(Table1[[#This Row],[SKU]],'[1]All Skus'!$A:$Y,2,FALSE))="AKG",(VLOOKUP(Table1[[#This Row],[SKU]],'[1]All Skus'!$A:$Y,10,FALSE)),""))</f>
        <v>175</v>
      </c>
      <c r="J41" s="23">
        <f>(IF((VLOOKUP(Table1[[#This Row],[SKU]],'[1]All Skus'!$A:$Y,2,FALSE))="AKG",(VLOOKUP(Table1[[#This Row],[SKU]],'[1]All Skus'!$A:$Y,11,FALSE)),""))</f>
        <v>139</v>
      </c>
      <c r="K41" s="24">
        <f>(IF((VLOOKUP(Table1[[#This Row],[SKU]],'[1]All Skus'!$A:$Y,2,FALSE))="AKG",(VLOOKUP(Table1[[#This Row],[SKU]],'[1]All Skus'!$A:$Y,16,FALSE)),""))</f>
        <v>885038026976</v>
      </c>
      <c r="L41" s="24">
        <f>(IF((VLOOKUP(Table1[[#This Row],[SKU]],'[1]All Skus'!$A:$Y,2,FALSE))="AKG",(VLOOKUP(Table1[[#This Row],[SKU]],'[1]All Skus'!$A:$Y,17,FALSE)),""))</f>
        <v>9002761026979</v>
      </c>
      <c r="M41" s="25">
        <f>(IF((VLOOKUP(Table1[[#This Row],[SKU]],'[1]All Skus'!$A:$Y,2,FALSE))="AKG",(VLOOKUP(Table1[[#This Row],[SKU]],'[1]All Skus'!$A:$Y,18,FALSE)),""))</f>
        <v>3</v>
      </c>
      <c r="N41" s="25">
        <f>(IF((VLOOKUP(Table1[[#This Row],[SKU]],'[1]All Skus'!$A:$Y,2,FALSE))="AKG",(VLOOKUP(Table1[[#This Row],[SKU]],'[1]All Skus'!$A:$Y,19,FALSE)),""))</f>
        <v>8</v>
      </c>
      <c r="O41" s="25">
        <f>(IF((VLOOKUP(Table1[[#This Row],[SKU]],'[1]All Skus'!$A:$Y,2,FALSE))="AKG",(VLOOKUP(Table1[[#This Row],[SKU]],'[1]All Skus'!$A:$Y,20,FALSE)),""))</f>
        <v>6</v>
      </c>
      <c r="P41" s="25">
        <f>(IF((VLOOKUP(Table1[[#This Row],[SKU]],'[1]All Skus'!$A:$Y,2,FALSE))="AKG",(VLOOKUP(Table1[[#This Row],[SKU]],'[1]All Skus'!$A:$Y,21,FALSE)),""))</f>
        <v>3.6</v>
      </c>
      <c r="Q41" s="25" t="str">
        <f>(IF((VLOOKUP(Table1[[#This Row],[SKU]],'[1]All Skus'!$A:$Y,2,FALSE))="AKG",(VLOOKUP(Table1[[#This Row],[SKU]],'[1]All Skus'!$A:$Y,22,FALSE)),""))</f>
        <v>CN</v>
      </c>
      <c r="R41" s="25" t="str">
        <f>(IF((VLOOKUP(Table1[[#This Row],[SKU]],'[1]All Skus'!$A:$Y,2,FALSE))="AKG",(VLOOKUP(Table1[[#This Row],[SKU]],'[1]All Skus'!$A:$Y,23,FALSE)),""))</f>
        <v>Non Compliant</v>
      </c>
      <c r="S41" s="26" t="str">
        <f>(IF((VLOOKUP(Table1[[#This Row],[SKU]],'[1]All Skus'!$A:$Y,2,FALSE))="AKG",(VLOOKUP(Table1[[#This Row],[SKU]],'[1]All Skus'!$A:$Y,24,FALSE)),""))</f>
        <v>https://www.akg.com/Microphones/Dynamic%20Microphones/P2.html</v>
      </c>
      <c r="T41" s="27">
        <v>39</v>
      </c>
    </row>
    <row r="42" spans="1:20" ht="15" customHeight="1" x14ac:dyDescent="0.3">
      <c r="A42" s="19" t="s">
        <v>59</v>
      </c>
      <c r="B42" s="20" t="str">
        <f>(IF((VLOOKUP(Table1[[#This Row],[SKU]],'[1]All Skus'!$A:$Y,2,FALSE))="AKG",(VLOOKUP(Table1[[#This Row],[SKU]],'[1]All Skus'!$A:$Y,3,FALSE)), ""))</f>
        <v>Wired Mics</v>
      </c>
      <c r="C42" s="21" t="str">
        <f>(IF((VLOOKUP(Table1[[#This Row],[SKU]],'[1]All Skus'!$A:$Y,2,FALSE))="AKG",(VLOOKUP(Table1[[#This Row],[SKU]],'[1]All Skus'!$A:$Y,4,FALSE)),""))</f>
        <v>P4</v>
      </c>
      <c r="D42" s="21" t="str">
        <f>(IF((VLOOKUP(Table1[[#This Row],[SKU]],'[1]All Skus'!$A:$Y,2,FALSE))="AKG",(VLOOKUP(Table1[[#This Row],[SKU]],'[1]All Skus'!$A:$Y,5,FALSE)),""))</f>
        <v>AT410020</v>
      </c>
      <c r="E42" s="21">
        <f>(IF((VLOOKUP(Table1[[#This Row],[SKU]],'[1]All Skus'!$A:$Y,2,FALSE))="AKG",(VLOOKUP(Table1[[#This Row],[SKU]],'[1]All Skus'!$A:$Y,6,FALSE)),""))</f>
        <v>0</v>
      </c>
      <c r="F42" s="21">
        <f>(IF((VLOOKUP(Table1[[#This Row],[SKU]],'[1]All Skus'!$A:$Y,2,FALSE))="AKG",(VLOOKUP(Table1[[#This Row],[SKU]],'[1]All Skus'!$A:$Y,7,FALSE)),""))</f>
        <v>0</v>
      </c>
      <c r="G42" s="22" t="str">
        <f>(IF((VLOOKUP(Table1[[#This Row],[SKU]],'[1]All Skus'!$A:$Y,2,FALSE))="AKG",(VLOOKUP(Table1[[#This Row],[SKU]],'[1]All Skus'!$A:$Y,8,FALSE)),""))</f>
        <v>Instrument Microphone</v>
      </c>
      <c r="H42" s="22" t="str">
        <f>(IF((VLOOKUP(Table1[[#This Row],[SKU]],'[1]All Skus'!$A:$Y,2,FALSE))="AKG",(VLOOKUP(Table1[[#This Row],[SKU]],'[1]All Skus'!$A:$Y,9,FALSE)),""))</f>
        <v>Dynamic microphone designed for drums and percussions, wind instruments and guitar amps</v>
      </c>
      <c r="I42" s="23">
        <f>(IF((VLOOKUP(Table1[[#This Row],[SKU]],'[1]All Skus'!$A:$Y,2,FALSE))="AKG",(VLOOKUP(Table1[[#This Row],[SKU]],'[1]All Skus'!$A:$Y,10,FALSE)),""))</f>
        <v>110</v>
      </c>
      <c r="J42" s="23">
        <f>(IF((VLOOKUP(Table1[[#This Row],[SKU]],'[1]All Skus'!$A:$Y,2,FALSE))="AKG",(VLOOKUP(Table1[[#This Row],[SKU]],'[1]All Skus'!$A:$Y,11,FALSE)),""))</f>
        <v>89</v>
      </c>
      <c r="K42" s="24">
        <f>(IF((VLOOKUP(Table1[[#This Row],[SKU]],'[1]All Skus'!$A:$Y,2,FALSE))="AKG",(VLOOKUP(Table1[[#This Row],[SKU]],'[1]All Skus'!$A:$Y,16,FALSE)),""))</f>
        <v>885038026952</v>
      </c>
      <c r="L42" s="24">
        <f>(IF((VLOOKUP(Table1[[#This Row],[SKU]],'[1]All Skus'!$A:$Y,2,FALSE))="AKG",(VLOOKUP(Table1[[#This Row],[SKU]],'[1]All Skus'!$A:$Y,17,FALSE)),""))</f>
        <v>9002761026955</v>
      </c>
      <c r="M42" s="25">
        <f>(IF((VLOOKUP(Table1[[#This Row],[SKU]],'[1]All Skus'!$A:$Y,2,FALSE))="AKG",(VLOOKUP(Table1[[#This Row],[SKU]],'[1]All Skus'!$A:$Y,18,FALSE)),""))</f>
        <v>3</v>
      </c>
      <c r="N42" s="25">
        <f>(IF((VLOOKUP(Table1[[#This Row],[SKU]],'[1]All Skus'!$A:$Y,2,FALSE))="AKG",(VLOOKUP(Table1[[#This Row],[SKU]],'[1]All Skus'!$A:$Y,19,FALSE)),""))</f>
        <v>7</v>
      </c>
      <c r="O42" s="25">
        <f>(IF((VLOOKUP(Table1[[#This Row],[SKU]],'[1]All Skus'!$A:$Y,2,FALSE))="AKG",(VLOOKUP(Table1[[#This Row],[SKU]],'[1]All Skus'!$A:$Y,20,FALSE)),""))</f>
        <v>5</v>
      </c>
      <c r="P42" s="25">
        <f>(IF((VLOOKUP(Table1[[#This Row],[SKU]],'[1]All Skus'!$A:$Y,2,FALSE))="AKG",(VLOOKUP(Table1[[#This Row],[SKU]],'[1]All Skus'!$A:$Y,21,FALSE)),""))</f>
        <v>2.4</v>
      </c>
      <c r="Q42" s="25" t="str">
        <f>(IF((VLOOKUP(Table1[[#This Row],[SKU]],'[1]All Skus'!$A:$Y,2,FALSE))="AKG",(VLOOKUP(Table1[[#This Row],[SKU]],'[1]All Skus'!$A:$Y,22,FALSE)),""))</f>
        <v>CN</v>
      </c>
      <c r="R42" s="25" t="str">
        <f>(IF((VLOOKUP(Table1[[#This Row],[SKU]],'[1]All Skus'!$A:$Y,2,FALSE))="AKG",(VLOOKUP(Table1[[#This Row],[SKU]],'[1]All Skus'!$A:$Y,23,FALSE)),""))</f>
        <v>Non Compliant</v>
      </c>
      <c r="S42" s="26" t="str">
        <f>(IF((VLOOKUP(Table1[[#This Row],[SKU]],'[1]All Skus'!$A:$Y,2,FALSE))="AKG",(VLOOKUP(Table1[[#This Row],[SKU]],'[1]All Skus'!$A:$Y,24,FALSE)),""))</f>
        <v>https://www.akg.com/Microphones/Dynamic%20Microphones/P4.html</v>
      </c>
      <c r="T42" s="27">
        <v>40</v>
      </c>
    </row>
    <row r="43" spans="1:20" ht="15" customHeight="1" x14ac:dyDescent="0.3">
      <c r="A43" s="19" t="s">
        <v>60</v>
      </c>
      <c r="B43" s="20" t="str">
        <f>(IF((VLOOKUP(Table1[[#This Row],[SKU]],'[1]All Skus'!$A:$Y,2,FALSE))="AKG",(VLOOKUP(Table1[[#This Row],[SKU]],'[1]All Skus'!$A:$Y,3,FALSE)), ""))</f>
        <v>Wired Mics</v>
      </c>
      <c r="C43" s="21" t="str">
        <f>(IF((VLOOKUP(Table1[[#This Row],[SKU]],'[1]All Skus'!$A:$Y,2,FALSE))="AKG",(VLOOKUP(Table1[[#This Row],[SKU]],'[1]All Skus'!$A:$Y,4,FALSE)),""))</f>
        <v>C411 PP</v>
      </c>
      <c r="D43" s="21" t="str">
        <f>(IF((VLOOKUP(Table1[[#This Row],[SKU]],'[1]All Skus'!$A:$Y,2,FALSE))="AKG",(VLOOKUP(Table1[[#This Row],[SKU]],'[1]All Skus'!$A:$Y,5,FALSE)),""))</f>
        <v>AT410010</v>
      </c>
      <c r="E43" s="21">
        <f>(IF((VLOOKUP(Table1[[#This Row],[SKU]],'[1]All Skus'!$A:$Y,2,FALSE))="AKG",(VLOOKUP(Table1[[#This Row],[SKU]],'[1]All Skus'!$A:$Y,6,FALSE)),""))</f>
        <v>0</v>
      </c>
      <c r="F43" s="21">
        <f>(IF((VLOOKUP(Table1[[#This Row],[SKU]],'[1]All Skus'!$A:$Y,2,FALSE))="AKG",(VLOOKUP(Table1[[#This Row],[SKU]],'[1]All Skus'!$A:$Y,7,FALSE)),""))</f>
        <v>0</v>
      </c>
      <c r="G43" s="22" t="str">
        <f>(IF((VLOOKUP(Table1[[#This Row],[SKU]],'[1]All Skus'!$A:$Y,2,FALSE))="AKG",(VLOOKUP(Table1[[#This Row],[SKU]],'[1]All Skus'!$A:$Y,8,FALSE)),""))</f>
        <v>Instrument Microphone</v>
      </c>
      <c r="H43" s="22" t="str">
        <f>(IF((VLOOKUP(Table1[[#This Row],[SKU]],'[1]All Skus'!$A:$Y,2,FALSE))="AKG",(VLOOKUP(Table1[[#This Row],[SKU]],'[1]All Skus'!$A:$Y,9,FALSE)),""))</f>
        <v>For hardwire applications, with standard XLR connector for phantom powering.</v>
      </c>
      <c r="I43" s="23">
        <f>(IF((VLOOKUP(Table1[[#This Row],[SKU]],'[1]All Skus'!$A:$Y,2,FALSE))="AKG",(VLOOKUP(Table1[[#This Row],[SKU]],'[1]All Skus'!$A:$Y,10,FALSE)),""))</f>
        <v>305</v>
      </c>
      <c r="J43" s="23">
        <f>(IF((VLOOKUP(Table1[[#This Row],[SKU]],'[1]All Skus'!$A:$Y,2,FALSE))="AKG",(VLOOKUP(Table1[[#This Row],[SKU]],'[1]All Skus'!$A:$Y,11,FALSE)),""))</f>
        <v>245</v>
      </c>
      <c r="K43" s="24">
        <f>(IF((VLOOKUP(Table1[[#This Row],[SKU]],'[1]All Skus'!$A:$Y,2,FALSE))="AKG",(VLOOKUP(Table1[[#This Row],[SKU]],'[1]All Skus'!$A:$Y,16,FALSE)),""))</f>
        <v>885038006251</v>
      </c>
      <c r="L43" s="24">
        <f>(IF((VLOOKUP(Table1[[#This Row],[SKU]],'[1]All Skus'!$A:$Y,2,FALSE))="AKG",(VLOOKUP(Table1[[#This Row],[SKU]],'[1]All Skus'!$A:$Y,17,FALSE)),""))</f>
        <v>9002761006254</v>
      </c>
      <c r="M43" s="25">
        <f>(IF((VLOOKUP(Table1[[#This Row],[SKU]],'[1]All Skus'!$A:$Y,2,FALSE))="AKG",(VLOOKUP(Table1[[#This Row],[SKU]],'[1]All Skus'!$A:$Y,18,FALSE)),""))</f>
        <v>6.5</v>
      </c>
      <c r="N43" s="25">
        <f>(IF((VLOOKUP(Table1[[#This Row],[SKU]],'[1]All Skus'!$A:$Y,2,FALSE))="AKG",(VLOOKUP(Table1[[#This Row],[SKU]],'[1]All Skus'!$A:$Y,19,FALSE)),""))</f>
        <v>10.5</v>
      </c>
      <c r="O43" s="25">
        <f>(IF((VLOOKUP(Table1[[#This Row],[SKU]],'[1]All Skus'!$A:$Y,2,FALSE))="AKG",(VLOOKUP(Table1[[#This Row],[SKU]],'[1]All Skus'!$A:$Y,20,FALSE)),""))</f>
        <v>2.5</v>
      </c>
      <c r="P43" s="25">
        <f>(IF((VLOOKUP(Table1[[#This Row],[SKU]],'[1]All Skus'!$A:$Y,2,FALSE))="AKG",(VLOOKUP(Table1[[#This Row],[SKU]],'[1]All Skus'!$A:$Y,21,FALSE)),""))</f>
        <v>2.4</v>
      </c>
      <c r="Q43" s="25" t="str">
        <f>(IF((VLOOKUP(Table1[[#This Row],[SKU]],'[1]All Skus'!$A:$Y,2,FALSE))="AKG",(VLOOKUP(Table1[[#This Row],[SKU]],'[1]All Skus'!$A:$Y,22,FALSE)),""))</f>
        <v>HU</v>
      </c>
      <c r="R43" s="25" t="str">
        <f>(IF((VLOOKUP(Table1[[#This Row],[SKU]],'[1]All Skus'!$A:$Y,2,FALSE))="AKG",(VLOOKUP(Table1[[#This Row],[SKU]],'[1]All Skus'!$A:$Y,23,FALSE)),""))</f>
        <v>Compliant</v>
      </c>
      <c r="S43" s="26" t="str">
        <f>(IF((VLOOKUP(Table1[[#This Row],[SKU]],'[1]All Skus'!$A:$Y,2,FALSE))="AKG",(VLOOKUP(Table1[[#This Row],[SKU]],'[1]All Skus'!$A:$Y,24,FALSE)),""))</f>
        <v>https://www.akg.com/Microphones/Condenser%20Microphones/C411PP.html</v>
      </c>
      <c r="T43" s="27">
        <v>41</v>
      </c>
    </row>
    <row r="44" spans="1:20" ht="15" customHeight="1" x14ac:dyDescent="0.3">
      <c r="A44" s="19" t="s">
        <v>61</v>
      </c>
      <c r="B44" s="20" t="str">
        <f>(IF((VLOOKUP(Table1[[#This Row],[SKU]],'[1]All Skus'!$A:$Y,2,FALSE))="AKG",(VLOOKUP(Table1[[#This Row],[SKU]],'[1]All Skus'!$A:$Y,3,FALSE)), ""))</f>
        <v>Wired Mics</v>
      </c>
      <c r="C44" s="21" t="str">
        <f>(IF((VLOOKUP(Table1[[#This Row],[SKU]],'[1]All Skus'!$A:$Y,2,FALSE))="AKG",(VLOOKUP(Table1[[#This Row],[SKU]],'[1]All Skus'!$A:$Y,4,FALSE)),""))</f>
        <v>C411 L</v>
      </c>
      <c r="D44" s="21">
        <f>(IF((VLOOKUP(Table1[[#This Row],[SKU]],'[1]All Skus'!$A:$Y,2,FALSE))="AKG",(VLOOKUP(Table1[[#This Row],[SKU]],'[1]All Skus'!$A:$Y,5,FALSE)),""))</f>
        <v>81300000</v>
      </c>
      <c r="E44" s="21">
        <f>(IF((VLOOKUP(Table1[[#This Row],[SKU]],'[1]All Skus'!$A:$Y,2,FALSE))="AKG",(VLOOKUP(Table1[[#This Row],[SKU]],'[1]All Skus'!$A:$Y,6,FALSE)),""))</f>
        <v>0</v>
      </c>
      <c r="F44" s="21">
        <f>(IF((VLOOKUP(Table1[[#This Row],[SKU]],'[1]All Skus'!$A:$Y,2,FALSE))="AKG",(VLOOKUP(Table1[[#This Row],[SKU]],'[1]All Skus'!$A:$Y,7,FALSE)),""))</f>
        <v>0</v>
      </c>
      <c r="G44" s="22" t="str">
        <f>(IF((VLOOKUP(Table1[[#This Row],[SKU]],'[1]All Skus'!$A:$Y,2,FALSE))="AKG",(VLOOKUP(Table1[[#This Row],[SKU]],'[1]All Skus'!$A:$Y,8,FALSE)),""))</f>
        <v>Instrument Microphone</v>
      </c>
      <c r="H44" s="22" t="str">
        <f>(IF((VLOOKUP(Table1[[#This Row],[SKU]],'[1]All Skus'!$A:$Y,2,FALSE))="AKG",(VLOOKUP(Table1[[#This Row],[SKU]],'[1]All Skus'!$A:$Y,9,FALSE)),""))</f>
        <v>Ultra-light vibration pickup with mini XLR connector for use with B29 L battery operated power supply or AKG WMS bodypack transmitters.</v>
      </c>
      <c r="I44" s="23">
        <f>(IF((VLOOKUP(Table1[[#This Row],[SKU]],'[1]All Skus'!$A:$Y,2,FALSE))="AKG",(VLOOKUP(Table1[[#This Row],[SKU]],'[1]All Skus'!$A:$Y,10,FALSE)),""))</f>
        <v>230</v>
      </c>
      <c r="J44" s="23">
        <f>(IF((VLOOKUP(Table1[[#This Row],[SKU]],'[1]All Skus'!$A:$Y,2,FALSE))="AKG",(VLOOKUP(Table1[[#This Row],[SKU]],'[1]All Skus'!$A:$Y,11,FALSE)),""))</f>
        <v>185</v>
      </c>
      <c r="K44" s="24">
        <f>(IF((VLOOKUP(Table1[[#This Row],[SKU]],'[1]All Skus'!$A:$Y,2,FALSE))="AKG",(VLOOKUP(Table1[[#This Row],[SKU]],'[1]All Skus'!$A:$Y,16,FALSE)),""))</f>
        <v>885038003809</v>
      </c>
      <c r="L44" s="24">
        <f>(IF((VLOOKUP(Table1[[#This Row],[SKU]],'[1]All Skus'!$A:$Y,2,FALSE))="AKG",(VLOOKUP(Table1[[#This Row],[SKU]],'[1]All Skus'!$A:$Y,17,FALSE)),""))</f>
        <v>9002761003802</v>
      </c>
      <c r="M44" s="25">
        <f>(IF((VLOOKUP(Table1[[#This Row],[SKU]],'[1]All Skus'!$A:$Y,2,FALSE))="AKG",(VLOOKUP(Table1[[#This Row],[SKU]],'[1]All Skus'!$A:$Y,18,FALSE)),""))</f>
        <v>6.8112000000000004</v>
      </c>
      <c r="N44" s="25">
        <f>(IF((VLOOKUP(Table1[[#This Row],[SKU]],'[1]All Skus'!$A:$Y,2,FALSE))="AKG",(VLOOKUP(Table1[[#This Row],[SKU]],'[1]All Skus'!$A:$Y,19,FALSE)),""))</f>
        <v>11.6</v>
      </c>
      <c r="O44" s="25">
        <f>(IF((VLOOKUP(Table1[[#This Row],[SKU]],'[1]All Skus'!$A:$Y,2,FALSE))="AKG",(VLOOKUP(Table1[[#This Row],[SKU]],'[1]All Skus'!$A:$Y,20,FALSE)),""))</f>
        <v>8.4</v>
      </c>
      <c r="P44" s="25">
        <f>(IF((VLOOKUP(Table1[[#This Row],[SKU]],'[1]All Skus'!$A:$Y,2,FALSE))="AKG",(VLOOKUP(Table1[[#This Row],[SKU]],'[1]All Skus'!$A:$Y,21,FALSE)),""))</f>
        <v>8.4</v>
      </c>
      <c r="Q44" s="25" t="str">
        <f>(IF((VLOOKUP(Table1[[#This Row],[SKU]],'[1]All Skus'!$A:$Y,2,FALSE))="AKG",(VLOOKUP(Table1[[#This Row],[SKU]],'[1]All Skus'!$A:$Y,22,FALSE)),""))</f>
        <v>HU</v>
      </c>
      <c r="R44" s="25" t="str">
        <f>(IF((VLOOKUP(Table1[[#This Row],[SKU]],'[1]All Skus'!$A:$Y,2,FALSE))="AKG",(VLOOKUP(Table1[[#This Row],[SKU]],'[1]All Skus'!$A:$Y,23,FALSE)),""))</f>
        <v>Compliant</v>
      </c>
      <c r="S44" s="26" t="str">
        <f>(IF((VLOOKUP(Table1[[#This Row],[SKU]],'[1]All Skus'!$A:$Y,2,FALSE))="AKG",(VLOOKUP(Table1[[#This Row],[SKU]],'[1]All Skus'!$A:$Y,24,FALSE)),""))</f>
        <v>https://www.akg.com/Microphones/Condenser%20Microphones/C411L.html</v>
      </c>
      <c r="T44" s="27">
        <v>42</v>
      </c>
    </row>
    <row r="45" spans="1:20" ht="15" customHeight="1" x14ac:dyDescent="0.3">
      <c r="A45" s="19" t="s">
        <v>62</v>
      </c>
      <c r="B45" s="20" t="str">
        <f>(IF((VLOOKUP(Table1[[#This Row],[SKU]],'[1]All Skus'!$A:$Y,2,FALSE))="AKG",(VLOOKUP(Table1[[#This Row],[SKU]],'[1]All Skus'!$A:$Y,3,FALSE)), ""))</f>
        <v>Wired Mics</v>
      </c>
      <c r="C45" s="21" t="str">
        <f>(IF((VLOOKUP(Table1[[#This Row],[SKU]],'[1]All Skus'!$A:$Y,2,FALSE))="AKG",(VLOOKUP(Table1[[#This Row],[SKU]],'[1]All Skus'!$A:$Y,4,FALSE)),""))</f>
        <v>C430</v>
      </c>
      <c r="D45" s="21" t="str">
        <f>(IF((VLOOKUP(Table1[[#This Row],[SKU]],'[1]All Skus'!$A:$Y,2,FALSE))="AKG",(VLOOKUP(Table1[[#This Row],[SKU]],'[1]All Skus'!$A:$Y,5,FALSE)),""))</f>
        <v>AT510000</v>
      </c>
      <c r="E45" s="21">
        <f>(IF((VLOOKUP(Table1[[#This Row],[SKU]],'[1]All Skus'!$A:$Y,2,FALSE))="AKG",(VLOOKUP(Table1[[#This Row],[SKU]],'[1]All Skus'!$A:$Y,6,FALSE)),""))</f>
        <v>0</v>
      </c>
      <c r="F45" s="21">
        <f>(IF((VLOOKUP(Table1[[#This Row],[SKU]],'[1]All Skus'!$A:$Y,2,FALSE))="AKG",(VLOOKUP(Table1[[#This Row],[SKU]],'[1]All Skus'!$A:$Y,7,FALSE)),""))</f>
        <v>0</v>
      </c>
      <c r="G45" s="22" t="str">
        <f>(IF((VLOOKUP(Table1[[#This Row],[SKU]],'[1]All Skus'!$A:$Y,2,FALSE))="AKG",(VLOOKUP(Table1[[#This Row],[SKU]],'[1]All Skus'!$A:$Y,8,FALSE)),""))</f>
        <v>Instrument Microphone</v>
      </c>
      <c r="H45" s="22" t="str">
        <f>(IF((VLOOKUP(Table1[[#This Row],[SKU]],'[1]All Skus'!$A:$Y,2,FALSE))="AKG",(VLOOKUP(Table1[[#This Row],[SKU]],'[1]All Skus'!$A:$Y,9,FALSE)),""))</f>
        <v xml:space="preserve">Overhead mic for hardwire applications, with standard XLR connector for phantom powering.
</v>
      </c>
      <c r="I45" s="23">
        <f>(IF((VLOOKUP(Table1[[#This Row],[SKU]],'[1]All Skus'!$A:$Y,2,FALSE))="AKG",(VLOOKUP(Table1[[#This Row],[SKU]],'[1]All Skus'!$A:$Y,10,FALSE)),""))</f>
        <v>345</v>
      </c>
      <c r="J45" s="23">
        <f>(IF((VLOOKUP(Table1[[#This Row],[SKU]],'[1]All Skus'!$A:$Y,2,FALSE))="AKG",(VLOOKUP(Table1[[#This Row],[SKU]],'[1]All Skus'!$A:$Y,11,FALSE)),""))</f>
        <v>279</v>
      </c>
      <c r="K45" s="24">
        <f>(IF((VLOOKUP(Table1[[#This Row],[SKU]],'[1]All Skus'!$A:$Y,2,FALSE))="AKG",(VLOOKUP(Table1[[#This Row],[SKU]],'[1]All Skus'!$A:$Y,16,FALSE)),""))</f>
        <v>885038039365</v>
      </c>
      <c r="L45" s="24">
        <f>(IF((VLOOKUP(Table1[[#This Row],[SKU]],'[1]All Skus'!$A:$Y,2,FALSE))="AKG",(VLOOKUP(Table1[[#This Row],[SKU]],'[1]All Skus'!$A:$Y,17,FALSE)),""))</f>
        <v>9002761039368</v>
      </c>
      <c r="M45" s="25">
        <f>(IF((VLOOKUP(Table1[[#This Row],[SKU]],'[1]All Skus'!$A:$Y,2,FALSE))="AKG",(VLOOKUP(Table1[[#This Row],[SKU]],'[1]All Skus'!$A:$Y,18,FALSE)),""))</f>
        <v>6.5</v>
      </c>
      <c r="N45" s="25">
        <f>(IF((VLOOKUP(Table1[[#This Row],[SKU]],'[1]All Skus'!$A:$Y,2,FALSE))="AKG",(VLOOKUP(Table1[[#This Row],[SKU]],'[1]All Skus'!$A:$Y,19,FALSE)),""))</f>
        <v>2.5</v>
      </c>
      <c r="O45" s="25">
        <f>(IF((VLOOKUP(Table1[[#This Row],[SKU]],'[1]All Skus'!$A:$Y,2,FALSE))="AKG",(VLOOKUP(Table1[[#This Row],[SKU]],'[1]All Skus'!$A:$Y,20,FALSE)),""))</f>
        <v>5</v>
      </c>
      <c r="P45" s="25">
        <f>(IF((VLOOKUP(Table1[[#This Row],[SKU]],'[1]All Skus'!$A:$Y,2,FALSE))="AKG",(VLOOKUP(Table1[[#This Row],[SKU]],'[1]All Skus'!$A:$Y,21,FALSE)),""))</f>
        <v>2.4</v>
      </c>
      <c r="Q45" s="25" t="str">
        <f>(IF((VLOOKUP(Table1[[#This Row],[SKU]],'[1]All Skus'!$A:$Y,2,FALSE))="AKG",(VLOOKUP(Table1[[#This Row],[SKU]],'[1]All Skus'!$A:$Y,22,FALSE)),""))</f>
        <v>CN</v>
      </c>
      <c r="R45" s="25" t="str">
        <f>(IF((VLOOKUP(Table1[[#This Row],[SKU]],'[1]All Skus'!$A:$Y,2,FALSE))="AKG",(VLOOKUP(Table1[[#This Row],[SKU]],'[1]All Skus'!$A:$Y,23,FALSE)),""))</f>
        <v>Non Compliant</v>
      </c>
      <c r="S45" s="26" t="str">
        <f>(IF((VLOOKUP(Table1[[#This Row],[SKU]],'[1]All Skus'!$A:$Y,2,FALSE))="AKG",(VLOOKUP(Table1[[#This Row],[SKU]],'[1]All Skus'!$A:$Y,24,FALSE)),""))</f>
        <v>https://www.akg.com/Microphones/Condenser%20Microphones/C430.html</v>
      </c>
      <c r="T45" s="27">
        <v>43</v>
      </c>
    </row>
    <row r="46" spans="1:20" ht="15" customHeight="1" x14ac:dyDescent="0.3">
      <c r="A46" s="19" t="s">
        <v>63</v>
      </c>
      <c r="B46" s="20" t="str">
        <f>(IF((VLOOKUP(Table1[[#This Row],[SKU]],'[1]All Skus'!$A:$Y,2,FALSE))="AKG",(VLOOKUP(Table1[[#This Row],[SKU]],'[1]All Skus'!$A:$Y,3,FALSE)), ""))</f>
        <v>Wired Mics</v>
      </c>
      <c r="C46" s="21" t="str">
        <f>(IF((VLOOKUP(Table1[[#This Row],[SKU]],'[1]All Skus'!$A:$Y,2,FALSE))="AKG",(VLOOKUP(Table1[[#This Row],[SKU]],'[1]All Skus'!$A:$Y,4,FALSE)),""))</f>
        <v>C516 ML</v>
      </c>
      <c r="D46" s="21" t="str">
        <f>(IF((VLOOKUP(Table1[[#This Row],[SKU]],'[1]All Skus'!$A:$Y,2,FALSE))="AKG",(VLOOKUP(Table1[[#This Row],[SKU]],'[1]All Skus'!$A:$Y,5,FALSE)),""))</f>
        <v>JBL025</v>
      </c>
      <c r="E46" s="21">
        <f>(IF((VLOOKUP(Table1[[#This Row],[SKU]],'[1]All Skus'!$A:$Y,2,FALSE))="AKG",(VLOOKUP(Table1[[#This Row],[SKU]],'[1]All Skus'!$A:$Y,6,FALSE)),""))</f>
        <v>0</v>
      </c>
      <c r="F46" s="21">
        <f>(IF((VLOOKUP(Table1[[#This Row],[SKU]],'[1]All Skus'!$A:$Y,2,FALSE))="AKG",(VLOOKUP(Table1[[#This Row],[SKU]],'[1]All Skus'!$A:$Y,7,FALSE)),""))</f>
        <v>0</v>
      </c>
      <c r="G46" s="22" t="str">
        <f>(IF((VLOOKUP(Table1[[#This Row],[SKU]],'[1]All Skus'!$A:$Y,2,FALSE))="AKG",(VLOOKUP(Table1[[#This Row],[SKU]],'[1]All Skus'!$A:$Y,8,FALSE)),""))</f>
        <v>Instrument Microphone</v>
      </c>
      <c r="H46" s="22" t="str">
        <f>(IF((VLOOKUP(Table1[[#This Row],[SKU]],'[1]All Skus'!$A:$Y,2,FALSE))="AKG",(VLOOKUP(Table1[[#This Row],[SKU]],'[1]All Skus'!$A:$Y,9,FALSE)),""))</f>
        <v>Ultra-light hypercardioid instrumental miniature mic for accordeon and speakers with mini XLR connector for use with B29 L battery operated power supply, MPA V L external phantom power adapter, or AKG WMS bodypack transmitters.</v>
      </c>
      <c r="I46" s="23">
        <f>(IF((VLOOKUP(Table1[[#This Row],[SKU]],'[1]All Skus'!$A:$Y,2,FALSE))="AKG",(VLOOKUP(Table1[[#This Row],[SKU]],'[1]All Skus'!$A:$Y,10,FALSE)),""))</f>
        <v>335</v>
      </c>
      <c r="J46" s="23">
        <f>(IF((VLOOKUP(Table1[[#This Row],[SKU]],'[1]All Skus'!$A:$Y,2,FALSE))="AKG",(VLOOKUP(Table1[[#This Row],[SKU]],'[1]All Skus'!$A:$Y,11,FALSE)),""))</f>
        <v>270</v>
      </c>
      <c r="K46" s="24">
        <f>(IF((VLOOKUP(Table1[[#This Row],[SKU]],'[1]All Skus'!$A:$Y,2,FALSE))="AKG",(VLOOKUP(Table1[[#This Row],[SKU]],'[1]All Skus'!$A:$Y,16,FALSE)),""))</f>
        <v>885038018605</v>
      </c>
      <c r="L46" s="24">
        <f>(IF((VLOOKUP(Table1[[#This Row],[SKU]],'[1]All Skus'!$A:$Y,2,FALSE))="AKG",(VLOOKUP(Table1[[#This Row],[SKU]],'[1]All Skus'!$A:$Y,17,FALSE)),""))</f>
        <v>9002761018608</v>
      </c>
      <c r="M46" s="25">
        <f>(IF((VLOOKUP(Table1[[#This Row],[SKU]],'[1]All Skus'!$A:$Y,2,FALSE))="AKG",(VLOOKUP(Table1[[#This Row],[SKU]],'[1]All Skus'!$A:$Y,18,FALSE)),""))</f>
        <v>7</v>
      </c>
      <c r="N46" s="25">
        <f>(IF((VLOOKUP(Table1[[#This Row],[SKU]],'[1]All Skus'!$A:$Y,2,FALSE))="AKG",(VLOOKUP(Table1[[#This Row],[SKU]],'[1]All Skus'!$A:$Y,19,FALSE)),""))</f>
        <v>3</v>
      </c>
      <c r="O46" s="25">
        <f>(IF((VLOOKUP(Table1[[#This Row],[SKU]],'[1]All Skus'!$A:$Y,2,FALSE))="AKG",(VLOOKUP(Table1[[#This Row],[SKU]],'[1]All Skus'!$A:$Y,20,FALSE)),""))</f>
        <v>6</v>
      </c>
      <c r="P46" s="25">
        <f>(IF((VLOOKUP(Table1[[#This Row],[SKU]],'[1]All Skus'!$A:$Y,2,FALSE))="AKG",(VLOOKUP(Table1[[#This Row],[SKU]],'[1]All Skus'!$A:$Y,21,FALSE)),""))</f>
        <v>2.8</v>
      </c>
      <c r="Q46" s="25" t="str">
        <f>(IF((VLOOKUP(Table1[[#This Row],[SKU]],'[1]All Skus'!$A:$Y,2,FALSE))="AKG",(VLOOKUP(Table1[[#This Row],[SKU]],'[1]All Skus'!$A:$Y,22,FALSE)),""))</f>
        <v>CN</v>
      </c>
      <c r="R46" s="25" t="str">
        <f>(IF((VLOOKUP(Table1[[#This Row],[SKU]],'[1]All Skus'!$A:$Y,2,FALSE))="AKG",(VLOOKUP(Table1[[#This Row],[SKU]],'[1]All Skus'!$A:$Y,23,FALSE)),""))</f>
        <v>Non Compliant</v>
      </c>
      <c r="S46" s="26" t="str">
        <f>(IF((VLOOKUP(Table1[[#This Row],[SKU]],'[1]All Skus'!$A:$Y,2,FALSE))="AKG",(VLOOKUP(Table1[[#This Row],[SKU]],'[1]All Skus'!$A:$Y,24,FALSE)),""))</f>
        <v>https://www.akg.com/Microphones/Condenser%20Microphones/C516ML.html</v>
      </c>
      <c r="T46" s="27">
        <v>44</v>
      </c>
    </row>
    <row r="47" spans="1:20" ht="15" customHeight="1" x14ac:dyDescent="0.3">
      <c r="A47" s="19" t="s">
        <v>64</v>
      </c>
      <c r="B47" s="20" t="str">
        <f>(IF((VLOOKUP(Table1[[#This Row],[SKU]],'[1]All Skus'!$A:$Y,2,FALSE))="AKG",(VLOOKUP(Table1[[#This Row],[SKU]],'[1]All Skus'!$A:$Y,3,FALSE)), ""))</f>
        <v>Wired Mics</v>
      </c>
      <c r="C47" s="21" t="str">
        <f>(IF((VLOOKUP(Table1[[#This Row],[SKU]],'[1]All Skus'!$A:$Y,2,FALSE))="AKG",(VLOOKUP(Table1[[#This Row],[SKU]],'[1]All Skus'!$A:$Y,4,FALSE)),""))</f>
        <v xml:space="preserve">C518 M </v>
      </c>
      <c r="D47" s="21" t="str">
        <f>(IF((VLOOKUP(Table1[[#This Row],[SKU]],'[1]All Skus'!$A:$Y,2,FALSE))="AKG",(VLOOKUP(Table1[[#This Row],[SKU]],'[1]All Skus'!$A:$Y,5,FALSE)),""))</f>
        <v>AT410010</v>
      </c>
      <c r="E47" s="21">
        <f>(IF((VLOOKUP(Table1[[#This Row],[SKU]],'[1]All Skus'!$A:$Y,2,FALSE))="AKG",(VLOOKUP(Table1[[#This Row],[SKU]],'[1]All Skus'!$A:$Y,6,FALSE)),""))</f>
        <v>0</v>
      </c>
      <c r="F47" s="21">
        <f>(IF((VLOOKUP(Table1[[#This Row],[SKU]],'[1]All Skus'!$A:$Y,2,FALSE))="AKG",(VLOOKUP(Table1[[#This Row],[SKU]],'[1]All Skus'!$A:$Y,7,FALSE)),""))</f>
        <v>0</v>
      </c>
      <c r="G47" s="22" t="str">
        <f>(IF((VLOOKUP(Table1[[#This Row],[SKU]],'[1]All Skus'!$A:$Y,2,FALSE))="AKG",(VLOOKUP(Table1[[#This Row],[SKU]],'[1]All Skus'!$A:$Y,8,FALSE)),""))</f>
        <v>Instrument Microphone</v>
      </c>
      <c r="H47" s="22" t="str">
        <f>(IF((VLOOKUP(Table1[[#This Row],[SKU]],'[1]All Skus'!$A:$Y,2,FALSE))="AKG",(VLOOKUP(Table1[[#This Row],[SKU]],'[1]All Skus'!$A:$Y,9,FALSE)),""))</f>
        <v xml:space="preserve">Miniature clip-on mic for drums &amp; percussion for hardwire applications, with standard XLR connector for phantom powering.
</v>
      </c>
      <c r="I47" s="23">
        <f>(IF((VLOOKUP(Table1[[#This Row],[SKU]],'[1]All Skus'!$A:$Y,2,FALSE))="AKG",(VLOOKUP(Table1[[#This Row],[SKU]],'[1]All Skus'!$A:$Y,10,FALSE)),""))</f>
        <v>480</v>
      </c>
      <c r="J47" s="23">
        <f>(IF((VLOOKUP(Table1[[#This Row],[SKU]],'[1]All Skus'!$A:$Y,2,FALSE))="AKG",(VLOOKUP(Table1[[#This Row],[SKU]],'[1]All Skus'!$A:$Y,11,FALSE)),""))</f>
        <v>395</v>
      </c>
      <c r="K47" s="24">
        <f>(IF((VLOOKUP(Table1[[#This Row],[SKU]],'[1]All Skus'!$A:$Y,2,FALSE))="AKG",(VLOOKUP(Table1[[#This Row],[SKU]],'[1]All Skus'!$A:$Y,16,FALSE)),""))</f>
        <v>885038018612</v>
      </c>
      <c r="L47" s="24">
        <f>(IF((VLOOKUP(Table1[[#This Row],[SKU]],'[1]All Skus'!$A:$Y,2,FALSE))="AKG",(VLOOKUP(Table1[[#This Row],[SKU]],'[1]All Skus'!$A:$Y,17,FALSE)),""))</f>
        <v>9002761018615</v>
      </c>
      <c r="M47" s="25">
        <f>(IF((VLOOKUP(Table1[[#This Row],[SKU]],'[1]All Skus'!$A:$Y,2,FALSE))="AKG",(VLOOKUP(Table1[[#This Row],[SKU]],'[1]All Skus'!$A:$Y,18,FALSE)),""))</f>
        <v>7</v>
      </c>
      <c r="N47" s="25">
        <f>(IF((VLOOKUP(Table1[[#This Row],[SKU]],'[1]All Skus'!$A:$Y,2,FALSE))="AKG",(VLOOKUP(Table1[[#This Row],[SKU]],'[1]All Skus'!$A:$Y,19,FALSE)),""))</f>
        <v>3</v>
      </c>
      <c r="O47" s="25">
        <f>(IF((VLOOKUP(Table1[[#This Row],[SKU]],'[1]All Skus'!$A:$Y,2,FALSE))="AKG",(VLOOKUP(Table1[[#This Row],[SKU]],'[1]All Skus'!$A:$Y,20,FALSE)),""))</f>
        <v>6</v>
      </c>
      <c r="P47" s="25">
        <f>(IF((VLOOKUP(Table1[[#This Row],[SKU]],'[1]All Skus'!$A:$Y,2,FALSE))="AKG",(VLOOKUP(Table1[[#This Row],[SKU]],'[1]All Skus'!$A:$Y,21,FALSE)),""))</f>
        <v>2.8</v>
      </c>
      <c r="Q47" s="25" t="str">
        <f>(IF((VLOOKUP(Table1[[#This Row],[SKU]],'[1]All Skus'!$A:$Y,2,FALSE))="AKG",(VLOOKUP(Table1[[#This Row],[SKU]],'[1]All Skus'!$A:$Y,22,FALSE)),""))</f>
        <v>CN</v>
      </c>
      <c r="R47" s="25" t="str">
        <f>(IF((VLOOKUP(Table1[[#This Row],[SKU]],'[1]All Skus'!$A:$Y,2,FALSE))="AKG",(VLOOKUP(Table1[[#This Row],[SKU]],'[1]All Skus'!$A:$Y,23,FALSE)),""))</f>
        <v>Non Compliant</v>
      </c>
      <c r="S47" s="26" t="str">
        <f>(IF((VLOOKUP(Table1[[#This Row],[SKU]],'[1]All Skus'!$A:$Y,2,FALSE))="AKG",(VLOOKUP(Table1[[#This Row],[SKU]],'[1]All Skus'!$A:$Y,24,FALSE)),""))</f>
        <v>https://www.akg.com/Microphones/Condenser%20Microphones/3064X00010.html</v>
      </c>
      <c r="T47" s="27">
        <v>45</v>
      </c>
    </row>
    <row r="48" spans="1:20" ht="15" customHeight="1" x14ac:dyDescent="0.3">
      <c r="A48" s="19" t="s">
        <v>65</v>
      </c>
      <c r="B48" s="20" t="str">
        <f>(IF((VLOOKUP(Table1[[#This Row],[SKU]],'[1]All Skus'!$A:$Y,2,FALSE))="AKG",(VLOOKUP(Table1[[#This Row],[SKU]],'[1]All Skus'!$A:$Y,3,FALSE)), ""))</f>
        <v>Wired Mics</v>
      </c>
      <c r="C48" s="21" t="str">
        <f>(IF((VLOOKUP(Table1[[#This Row],[SKU]],'[1]All Skus'!$A:$Y,2,FALSE))="AKG",(VLOOKUP(Table1[[#This Row],[SKU]],'[1]All Skus'!$A:$Y,4,FALSE)),""))</f>
        <v>C518 ML</v>
      </c>
      <c r="D48" s="21" t="str">
        <f>(IF((VLOOKUP(Table1[[#This Row],[SKU]],'[1]All Skus'!$A:$Y,2,FALSE))="AKG",(VLOOKUP(Table1[[#This Row],[SKU]],'[1]All Skus'!$A:$Y,5,FALSE)),""))</f>
        <v>AT410010</v>
      </c>
      <c r="E48" s="21">
        <f>(IF((VLOOKUP(Table1[[#This Row],[SKU]],'[1]All Skus'!$A:$Y,2,FALSE))="AKG",(VLOOKUP(Table1[[#This Row],[SKU]],'[1]All Skus'!$A:$Y,6,FALSE)),""))</f>
        <v>0</v>
      </c>
      <c r="F48" s="21">
        <f>(IF((VLOOKUP(Table1[[#This Row],[SKU]],'[1]All Skus'!$A:$Y,2,FALSE))="AKG",(VLOOKUP(Table1[[#This Row],[SKU]],'[1]All Skus'!$A:$Y,7,FALSE)),""))</f>
        <v>0</v>
      </c>
      <c r="G48" s="22" t="str">
        <f>(IF((VLOOKUP(Table1[[#This Row],[SKU]],'[1]All Skus'!$A:$Y,2,FALSE))="AKG",(VLOOKUP(Table1[[#This Row],[SKU]],'[1]All Skus'!$A:$Y,8,FALSE)),""))</f>
        <v>Instrument Microphone</v>
      </c>
      <c r="H48" s="22" t="str">
        <f>(IF((VLOOKUP(Table1[[#This Row],[SKU]],'[1]All Skus'!$A:$Y,2,FALSE))="AKG",(VLOOKUP(Table1[[#This Row],[SKU]],'[1]All Skus'!$A:$Y,9,FALSE)),""))</f>
        <v>Miniature clip-on mic for drums &amp; percussion with mini XLR connector for use with B29 L battery operated power supply, MPA V L external phantom power adapter, or AKG WMS bodypack transmitters.</v>
      </c>
      <c r="I48" s="23">
        <f>(IF((VLOOKUP(Table1[[#This Row],[SKU]],'[1]All Skus'!$A:$Y,2,FALSE))="AKG",(VLOOKUP(Table1[[#This Row],[SKU]],'[1]All Skus'!$A:$Y,10,FALSE)),""))</f>
        <v>340</v>
      </c>
      <c r="J48" s="23">
        <f>(IF((VLOOKUP(Table1[[#This Row],[SKU]],'[1]All Skus'!$A:$Y,2,FALSE))="AKG",(VLOOKUP(Table1[[#This Row],[SKU]],'[1]All Skus'!$A:$Y,11,FALSE)),""))</f>
        <v>275</v>
      </c>
      <c r="K48" s="24">
        <f>(IF((VLOOKUP(Table1[[#This Row],[SKU]],'[1]All Skus'!$A:$Y,2,FALSE))="AKG",(VLOOKUP(Table1[[#This Row],[SKU]],'[1]All Skus'!$A:$Y,16,FALSE)),""))</f>
        <v>885038018629</v>
      </c>
      <c r="L48" s="24">
        <f>(IF((VLOOKUP(Table1[[#This Row],[SKU]],'[1]All Skus'!$A:$Y,2,FALSE))="AKG",(VLOOKUP(Table1[[#This Row],[SKU]],'[1]All Skus'!$A:$Y,17,FALSE)),""))</f>
        <v>9002761018622</v>
      </c>
      <c r="M48" s="25">
        <f>(IF((VLOOKUP(Table1[[#This Row],[SKU]],'[1]All Skus'!$A:$Y,2,FALSE))="AKG",(VLOOKUP(Table1[[#This Row],[SKU]],'[1]All Skus'!$A:$Y,18,FALSE)),""))</f>
        <v>7</v>
      </c>
      <c r="N48" s="25">
        <f>(IF((VLOOKUP(Table1[[#This Row],[SKU]],'[1]All Skus'!$A:$Y,2,FALSE))="AKG",(VLOOKUP(Table1[[#This Row],[SKU]],'[1]All Skus'!$A:$Y,19,FALSE)),""))</f>
        <v>3</v>
      </c>
      <c r="O48" s="25">
        <f>(IF((VLOOKUP(Table1[[#This Row],[SKU]],'[1]All Skus'!$A:$Y,2,FALSE))="AKG",(VLOOKUP(Table1[[#This Row],[SKU]],'[1]All Skus'!$A:$Y,20,FALSE)),""))</f>
        <v>6</v>
      </c>
      <c r="P48" s="25">
        <f>(IF((VLOOKUP(Table1[[#This Row],[SKU]],'[1]All Skus'!$A:$Y,2,FALSE))="AKG",(VLOOKUP(Table1[[#This Row],[SKU]],'[1]All Skus'!$A:$Y,21,FALSE)),""))</f>
        <v>2.8</v>
      </c>
      <c r="Q48" s="25" t="str">
        <f>(IF((VLOOKUP(Table1[[#This Row],[SKU]],'[1]All Skus'!$A:$Y,2,FALSE))="AKG",(VLOOKUP(Table1[[#This Row],[SKU]],'[1]All Skus'!$A:$Y,22,FALSE)),""))</f>
        <v>CN</v>
      </c>
      <c r="R48" s="25" t="str">
        <f>(IF((VLOOKUP(Table1[[#This Row],[SKU]],'[1]All Skus'!$A:$Y,2,FALSE))="AKG",(VLOOKUP(Table1[[#This Row],[SKU]],'[1]All Skus'!$A:$Y,23,FALSE)),""))</f>
        <v>Non Compliant</v>
      </c>
      <c r="S48" s="26" t="str">
        <f>(IF((VLOOKUP(Table1[[#This Row],[SKU]],'[1]All Skus'!$A:$Y,2,FALSE))="AKG",(VLOOKUP(Table1[[#This Row],[SKU]],'[1]All Skus'!$A:$Y,24,FALSE)),""))</f>
        <v>https://www.akg.com/Microphones/Condenser%20Microphones/3064X00020.html</v>
      </c>
      <c r="T48" s="27">
        <v>46</v>
      </c>
    </row>
    <row r="49" spans="1:20" ht="15" customHeight="1" x14ac:dyDescent="0.3">
      <c r="A49" s="19" t="s">
        <v>66</v>
      </c>
      <c r="B49" s="20" t="str">
        <f>(IF((VLOOKUP(Table1[[#This Row],[SKU]],'[1]All Skus'!$A:$Y,2,FALSE))="AKG",(VLOOKUP(Table1[[#This Row],[SKU]],'[1]All Skus'!$A:$Y,3,FALSE)), ""))</f>
        <v>Wired Mics</v>
      </c>
      <c r="C49" s="21" t="str">
        <f>(IF((VLOOKUP(Table1[[#This Row],[SKU]],'[1]All Skus'!$A:$Y,2,FALSE))="AKG",(VLOOKUP(Table1[[#This Row],[SKU]],'[1]All Skus'!$A:$Y,4,FALSE)),""))</f>
        <v xml:space="preserve">C519 M </v>
      </c>
      <c r="D49" s="21" t="str">
        <f>(IF((VLOOKUP(Table1[[#This Row],[SKU]],'[1]All Skus'!$A:$Y,2,FALSE))="AKG",(VLOOKUP(Table1[[#This Row],[SKU]],'[1]All Skus'!$A:$Y,5,FALSE)),""))</f>
        <v>AT410010</v>
      </c>
      <c r="E49" s="21">
        <f>(IF((VLOOKUP(Table1[[#This Row],[SKU]],'[1]All Skus'!$A:$Y,2,FALSE))="AKG",(VLOOKUP(Table1[[#This Row],[SKU]],'[1]All Skus'!$A:$Y,6,FALSE)),""))</f>
        <v>0</v>
      </c>
      <c r="F49" s="21">
        <f>(IF((VLOOKUP(Table1[[#This Row],[SKU]],'[1]All Skus'!$A:$Y,2,FALSE))="AKG",(VLOOKUP(Table1[[#This Row],[SKU]],'[1]All Skus'!$A:$Y,7,FALSE)),""))</f>
        <v>0</v>
      </c>
      <c r="G49" s="22" t="str">
        <f>(IF((VLOOKUP(Table1[[#This Row],[SKU]],'[1]All Skus'!$A:$Y,2,FALSE))="AKG",(VLOOKUP(Table1[[#This Row],[SKU]],'[1]All Skus'!$A:$Y,8,FALSE)),""))</f>
        <v>Instrument Microphone</v>
      </c>
      <c r="H49" s="22" t="str">
        <f>(IF((VLOOKUP(Table1[[#This Row],[SKU]],'[1]All Skus'!$A:$Y,2,FALSE))="AKG",(VLOOKUP(Table1[[#This Row],[SKU]],'[1]All Skus'!$A:$Y,9,FALSE)),""))</f>
        <v xml:space="preserve">Clip-on mic with miniature gooseneck for wind instruments for hardwire applications, with standard XLR connector for phantom powering.
</v>
      </c>
      <c r="I49" s="23">
        <f>(IF((VLOOKUP(Table1[[#This Row],[SKU]],'[1]All Skus'!$A:$Y,2,FALSE))="AKG",(VLOOKUP(Table1[[#This Row],[SKU]],'[1]All Skus'!$A:$Y,10,FALSE)),""))</f>
        <v>445</v>
      </c>
      <c r="J49" s="23">
        <f>(IF((VLOOKUP(Table1[[#This Row],[SKU]],'[1]All Skus'!$A:$Y,2,FALSE))="AKG",(VLOOKUP(Table1[[#This Row],[SKU]],'[1]All Skus'!$A:$Y,11,FALSE)),""))</f>
        <v>355</v>
      </c>
      <c r="K49" s="24">
        <f>(IF((VLOOKUP(Table1[[#This Row],[SKU]],'[1]All Skus'!$A:$Y,2,FALSE))="AKG",(VLOOKUP(Table1[[#This Row],[SKU]],'[1]All Skus'!$A:$Y,16,FALSE)),""))</f>
        <v>885038018636</v>
      </c>
      <c r="L49" s="24">
        <f>(IF((VLOOKUP(Table1[[#This Row],[SKU]],'[1]All Skus'!$A:$Y,2,FALSE))="AKG",(VLOOKUP(Table1[[#This Row],[SKU]],'[1]All Skus'!$A:$Y,17,FALSE)),""))</f>
        <v>9002761018639</v>
      </c>
      <c r="M49" s="25">
        <f>(IF((VLOOKUP(Table1[[#This Row],[SKU]],'[1]All Skus'!$A:$Y,2,FALSE))="AKG",(VLOOKUP(Table1[[#This Row],[SKU]],'[1]All Skus'!$A:$Y,18,FALSE)),""))</f>
        <v>9</v>
      </c>
      <c r="N49" s="25">
        <f>(IF((VLOOKUP(Table1[[#This Row],[SKU]],'[1]All Skus'!$A:$Y,2,FALSE))="AKG",(VLOOKUP(Table1[[#This Row],[SKU]],'[1]All Skus'!$A:$Y,19,FALSE)),""))</f>
        <v>9</v>
      </c>
      <c r="O49" s="25">
        <f>(IF((VLOOKUP(Table1[[#This Row],[SKU]],'[1]All Skus'!$A:$Y,2,FALSE))="AKG",(VLOOKUP(Table1[[#This Row],[SKU]],'[1]All Skus'!$A:$Y,20,FALSE)),""))</f>
        <v>12</v>
      </c>
      <c r="P49" s="25">
        <f>(IF((VLOOKUP(Table1[[#This Row],[SKU]],'[1]All Skus'!$A:$Y,2,FALSE))="AKG",(VLOOKUP(Table1[[#This Row],[SKU]],'[1]All Skus'!$A:$Y,21,FALSE)),""))</f>
        <v>2.8</v>
      </c>
      <c r="Q49" s="25" t="str">
        <f>(IF((VLOOKUP(Table1[[#This Row],[SKU]],'[1]All Skus'!$A:$Y,2,FALSE))="AKG",(VLOOKUP(Table1[[#This Row],[SKU]],'[1]All Skus'!$A:$Y,22,FALSE)),""))</f>
        <v>CN</v>
      </c>
      <c r="R49" s="25" t="str">
        <f>(IF((VLOOKUP(Table1[[#This Row],[SKU]],'[1]All Skus'!$A:$Y,2,FALSE))="AKG",(VLOOKUP(Table1[[#This Row],[SKU]],'[1]All Skus'!$A:$Y,23,FALSE)),""))</f>
        <v>Non Compliant</v>
      </c>
      <c r="S49" s="26" t="str">
        <f>(IF((VLOOKUP(Table1[[#This Row],[SKU]],'[1]All Skus'!$A:$Y,2,FALSE))="AKG",(VLOOKUP(Table1[[#This Row],[SKU]],'[1]All Skus'!$A:$Y,24,FALSE)),""))</f>
        <v>https://www.akg.com/Microphones/Condenser%20Microphones/3065X00010.html</v>
      </c>
      <c r="T49" s="27">
        <v>47</v>
      </c>
    </row>
    <row r="50" spans="1:20" ht="15" customHeight="1" x14ac:dyDescent="0.3">
      <c r="A50" s="19" t="s">
        <v>67</v>
      </c>
      <c r="B50" s="20" t="str">
        <f>(IF((VLOOKUP(Table1[[#This Row],[SKU]],'[1]All Skus'!$A:$Y,2,FALSE))="AKG",(VLOOKUP(Table1[[#This Row],[SKU]],'[1]All Skus'!$A:$Y,3,FALSE)), ""))</f>
        <v>Wired Mics</v>
      </c>
      <c r="C50" s="21" t="str">
        <f>(IF((VLOOKUP(Table1[[#This Row],[SKU]],'[1]All Skus'!$A:$Y,2,FALSE))="AKG",(VLOOKUP(Table1[[#This Row],[SKU]],'[1]All Skus'!$A:$Y,4,FALSE)),""))</f>
        <v>C519 ML</v>
      </c>
      <c r="D50" s="21" t="str">
        <f>(IF((VLOOKUP(Table1[[#This Row],[SKU]],'[1]All Skus'!$A:$Y,2,FALSE))="AKG",(VLOOKUP(Table1[[#This Row],[SKU]],'[1]All Skus'!$A:$Y,5,FALSE)),""))</f>
        <v>AT410010</v>
      </c>
      <c r="E50" s="21">
        <f>(IF((VLOOKUP(Table1[[#This Row],[SKU]],'[1]All Skus'!$A:$Y,2,FALSE))="AKG",(VLOOKUP(Table1[[#This Row],[SKU]],'[1]All Skus'!$A:$Y,6,FALSE)),""))</f>
        <v>0</v>
      </c>
      <c r="F50" s="21">
        <f>(IF((VLOOKUP(Table1[[#This Row],[SKU]],'[1]All Skus'!$A:$Y,2,FALSE))="AKG",(VLOOKUP(Table1[[#This Row],[SKU]],'[1]All Skus'!$A:$Y,7,FALSE)),""))</f>
        <v>0</v>
      </c>
      <c r="G50" s="22" t="str">
        <f>(IF((VLOOKUP(Table1[[#This Row],[SKU]],'[1]All Skus'!$A:$Y,2,FALSE))="AKG",(VLOOKUP(Table1[[#This Row],[SKU]],'[1]All Skus'!$A:$Y,8,FALSE)),""))</f>
        <v>Instrument Microphone</v>
      </c>
      <c r="H50" s="22" t="str">
        <f>(IF((VLOOKUP(Table1[[#This Row],[SKU]],'[1]All Skus'!$A:$Y,2,FALSE))="AKG",(VLOOKUP(Table1[[#This Row],[SKU]],'[1]All Skus'!$A:$Y,9,FALSE)),""))</f>
        <v>Clip-on mic with miniature gooseneck for wind instruments with mini XLR connector for use with B29 L battery operated power supply, MPA V L external phantom power adapter, or AKG WMS bodypack transmitters.</v>
      </c>
      <c r="I50" s="23">
        <f>(IF((VLOOKUP(Table1[[#This Row],[SKU]],'[1]All Skus'!$A:$Y,2,FALSE))="AKG",(VLOOKUP(Table1[[#This Row],[SKU]],'[1]All Skus'!$A:$Y,10,FALSE)),""))</f>
        <v>340</v>
      </c>
      <c r="J50" s="23">
        <f>(IF((VLOOKUP(Table1[[#This Row],[SKU]],'[1]All Skus'!$A:$Y,2,FALSE))="AKG",(VLOOKUP(Table1[[#This Row],[SKU]],'[1]All Skus'!$A:$Y,11,FALSE)),""))</f>
        <v>275</v>
      </c>
      <c r="K50" s="24">
        <f>(IF((VLOOKUP(Table1[[#This Row],[SKU]],'[1]All Skus'!$A:$Y,2,FALSE))="AKG",(VLOOKUP(Table1[[#This Row],[SKU]],'[1]All Skus'!$A:$Y,16,FALSE)),""))</f>
        <v>885038018643</v>
      </c>
      <c r="L50" s="24">
        <f>(IF((VLOOKUP(Table1[[#This Row],[SKU]],'[1]All Skus'!$A:$Y,2,FALSE))="AKG",(VLOOKUP(Table1[[#This Row],[SKU]],'[1]All Skus'!$A:$Y,17,FALSE)),""))</f>
        <v>9002761018646</v>
      </c>
      <c r="M50" s="25">
        <f>(IF((VLOOKUP(Table1[[#This Row],[SKU]],'[1]All Skus'!$A:$Y,2,FALSE))="AKG",(VLOOKUP(Table1[[#This Row],[SKU]],'[1]All Skus'!$A:$Y,18,FALSE)),""))</f>
        <v>3</v>
      </c>
      <c r="N50" s="25">
        <f>(IF((VLOOKUP(Table1[[#This Row],[SKU]],'[1]All Skus'!$A:$Y,2,FALSE))="AKG",(VLOOKUP(Table1[[#This Row],[SKU]],'[1]All Skus'!$A:$Y,19,FALSE)),""))</f>
        <v>6</v>
      </c>
      <c r="O50" s="25">
        <f>(IF((VLOOKUP(Table1[[#This Row],[SKU]],'[1]All Skus'!$A:$Y,2,FALSE))="AKG",(VLOOKUP(Table1[[#This Row],[SKU]],'[1]All Skus'!$A:$Y,20,FALSE)),""))</f>
        <v>8</v>
      </c>
      <c r="P50" s="25">
        <f>(IF((VLOOKUP(Table1[[#This Row],[SKU]],'[1]All Skus'!$A:$Y,2,FALSE))="AKG",(VLOOKUP(Table1[[#This Row],[SKU]],'[1]All Skus'!$A:$Y,21,FALSE)),""))</f>
        <v>2.8</v>
      </c>
      <c r="Q50" s="25" t="str">
        <f>(IF((VLOOKUP(Table1[[#This Row],[SKU]],'[1]All Skus'!$A:$Y,2,FALSE))="AKG",(VLOOKUP(Table1[[#This Row],[SKU]],'[1]All Skus'!$A:$Y,22,FALSE)),""))</f>
        <v>CN</v>
      </c>
      <c r="R50" s="25" t="str">
        <f>(IF((VLOOKUP(Table1[[#This Row],[SKU]],'[1]All Skus'!$A:$Y,2,FALSE))="AKG",(VLOOKUP(Table1[[#This Row],[SKU]],'[1]All Skus'!$A:$Y,23,FALSE)),""))</f>
        <v>Non Compliant</v>
      </c>
      <c r="S50" s="26" t="str">
        <f>(IF((VLOOKUP(Table1[[#This Row],[SKU]],'[1]All Skus'!$A:$Y,2,FALSE))="AKG",(VLOOKUP(Table1[[#This Row],[SKU]],'[1]All Skus'!$A:$Y,24,FALSE)),""))</f>
        <v>https://www.akg.com/Microphones/Condenser%20Microphones/3065X00020.html</v>
      </c>
      <c r="T50" s="27">
        <v>48</v>
      </c>
    </row>
    <row r="51" spans="1:20" ht="15" customHeight="1" x14ac:dyDescent="0.3">
      <c r="A51" s="19" t="s">
        <v>68</v>
      </c>
      <c r="B51" s="20" t="str">
        <f>(IF((VLOOKUP(Table1[[#This Row],[SKU]],'[1]All Skus'!$A:$Y,2,FALSE))="AKG",(VLOOKUP(Table1[[#This Row],[SKU]],'[1]All Skus'!$A:$Y,3,FALSE)), ""))</f>
        <v>Wired Mics</v>
      </c>
      <c r="C51" s="21" t="str">
        <f>(IF((VLOOKUP(Table1[[#This Row],[SKU]],'[1]All Skus'!$A:$Y,2,FALSE))="AKG",(VLOOKUP(Table1[[#This Row],[SKU]],'[1]All Skus'!$A:$Y,4,FALSE)),""))</f>
        <v>C747 V11</v>
      </c>
      <c r="D51" s="21" t="str">
        <f>(IF((VLOOKUP(Table1[[#This Row],[SKU]],'[1]All Skus'!$A:$Y,2,FALSE))="AKG",(VLOOKUP(Table1[[#This Row],[SKU]],'[1]All Skus'!$A:$Y,5,FALSE)),""))</f>
        <v>AT210010</v>
      </c>
      <c r="E51" s="21">
        <f>(IF((VLOOKUP(Table1[[#This Row],[SKU]],'[1]All Skus'!$A:$Y,2,FALSE))="AKG",(VLOOKUP(Table1[[#This Row],[SKU]],'[1]All Skus'!$A:$Y,6,FALSE)),""))</f>
        <v>0</v>
      </c>
      <c r="F51" s="21">
        <f>(IF((VLOOKUP(Table1[[#This Row],[SKU]],'[1]All Skus'!$A:$Y,2,FALSE))="AKG",(VLOOKUP(Table1[[#This Row],[SKU]],'[1]All Skus'!$A:$Y,7,FALSE)),""))</f>
        <v>0</v>
      </c>
      <c r="G51" s="22" t="str">
        <f>(IF((VLOOKUP(Table1[[#This Row],[SKU]],'[1]All Skus'!$A:$Y,2,FALSE))="AKG",(VLOOKUP(Table1[[#This Row],[SKU]],'[1]All Skus'!$A:$Y,8,FALSE)),""))</f>
        <v>Instrument Microphone</v>
      </c>
      <c r="H51" s="22" t="str">
        <f>(IF((VLOOKUP(Table1[[#This Row],[SKU]],'[1]All Skus'!$A:$Y,2,FALSE))="AKG",(VLOOKUP(Table1[[#This Row],[SKU]],'[1]All Skus'!$A:$Y,9,FALSE)),""))</f>
        <v>Slim, high quality directional shotgun mic. Lots of accessories included. Including the new RFI shield technology. 3m cable, XLR connector, H47, MSH70, SA47, SA80, SHZ80 and windscreen included.</v>
      </c>
      <c r="I51" s="23">
        <f>(IF((VLOOKUP(Table1[[#This Row],[SKU]],'[1]All Skus'!$A:$Y,2,FALSE))="AKG",(VLOOKUP(Table1[[#This Row],[SKU]],'[1]All Skus'!$A:$Y,10,FALSE)),""))</f>
        <v>1005</v>
      </c>
      <c r="J51" s="23">
        <f>(IF((VLOOKUP(Table1[[#This Row],[SKU]],'[1]All Skus'!$A:$Y,2,FALSE))="AKG",(VLOOKUP(Table1[[#This Row],[SKU]],'[1]All Skus'!$A:$Y,11,FALSE)),""))</f>
        <v>1005</v>
      </c>
      <c r="K51" s="24">
        <f>(IF((VLOOKUP(Table1[[#This Row],[SKU]],'[1]All Skus'!$A:$Y,2,FALSE))="AKG",(VLOOKUP(Table1[[#This Row],[SKU]],'[1]All Skus'!$A:$Y,16,FALSE)),""))</f>
        <v>885038019473</v>
      </c>
      <c r="L51" s="24">
        <f>(IF((VLOOKUP(Table1[[#This Row],[SKU]],'[1]All Skus'!$A:$Y,2,FALSE))="AKG",(VLOOKUP(Table1[[#This Row],[SKU]],'[1]All Skus'!$A:$Y,17,FALSE)),""))</f>
        <v>9002761019476</v>
      </c>
      <c r="M51" s="25">
        <f>(IF((VLOOKUP(Table1[[#This Row],[SKU]],'[1]All Skus'!$A:$Y,2,FALSE))="AKG",(VLOOKUP(Table1[[#This Row],[SKU]],'[1]All Skus'!$A:$Y,18,FALSE)),""))</f>
        <v>3.5</v>
      </c>
      <c r="N51" s="25">
        <f>(IF((VLOOKUP(Table1[[#This Row],[SKU]],'[1]All Skus'!$A:$Y,2,FALSE))="AKG",(VLOOKUP(Table1[[#This Row],[SKU]],'[1]All Skus'!$A:$Y,19,FALSE)),""))</f>
        <v>11.5</v>
      </c>
      <c r="O51" s="25">
        <f>(IF((VLOOKUP(Table1[[#This Row],[SKU]],'[1]All Skus'!$A:$Y,2,FALSE))="AKG",(VLOOKUP(Table1[[#This Row],[SKU]],'[1]All Skus'!$A:$Y,20,FALSE)),""))</f>
        <v>3.5</v>
      </c>
      <c r="P51" s="25">
        <f>(IF((VLOOKUP(Table1[[#This Row],[SKU]],'[1]All Skus'!$A:$Y,2,FALSE))="AKG",(VLOOKUP(Table1[[#This Row],[SKU]],'[1]All Skus'!$A:$Y,21,FALSE)),""))</f>
        <v>3</v>
      </c>
      <c r="Q51" s="25" t="str">
        <f>(IF((VLOOKUP(Table1[[#This Row],[SKU]],'[1]All Skus'!$A:$Y,2,FALSE))="AKG",(VLOOKUP(Table1[[#This Row],[SKU]],'[1]All Skus'!$A:$Y,22,FALSE)),""))</f>
        <v>HU</v>
      </c>
      <c r="R51" s="25" t="str">
        <f>(IF((VLOOKUP(Table1[[#This Row],[SKU]],'[1]All Skus'!$A:$Y,2,FALSE))="AKG",(VLOOKUP(Table1[[#This Row],[SKU]],'[1]All Skus'!$A:$Y,23,FALSE)),""))</f>
        <v>Compliant</v>
      </c>
      <c r="S51" s="26" t="str">
        <f>(IF((VLOOKUP(Table1[[#This Row],[SKU]],'[1]All Skus'!$A:$Y,2,FALSE))="AKG",(VLOOKUP(Table1[[#This Row],[SKU]],'[1]All Skus'!$A:$Y,24,FALSE)),""))</f>
        <v>https://www.akg.com/Microphones/Condenser%20Microphones/C7.html</v>
      </c>
      <c r="T51" s="27">
        <v>49</v>
      </c>
    </row>
    <row r="52" spans="1:20" ht="15" customHeight="1" x14ac:dyDescent="0.3">
      <c r="A52" s="19" t="s">
        <v>69</v>
      </c>
      <c r="B52" s="20" t="str">
        <f>(IF((VLOOKUP(Table1[[#This Row],[SKU]],'[1]All Skus'!$A:$Y,2,FALSE))="AKG",(VLOOKUP(Table1[[#This Row],[SKU]],'[1]All Skus'!$A:$Y,3,FALSE)), ""))</f>
        <v>Wired Mics</v>
      </c>
      <c r="C52" s="21" t="str">
        <f>(IF((VLOOKUP(Table1[[#This Row],[SKU]],'[1]All Skus'!$A:$Y,2,FALSE))="AKG",(VLOOKUP(Table1[[#This Row],[SKU]],'[1]All Skus'!$A:$Y,4,FALSE)),""))</f>
        <v>D40</v>
      </c>
      <c r="D52" s="21">
        <f>(IF((VLOOKUP(Table1[[#This Row],[SKU]],'[1]All Skus'!$A:$Y,2,FALSE))="AKG",(VLOOKUP(Table1[[#This Row],[SKU]],'[1]All Skus'!$A:$Y,5,FALSE)),""))</f>
        <v>20010200</v>
      </c>
      <c r="E52" s="21">
        <f>(IF((VLOOKUP(Table1[[#This Row],[SKU]],'[1]All Skus'!$A:$Y,2,FALSE))="AKG",(VLOOKUP(Table1[[#This Row],[SKU]],'[1]All Skus'!$A:$Y,6,FALSE)),""))</f>
        <v>0</v>
      </c>
      <c r="F52" s="21">
        <f>(IF((VLOOKUP(Table1[[#This Row],[SKU]],'[1]All Skus'!$A:$Y,2,FALSE))="AKG",(VLOOKUP(Table1[[#This Row],[SKU]],'[1]All Skus'!$A:$Y,7,FALSE)),""))</f>
        <v>0</v>
      </c>
      <c r="G52" s="22" t="str">
        <f>(IF((VLOOKUP(Table1[[#This Row],[SKU]],'[1]All Skus'!$A:$Y,2,FALSE))="AKG",(VLOOKUP(Table1[[#This Row],[SKU]],'[1]All Skus'!$A:$Y,8,FALSE)),""))</f>
        <v>Instrument Microphone</v>
      </c>
      <c r="H52" s="22" t="str">
        <f>(IF((VLOOKUP(Table1[[#This Row],[SKU]],'[1]All Skus'!$A:$Y,2,FALSE))="AKG",(VLOOKUP(Table1[[#This Row],[SKU]],'[1]All Skus'!$A:$Y,9,FALSE)),""))</f>
        <v>Dynamic instrument microphone designed for drums and percussions, for wind instruments and guitar amps.</v>
      </c>
      <c r="I52" s="23">
        <f>(IF((VLOOKUP(Table1[[#This Row],[SKU]],'[1]All Skus'!$A:$Y,2,FALSE))="AKG",(VLOOKUP(Table1[[#This Row],[SKU]],'[1]All Skus'!$A:$Y,10,FALSE)),""))</f>
        <v>180</v>
      </c>
      <c r="J52" s="23">
        <f>(IF((VLOOKUP(Table1[[#This Row],[SKU]],'[1]All Skus'!$A:$Y,2,FALSE))="AKG",(VLOOKUP(Table1[[#This Row],[SKU]],'[1]All Skus'!$A:$Y,11,FALSE)),""))</f>
        <v>149</v>
      </c>
      <c r="K52" s="24">
        <f>(IF((VLOOKUP(Table1[[#This Row],[SKU]],'[1]All Skus'!$A:$Y,2,FALSE))="AKG",(VLOOKUP(Table1[[#This Row],[SKU]],'[1]All Skus'!$A:$Y,16,FALSE)),""))</f>
        <v>885038023937</v>
      </c>
      <c r="L52" s="24">
        <f>(IF((VLOOKUP(Table1[[#This Row],[SKU]],'[1]All Skus'!$A:$Y,2,FALSE))="AKG",(VLOOKUP(Table1[[#This Row],[SKU]],'[1]All Skus'!$A:$Y,17,FALSE)),""))</f>
        <v>9002761023930</v>
      </c>
      <c r="M52" s="25">
        <f>(IF((VLOOKUP(Table1[[#This Row],[SKU]],'[1]All Skus'!$A:$Y,2,FALSE))="AKG",(VLOOKUP(Table1[[#This Row],[SKU]],'[1]All Skus'!$A:$Y,18,FALSE)),""))</f>
        <v>7</v>
      </c>
      <c r="N52" s="25">
        <f>(IF((VLOOKUP(Table1[[#This Row],[SKU]],'[1]All Skus'!$A:$Y,2,FALSE))="AKG",(VLOOKUP(Table1[[#This Row],[SKU]],'[1]All Skus'!$A:$Y,19,FALSE)),""))</f>
        <v>3</v>
      </c>
      <c r="O52" s="25">
        <f>(IF((VLOOKUP(Table1[[#This Row],[SKU]],'[1]All Skus'!$A:$Y,2,FALSE))="AKG",(VLOOKUP(Table1[[#This Row],[SKU]],'[1]All Skus'!$A:$Y,20,FALSE)),""))</f>
        <v>5</v>
      </c>
      <c r="P52" s="25">
        <f>(IF((VLOOKUP(Table1[[#This Row],[SKU]],'[1]All Skus'!$A:$Y,2,FALSE))="AKG",(VLOOKUP(Table1[[#This Row],[SKU]],'[1]All Skus'!$A:$Y,21,FALSE)),""))</f>
        <v>3.2</v>
      </c>
      <c r="Q52" s="25" t="str">
        <f>(IF((VLOOKUP(Table1[[#This Row],[SKU]],'[1]All Skus'!$A:$Y,2,FALSE))="AKG",(VLOOKUP(Table1[[#This Row],[SKU]],'[1]All Skus'!$A:$Y,22,FALSE)),""))</f>
        <v>CN</v>
      </c>
      <c r="R52" s="25" t="str">
        <f>(IF((VLOOKUP(Table1[[#This Row],[SKU]],'[1]All Skus'!$A:$Y,2,FALSE))="AKG",(VLOOKUP(Table1[[#This Row],[SKU]],'[1]All Skus'!$A:$Y,23,FALSE)),""))</f>
        <v>Non Compliant</v>
      </c>
      <c r="S52" s="26" t="str">
        <f>(IF((VLOOKUP(Table1[[#This Row],[SKU]],'[1]All Skus'!$A:$Y,2,FALSE))="AKG",(VLOOKUP(Table1[[#This Row],[SKU]],'[1]All Skus'!$A:$Y,24,FALSE)),""))</f>
        <v>https://www.akg.com/Microphones/Dynamic%20Microphones/D40.html</v>
      </c>
      <c r="T52" s="27">
        <v>50</v>
      </c>
    </row>
    <row r="53" spans="1:20" ht="15" customHeight="1" x14ac:dyDescent="0.3">
      <c r="A53" s="19" t="s">
        <v>70</v>
      </c>
      <c r="B53" s="20" t="str">
        <f>(IF((VLOOKUP(Table1[[#This Row],[SKU]],'[1]All Skus'!$A:$Y,2,FALSE))="AKG",(VLOOKUP(Table1[[#This Row],[SKU]],'[1]All Skus'!$A:$Y,3,FALSE)), ""))</f>
        <v>Wired Mics</v>
      </c>
      <c r="C53" s="21" t="str">
        <f>(IF((VLOOKUP(Table1[[#This Row],[SKU]],'[1]All Skus'!$A:$Y,2,FALSE))="AKG",(VLOOKUP(Table1[[#This Row],[SKU]],'[1]All Skus'!$A:$Y,4,FALSE)),""))</f>
        <v>D112 MKII</v>
      </c>
      <c r="D53" s="21" t="str">
        <f>(IF((VLOOKUP(Table1[[#This Row],[SKU]],'[1]All Skus'!$A:$Y,2,FALSE))="AKG",(VLOOKUP(Table1[[#This Row],[SKU]],'[1]All Skus'!$A:$Y,5,FALSE)),""))</f>
        <v>AT210010</v>
      </c>
      <c r="E53" s="21">
        <f>(IF((VLOOKUP(Table1[[#This Row],[SKU]],'[1]All Skus'!$A:$Y,2,FALSE))="AKG",(VLOOKUP(Table1[[#This Row],[SKU]],'[1]All Skus'!$A:$Y,6,FALSE)),""))</f>
        <v>0</v>
      </c>
      <c r="F53" s="21">
        <f>(IF((VLOOKUP(Table1[[#This Row],[SKU]],'[1]All Skus'!$A:$Y,2,FALSE))="AKG",(VLOOKUP(Table1[[#This Row],[SKU]],'[1]All Skus'!$A:$Y,7,FALSE)),""))</f>
        <v>0</v>
      </c>
      <c r="G53" s="22" t="str">
        <f>(IF((VLOOKUP(Table1[[#This Row],[SKU]],'[1]All Skus'!$A:$Y,2,FALSE))="AKG",(VLOOKUP(Table1[[#This Row],[SKU]],'[1]All Skus'!$A:$Y,8,FALSE)),""))</f>
        <v>Instrument Microphone</v>
      </c>
      <c r="H53" s="22" t="str">
        <f>(IF((VLOOKUP(Table1[[#This Row],[SKU]],'[1]All Skus'!$A:$Y,2,FALSE))="AKG",(VLOOKUP(Table1[[#This Row],[SKU]],'[1]All Skus'!$A:$Y,9,FALSE)),""))</f>
        <v>THE FABULOUS EGG for bass drum and bass guitar on stage and in the studio</v>
      </c>
      <c r="I53" s="23">
        <f>(IF((VLOOKUP(Table1[[#This Row],[SKU]],'[1]All Skus'!$A:$Y,2,FALSE))="AKG",(VLOOKUP(Table1[[#This Row],[SKU]],'[1]All Skus'!$A:$Y,10,FALSE)),""))</f>
        <v>320</v>
      </c>
      <c r="J53" s="23">
        <f>(IF((VLOOKUP(Table1[[#This Row],[SKU]],'[1]All Skus'!$A:$Y,2,FALSE))="AKG",(VLOOKUP(Table1[[#This Row],[SKU]],'[1]All Skus'!$A:$Y,11,FALSE)),""))</f>
        <v>259</v>
      </c>
      <c r="K53" s="24">
        <f>(IF((VLOOKUP(Table1[[#This Row],[SKU]],'[1]All Skus'!$A:$Y,2,FALSE))="AKG",(VLOOKUP(Table1[[#This Row],[SKU]],'[1]All Skus'!$A:$Y,16,FALSE)),""))</f>
        <v>885038038207</v>
      </c>
      <c r="L53" s="24">
        <f>(IF((VLOOKUP(Table1[[#This Row],[SKU]],'[1]All Skus'!$A:$Y,2,FALSE))="AKG",(VLOOKUP(Table1[[#This Row],[SKU]],'[1]All Skus'!$A:$Y,17,FALSE)),""))</f>
        <v>9002761038200</v>
      </c>
      <c r="M53" s="25">
        <f>(IF((VLOOKUP(Table1[[#This Row],[SKU]],'[1]All Skus'!$A:$Y,2,FALSE))="AKG",(VLOOKUP(Table1[[#This Row],[SKU]],'[1]All Skus'!$A:$Y,18,FALSE)),""))</f>
        <v>4.5</v>
      </c>
      <c r="N53" s="25">
        <f>(IF((VLOOKUP(Table1[[#This Row],[SKU]],'[1]All Skus'!$A:$Y,2,FALSE))="AKG",(VLOOKUP(Table1[[#This Row],[SKU]],'[1]All Skus'!$A:$Y,19,FALSE)),""))</f>
        <v>3</v>
      </c>
      <c r="O53" s="25">
        <f>(IF((VLOOKUP(Table1[[#This Row],[SKU]],'[1]All Skus'!$A:$Y,2,FALSE))="AKG",(VLOOKUP(Table1[[#This Row],[SKU]],'[1]All Skus'!$A:$Y,20,FALSE)),""))</f>
        <v>3</v>
      </c>
      <c r="P53" s="25">
        <f>(IF((VLOOKUP(Table1[[#This Row],[SKU]],'[1]All Skus'!$A:$Y,2,FALSE))="AKG",(VLOOKUP(Table1[[#This Row],[SKU]],'[1]All Skus'!$A:$Y,21,FALSE)),""))</f>
        <v>3.92</v>
      </c>
      <c r="Q53" s="25" t="str">
        <f>(IF((VLOOKUP(Table1[[#This Row],[SKU]],'[1]All Skus'!$A:$Y,2,FALSE))="AKG",(VLOOKUP(Table1[[#This Row],[SKU]],'[1]All Skus'!$A:$Y,22,FALSE)),""))</f>
        <v>CN</v>
      </c>
      <c r="R53" s="25" t="str">
        <f>(IF((VLOOKUP(Table1[[#This Row],[SKU]],'[1]All Skus'!$A:$Y,2,FALSE))="AKG",(VLOOKUP(Table1[[#This Row],[SKU]],'[1]All Skus'!$A:$Y,23,FALSE)),""))</f>
        <v>Non Compliant</v>
      </c>
      <c r="S53" s="26" t="str">
        <f>(IF((VLOOKUP(Table1[[#This Row],[SKU]],'[1]All Skus'!$A:$Y,2,FALSE))="AKG",(VLOOKUP(Table1[[#This Row],[SKU]],'[1]All Skus'!$A:$Y,24,FALSE)),""))</f>
        <v>https://www.akg.com/Microphones/Dynamic%20Microphones/D112MkII.html</v>
      </c>
      <c r="T53" s="27">
        <v>51</v>
      </c>
    </row>
    <row r="54" spans="1:20" ht="15" customHeight="1" x14ac:dyDescent="0.3">
      <c r="A54" s="19" t="s">
        <v>71</v>
      </c>
      <c r="B54" s="20" t="str">
        <f>(IF((VLOOKUP(Table1[[#This Row],[SKU]],'[1]All Skus'!$A:$Y,2,FALSE))="AKG",(VLOOKUP(Table1[[#This Row],[SKU]],'[1]All Skus'!$A:$Y,3,FALSE)), ""))</f>
        <v>Wired Mics</v>
      </c>
      <c r="C54" s="21" t="str">
        <f>(IF((VLOOKUP(Table1[[#This Row],[SKU]],'[1]All Skus'!$A:$Y,2,FALSE))="AKG",(VLOOKUP(Table1[[#This Row],[SKU]],'[1]All Skus'!$A:$Y,4,FALSE)),""))</f>
        <v>D12 VR</v>
      </c>
      <c r="D54" s="21" t="str">
        <f>(IF((VLOOKUP(Table1[[#This Row],[SKU]],'[1]All Skus'!$A:$Y,2,FALSE))="AKG",(VLOOKUP(Table1[[#This Row],[SKU]],'[1]All Skus'!$A:$Y,5,FALSE)),""))</f>
        <v>AT630000</v>
      </c>
      <c r="E54" s="21">
        <f>(IF((VLOOKUP(Table1[[#This Row],[SKU]],'[1]All Skus'!$A:$Y,2,FALSE))="AKG",(VLOOKUP(Table1[[#This Row],[SKU]],'[1]All Skus'!$A:$Y,6,FALSE)),""))</f>
        <v>0</v>
      </c>
      <c r="F54" s="21">
        <f>(IF((VLOOKUP(Table1[[#This Row],[SKU]],'[1]All Skus'!$A:$Y,2,FALSE))="AKG",(VLOOKUP(Table1[[#This Row],[SKU]],'[1]All Skus'!$A:$Y,7,FALSE)),""))</f>
        <v>0</v>
      </c>
      <c r="G54" s="22" t="str">
        <f>(IF((VLOOKUP(Table1[[#This Row],[SKU]],'[1]All Skus'!$A:$Y,2,FALSE))="AKG",(VLOOKUP(Table1[[#This Row],[SKU]],'[1]All Skus'!$A:$Y,8,FALSE)),""))</f>
        <v>Instrument Microphone</v>
      </c>
      <c r="H54" s="22" t="str">
        <f>(IF((VLOOKUP(Table1[[#This Row],[SKU]],'[1]All Skus'!$A:$Y,2,FALSE))="AKG",(VLOOKUP(Table1[[#This Row],[SKU]],'[1]All Skus'!$A:$Y,9,FALSE)),""))</f>
        <v>Dynamic kick drum microphone with four different sound shapes.</v>
      </c>
      <c r="I54" s="23">
        <f>(IF((VLOOKUP(Table1[[#This Row],[SKU]],'[1]All Skus'!$A:$Y,2,FALSE))="AKG",(VLOOKUP(Table1[[#This Row],[SKU]],'[1]All Skus'!$A:$Y,10,FALSE)),""))</f>
        <v>873.75</v>
      </c>
      <c r="J54" s="23">
        <f>(IF((VLOOKUP(Table1[[#This Row],[SKU]],'[1]All Skus'!$A:$Y,2,FALSE))="AKG",(VLOOKUP(Table1[[#This Row],[SKU]],'[1]All Skus'!$A:$Y,11,FALSE)),""))</f>
        <v>699</v>
      </c>
      <c r="K54" s="24">
        <f>(IF((VLOOKUP(Table1[[#This Row],[SKU]],'[1]All Skus'!$A:$Y,2,FALSE))="AKG",(VLOOKUP(Table1[[#This Row],[SKU]],'[1]All Skus'!$A:$Y,16,FALSE)),""))</f>
        <v>885038033196</v>
      </c>
      <c r="L54" s="24">
        <f>(IF((VLOOKUP(Table1[[#This Row],[SKU]],'[1]All Skus'!$A:$Y,2,FALSE))="AKG",(VLOOKUP(Table1[[#This Row],[SKU]],'[1]All Skus'!$A:$Y,17,FALSE)),""))</f>
        <v>9002761033199</v>
      </c>
      <c r="M54" s="25">
        <f>(IF((VLOOKUP(Table1[[#This Row],[SKU]],'[1]All Skus'!$A:$Y,2,FALSE))="AKG",(VLOOKUP(Table1[[#This Row],[SKU]],'[1]All Skus'!$A:$Y,18,FALSE)),""))</f>
        <v>4</v>
      </c>
      <c r="N54" s="25">
        <f>(IF((VLOOKUP(Table1[[#This Row],[SKU]],'[1]All Skus'!$A:$Y,2,FALSE))="AKG",(VLOOKUP(Table1[[#This Row],[SKU]],'[1]All Skus'!$A:$Y,19,FALSE)),""))</f>
        <v>8</v>
      </c>
      <c r="O54" s="25">
        <f>(IF((VLOOKUP(Table1[[#This Row],[SKU]],'[1]All Skus'!$A:$Y,2,FALSE))="AKG",(VLOOKUP(Table1[[#This Row],[SKU]],'[1]All Skus'!$A:$Y,20,FALSE)),""))</f>
        <v>9</v>
      </c>
      <c r="P54" s="25">
        <f>(IF((VLOOKUP(Table1[[#This Row],[SKU]],'[1]All Skus'!$A:$Y,2,FALSE))="AKG",(VLOOKUP(Table1[[#This Row],[SKU]],'[1]All Skus'!$A:$Y,21,FALSE)),""))</f>
        <v>4</v>
      </c>
      <c r="Q54" s="25" t="str">
        <f>(IF((VLOOKUP(Table1[[#This Row],[SKU]],'[1]All Skus'!$A:$Y,2,FALSE))="AKG",(VLOOKUP(Table1[[#This Row],[SKU]],'[1]All Skus'!$A:$Y,22,FALSE)),""))</f>
        <v>HU</v>
      </c>
      <c r="R54" s="25" t="str">
        <f>(IF((VLOOKUP(Table1[[#This Row],[SKU]],'[1]All Skus'!$A:$Y,2,FALSE))="AKG",(VLOOKUP(Table1[[#This Row],[SKU]],'[1]All Skus'!$A:$Y,23,FALSE)),""))</f>
        <v>Compliant</v>
      </c>
      <c r="S54" s="26" t="str">
        <f>(IF((VLOOKUP(Table1[[#This Row],[SKU]],'[1]All Skus'!$A:$Y,2,FALSE))="AKG",(VLOOKUP(Table1[[#This Row],[SKU]],'[1]All Skus'!$A:$Y,24,FALSE)),""))</f>
        <v>https://www.akg.com/Microphones/Dynamic%20Microphones/D12VR.html</v>
      </c>
      <c r="T54" s="27">
        <v>52</v>
      </c>
    </row>
    <row r="55" spans="1:20" ht="15" customHeight="1" x14ac:dyDescent="0.3">
      <c r="A55" s="19" t="s">
        <v>72</v>
      </c>
      <c r="B55" s="20" t="str">
        <f>(IF((VLOOKUP(Table1[[#This Row],[SKU]],'[1]All Skus'!$A:$Y,2,FALSE))="AKG",(VLOOKUP(Table1[[#This Row],[SKU]],'[1]All Skus'!$A:$Y,3,FALSE)), ""))</f>
        <v>Wired Mics</v>
      </c>
      <c r="C55" s="21" t="str">
        <f>(IF((VLOOKUP(Table1[[#This Row],[SKU]],'[1]All Skus'!$A:$Y,2,FALSE))="AKG",(VLOOKUP(Table1[[#This Row],[SKU]],'[1]All Skus'!$A:$Y,4,FALSE)),""))</f>
        <v>DRUMSET SESSION 1</v>
      </c>
      <c r="D55" s="21" t="str">
        <f>(IF((VLOOKUP(Table1[[#This Row],[SKU]],'[1]All Skus'!$A:$Y,2,FALSE))="AKG",(VLOOKUP(Table1[[#This Row],[SKU]],'[1]All Skus'!$A:$Y,5,FALSE)),""))</f>
        <v>AT510000</v>
      </c>
      <c r="E55" s="21">
        <f>(IF((VLOOKUP(Table1[[#This Row],[SKU]],'[1]All Skus'!$A:$Y,2,FALSE))="AKG",(VLOOKUP(Table1[[#This Row],[SKU]],'[1]All Skus'!$A:$Y,6,FALSE)),""))</f>
        <v>0</v>
      </c>
      <c r="F55" s="21">
        <f>(IF((VLOOKUP(Table1[[#This Row],[SKU]],'[1]All Skus'!$A:$Y,2,FALSE))="AKG",(VLOOKUP(Table1[[#This Row],[SKU]],'[1]All Skus'!$A:$Y,7,FALSE)),""))</f>
        <v>0</v>
      </c>
      <c r="G55" s="22" t="str">
        <f>(IF((VLOOKUP(Table1[[#This Row],[SKU]],'[1]All Skus'!$A:$Y,2,FALSE))="AKG",(VLOOKUP(Table1[[#This Row],[SKU]],'[1]All Skus'!$A:$Y,8,FALSE)),""))</f>
        <v>Instrument Microphone</v>
      </c>
      <c r="H55" s="22" t="str">
        <f>(IF((VLOOKUP(Table1[[#This Row],[SKU]],'[1]All Skus'!$A:$Y,2,FALSE))="AKG",(VLOOKUP(Table1[[#This Row],[SKU]],'[1]All Skus'!$A:$Y,9,FALSE)),""))</f>
        <v>High-Performance Drum Microphone Set, contains: 1x P2, 2x P17, 4x P4 (the P17 is technically identical to the P170 and is not available as a single unit)</v>
      </c>
      <c r="I55" s="23">
        <f>(IF((VLOOKUP(Table1[[#This Row],[SKU]],'[1]All Skus'!$A:$Y,2,FALSE))="AKG",(VLOOKUP(Table1[[#This Row],[SKU]],'[1]All Skus'!$A:$Y,10,FALSE)),""))</f>
        <v>715</v>
      </c>
      <c r="J55" s="23">
        <f>(IF((VLOOKUP(Table1[[#This Row],[SKU]],'[1]All Skus'!$A:$Y,2,FALSE))="AKG",(VLOOKUP(Table1[[#This Row],[SKU]],'[1]All Skus'!$A:$Y,11,FALSE)),""))</f>
        <v>575</v>
      </c>
      <c r="K55" s="24">
        <f>(IF((VLOOKUP(Table1[[#This Row],[SKU]],'[1]All Skus'!$A:$Y,2,FALSE))="AKG",(VLOOKUP(Table1[[#This Row],[SKU]],'[1]All Skus'!$A:$Y,16,FALSE)),""))</f>
        <v>885038038023</v>
      </c>
      <c r="L55" s="24">
        <f>(IF((VLOOKUP(Table1[[#This Row],[SKU]],'[1]All Skus'!$A:$Y,2,FALSE))="AKG",(VLOOKUP(Table1[[#This Row],[SKU]],'[1]All Skus'!$A:$Y,17,FALSE)),""))</f>
        <v>9002761038026</v>
      </c>
      <c r="M55" s="25">
        <f>(IF((VLOOKUP(Table1[[#This Row],[SKU]],'[1]All Skus'!$A:$Y,2,FALSE))="AKG",(VLOOKUP(Table1[[#This Row],[SKU]],'[1]All Skus'!$A:$Y,18,FALSE)),""))</f>
        <v>10</v>
      </c>
      <c r="N55" s="25">
        <f>(IF((VLOOKUP(Table1[[#This Row],[SKU]],'[1]All Skus'!$A:$Y,2,FALSE))="AKG",(VLOOKUP(Table1[[#This Row],[SKU]],'[1]All Skus'!$A:$Y,19,FALSE)),""))</f>
        <v>15</v>
      </c>
      <c r="O55" s="25">
        <f>(IF((VLOOKUP(Table1[[#This Row],[SKU]],'[1]All Skus'!$A:$Y,2,FALSE))="AKG",(VLOOKUP(Table1[[#This Row],[SKU]],'[1]All Skus'!$A:$Y,20,FALSE)),""))</f>
        <v>15</v>
      </c>
      <c r="P55" s="25">
        <f>(IF((VLOOKUP(Table1[[#This Row],[SKU]],'[1]All Skus'!$A:$Y,2,FALSE))="AKG",(VLOOKUP(Table1[[#This Row],[SKU]],'[1]All Skus'!$A:$Y,21,FALSE)),""))</f>
        <v>4</v>
      </c>
      <c r="Q55" s="25" t="str">
        <f>(IF((VLOOKUP(Table1[[#This Row],[SKU]],'[1]All Skus'!$A:$Y,2,FALSE))="AKG",(VLOOKUP(Table1[[#This Row],[SKU]],'[1]All Skus'!$A:$Y,22,FALSE)),""))</f>
        <v>CN</v>
      </c>
      <c r="R55" s="25" t="str">
        <f>(IF((VLOOKUP(Table1[[#This Row],[SKU]],'[1]All Skus'!$A:$Y,2,FALSE))="AKG",(VLOOKUP(Table1[[#This Row],[SKU]],'[1]All Skus'!$A:$Y,23,FALSE)),""))</f>
        <v>Non Compliant</v>
      </c>
      <c r="S55" s="26" t="str">
        <f>(IF((VLOOKUP(Table1[[#This Row],[SKU]],'[1]All Skus'!$A:$Y,2,FALSE))="AKG",(VLOOKUP(Table1[[#This Row],[SKU]],'[1]All Skus'!$A:$Y,24,FALSE)),""))</f>
        <v>https://www.akg.com/Microphones/Drum%20Microphone%20Bundles/DrumsetSessionI.html</v>
      </c>
      <c r="T55" s="27">
        <v>53</v>
      </c>
    </row>
    <row r="56" spans="1:20" ht="15" customHeight="1" x14ac:dyDescent="0.3">
      <c r="A56" s="19" t="s">
        <v>73</v>
      </c>
      <c r="B56" s="20" t="str">
        <f>(IF((VLOOKUP(Table1[[#This Row],[SKU]],'[1]All Skus'!$A:$Y,2,FALSE))="AKG",(VLOOKUP(Table1[[#This Row],[SKU]],'[1]All Skus'!$A:$Y,3,FALSE)), ""))</f>
        <v>Wired Mics</v>
      </c>
      <c r="C56" s="21" t="str">
        <f>(IF((VLOOKUP(Table1[[#This Row],[SKU]],'[1]All Skus'!$A:$Y,2,FALSE))="AKG",(VLOOKUP(Table1[[#This Row],[SKU]],'[1]All Skus'!$A:$Y,4,FALSE)),""))</f>
        <v xml:space="preserve">DRUMSET CONCERT 1 </v>
      </c>
      <c r="D56" s="21" t="str">
        <f>(IF((VLOOKUP(Table1[[#This Row],[SKU]],'[1]All Skus'!$A:$Y,2,FALSE))="AKG",(VLOOKUP(Table1[[#This Row],[SKU]],'[1]All Skus'!$A:$Y,5,FALSE)),""))</f>
        <v>AT410020</v>
      </c>
      <c r="E56" s="21">
        <f>(IF((VLOOKUP(Table1[[#This Row],[SKU]],'[1]All Skus'!$A:$Y,2,FALSE))="AKG",(VLOOKUP(Table1[[#This Row],[SKU]],'[1]All Skus'!$A:$Y,6,FALSE)),""))</f>
        <v>0</v>
      </c>
      <c r="F56" s="21">
        <f>(IF((VLOOKUP(Table1[[#This Row],[SKU]],'[1]All Skus'!$A:$Y,2,FALSE))="AKG",(VLOOKUP(Table1[[#This Row],[SKU]],'[1]All Skus'!$A:$Y,7,FALSE)),""))</f>
        <v>0</v>
      </c>
      <c r="G56" s="22" t="str">
        <f>(IF((VLOOKUP(Table1[[#This Row],[SKU]],'[1]All Skus'!$A:$Y,2,FALSE))="AKG",(VLOOKUP(Table1[[#This Row],[SKU]],'[1]All Skus'!$A:$Y,8,FALSE)),""))</f>
        <v>Instrument Microphone</v>
      </c>
      <c r="H56" s="22" t="str">
        <f>(IF((VLOOKUP(Table1[[#This Row],[SKU]],'[1]All Skus'!$A:$Y,2,FALSE))="AKG",(VLOOKUP(Table1[[#This Row],[SKU]],'[1]All Skus'!$A:$Y,9,FALSE)),""))</f>
        <v>High-Performance Drum Microphone Set, contains: 1x D112 MKII, 2x C430, 4x D40, plus all neccessary stand adapters and clamps</v>
      </c>
      <c r="I56" s="23">
        <f>(IF((VLOOKUP(Table1[[#This Row],[SKU]],'[1]All Skus'!$A:$Y,2,FALSE))="AKG",(VLOOKUP(Table1[[#This Row],[SKU]],'[1]All Skus'!$A:$Y,10,FALSE)),""))</f>
        <v>1555</v>
      </c>
      <c r="J56" s="23">
        <f>(IF((VLOOKUP(Table1[[#This Row],[SKU]],'[1]All Skus'!$A:$Y,2,FALSE))="AKG",(VLOOKUP(Table1[[#This Row],[SKU]],'[1]All Skus'!$A:$Y,11,FALSE)),""))</f>
        <v>1245</v>
      </c>
      <c r="K56" s="24">
        <f>(IF((VLOOKUP(Table1[[#This Row],[SKU]],'[1]All Skus'!$A:$Y,2,FALSE))="AKG",(VLOOKUP(Table1[[#This Row],[SKU]],'[1]All Skus'!$A:$Y,16,FALSE)),""))</f>
        <v>885038039013</v>
      </c>
      <c r="L56" s="24">
        <f>(IF((VLOOKUP(Table1[[#This Row],[SKU]],'[1]All Skus'!$A:$Y,2,FALSE))="AKG",(VLOOKUP(Table1[[#This Row],[SKU]],'[1]All Skus'!$A:$Y,17,FALSE)),""))</f>
        <v>9002761039016</v>
      </c>
      <c r="M56" s="25">
        <f>(IF((VLOOKUP(Table1[[#This Row],[SKU]],'[1]All Skus'!$A:$Y,2,FALSE))="AKG",(VLOOKUP(Table1[[#This Row],[SKU]],'[1]All Skus'!$A:$Y,18,FALSE)),""))</f>
        <v>14</v>
      </c>
      <c r="N56" s="25">
        <f>(IF((VLOOKUP(Table1[[#This Row],[SKU]],'[1]All Skus'!$A:$Y,2,FALSE))="AKG",(VLOOKUP(Table1[[#This Row],[SKU]],'[1]All Skus'!$A:$Y,19,FALSE)),""))</f>
        <v>19</v>
      </c>
      <c r="O56" s="25">
        <f>(IF((VLOOKUP(Table1[[#This Row],[SKU]],'[1]All Skus'!$A:$Y,2,FALSE))="AKG",(VLOOKUP(Table1[[#This Row],[SKU]],'[1]All Skus'!$A:$Y,20,FALSE)),""))</f>
        <v>16</v>
      </c>
      <c r="P56" s="25">
        <f>(IF((VLOOKUP(Table1[[#This Row],[SKU]],'[1]All Skus'!$A:$Y,2,FALSE))="AKG",(VLOOKUP(Table1[[#This Row],[SKU]],'[1]All Skus'!$A:$Y,21,FALSE)),""))</f>
        <v>12.6</v>
      </c>
      <c r="Q56" s="25" t="str">
        <f>(IF((VLOOKUP(Table1[[#This Row],[SKU]],'[1]All Skus'!$A:$Y,2,FALSE))="AKG",(VLOOKUP(Table1[[#This Row],[SKU]],'[1]All Skus'!$A:$Y,22,FALSE)),""))</f>
        <v>CN</v>
      </c>
      <c r="R56" s="25" t="str">
        <f>(IF((VLOOKUP(Table1[[#This Row],[SKU]],'[1]All Skus'!$A:$Y,2,FALSE))="AKG",(VLOOKUP(Table1[[#This Row],[SKU]],'[1]All Skus'!$A:$Y,23,FALSE)),""))</f>
        <v>Non Compliant</v>
      </c>
      <c r="S56" s="26" t="str">
        <f>(IF((VLOOKUP(Table1[[#This Row],[SKU]],'[1]All Skus'!$A:$Y,2,FALSE))="AKG",(VLOOKUP(Table1[[#This Row],[SKU]],'[1]All Skus'!$A:$Y,24,FALSE)),""))</f>
        <v>https://www.akg.com/Microphones/Drum%20Microphone%20Bundles/2581H00160.html</v>
      </c>
      <c r="T56" s="27">
        <v>54</v>
      </c>
    </row>
    <row r="57" spans="1:20" ht="15" customHeight="1" x14ac:dyDescent="0.3">
      <c r="A57" s="19" t="s">
        <v>74</v>
      </c>
      <c r="B57" s="20" t="str">
        <f>(IF((VLOOKUP(Table1[[#This Row],[SKU]],'[1]All Skus'!$A:$Y,2,FALSE))="AKG",(VLOOKUP(Table1[[#This Row],[SKU]],'[1]All Skus'!$A:$Y,3,FALSE)), ""))</f>
        <v>Wired Mics</v>
      </c>
      <c r="C57" s="21" t="str">
        <f>(IF((VLOOKUP(Table1[[#This Row],[SKU]],'[1]All Skus'!$A:$Y,2,FALSE))="AKG",(VLOOKUP(Table1[[#This Row],[SKU]],'[1]All Skus'!$A:$Y,4,FALSE)),""))</f>
        <v>DRUMSET PREMIUM</v>
      </c>
      <c r="D57" s="21" t="str">
        <f>(IF((VLOOKUP(Table1[[#This Row],[SKU]],'[1]All Skus'!$A:$Y,2,FALSE))="AKG",(VLOOKUP(Table1[[#This Row],[SKU]],'[1]All Skus'!$A:$Y,5,FALSE)),""))</f>
        <v>AT410020</v>
      </c>
      <c r="E57" s="21">
        <f>(IF((VLOOKUP(Table1[[#This Row],[SKU]],'[1]All Skus'!$A:$Y,2,FALSE))="AKG",(VLOOKUP(Table1[[#This Row],[SKU]],'[1]All Skus'!$A:$Y,6,FALSE)),""))</f>
        <v>0</v>
      </c>
      <c r="F57" s="21">
        <f>(IF((VLOOKUP(Table1[[#This Row],[SKU]],'[1]All Skus'!$A:$Y,2,FALSE))="AKG",(VLOOKUP(Table1[[#This Row],[SKU]],'[1]All Skus'!$A:$Y,7,FALSE)),""))</f>
        <v>0</v>
      </c>
      <c r="G57" s="22" t="str">
        <f>(IF((VLOOKUP(Table1[[#This Row],[SKU]],'[1]All Skus'!$A:$Y,2,FALSE))="AKG",(VLOOKUP(Table1[[#This Row],[SKU]],'[1]All Skus'!$A:$Y,8,FALSE)),""))</f>
        <v>Instrument Microphone</v>
      </c>
      <c r="H57" s="22" t="str">
        <f>(IF((VLOOKUP(Table1[[#This Row],[SKU]],'[1]All Skus'!$A:$Y,2,FALSE))="AKG",(VLOOKUP(Table1[[#This Row],[SKU]],'[1]All Skus'!$A:$Y,9,FALSE)),""))</f>
        <v>incl. 1x D12VR, 2x C214, 1x C451, 4x D40</v>
      </c>
      <c r="I57" s="23">
        <f>(IF((VLOOKUP(Table1[[#This Row],[SKU]],'[1]All Skus'!$A:$Y,2,FALSE))="AKG",(VLOOKUP(Table1[[#This Row],[SKU]],'[1]All Skus'!$A:$Y,10,FALSE)),""))</f>
        <v>3605</v>
      </c>
      <c r="J57" s="23">
        <f>(IF((VLOOKUP(Table1[[#This Row],[SKU]],'[1]All Skus'!$A:$Y,2,FALSE))="AKG",(VLOOKUP(Table1[[#This Row],[SKU]],'[1]All Skus'!$A:$Y,11,FALSE)),""))</f>
        <v>2885</v>
      </c>
      <c r="K57" s="24">
        <f>(IF((VLOOKUP(Table1[[#This Row],[SKU]],'[1]All Skus'!$A:$Y,2,FALSE))="AKG",(VLOOKUP(Table1[[#This Row],[SKU]],'[1]All Skus'!$A:$Y,16,FALSE)),""))</f>
        <v>885038035343</v>
      </c>
      <c r="L57" s="24">
        <f>(IF((VLOOKUP(Table1[[#This Row],[SKU]],'[1]All Skus'!$A:$Y,2,FALSE))="AKG",(VLOOKUP(Table1[[#This Row],[SKU]],'[1]All Skus'!$A:$Y,17,FALSE)),""))</f>
        <v>9002761035346</v>
      </c>
      <c r="M57" s="25">
        <f>(IF((VLOOKUP(Table1[[#This Row],[SKU]],'[1]All Skus'!$A:$Y,2,FALSE))="AKG",(VLOOKUP(Table1[[#This Row],[SKU]],'[1]All Skus'!$A:$Y,18,FALSE)),""))</f>
        <v>11</v>
      </c>
      <c r="N57" s="25">
        <f>(IF((VLOOKUP(Table1[[#This Row],[SKU]],'[1]All Skus'!$A:$Y,2,FALSE))="AKG",(VLOOKUP(Table1[[#This Row],[SKU]],'[1]All Skus'!$A:$Y,19,FALSE)),""))</f>
        <v>9</v>
      </c>
      <c r="O57" s="25">
        <f>(IF((VLOOKUP(Table1[[#This Row],[SKU]],'[1]All Skus'!$A:$Y,2,FALSE))="AKG",(VLOOKUP(Table1[[#This Row],[SKU]],'[1]All Skus'!$A:$Y,20,FALSE)),""))</f>
        <v>15</v>
      </c>
      <c r="P57" s="25">
        <f>(IF((VLOOKUP(Table1[[#This Row],[SKU]],'[1]All Skus'!$A:$Y,2,FALSE))="AKG",(VLOOKUP(Table1[[#This Row],[SKU]],'[1]All Skus'!$A:$Y,21,FALSE)),""))</f>
        <v>5.6</v>
      </c>
      <c r="Q57" s="25" t="str">
        <f>(IF((VLOOKUP(Table1[[#This Row],[SKU]],'[1]All Skus'!$A:$Y,2,FALSE))="AKG",(VLOOKUP(Table1[[#This Row],[SKU]],'[1]All Skus'!$A:$Y,22,FALSE)),""))</f>
        <v>HU</v>
      </c>
      <c r="R57" s="25" t="str">
        <f>(IF((VLOOKUP(Table1[[#This Row],[SKU]],'[1]All Skus'!$A:$Y,2,FALSE))="AKG",(VLOOKUP(Table1[[#This Row],[SKU]],'[1]All Skus'!$A:$Y,23,FALSE)),""))</f>
        <v>Compliant</v>
      </c>
      <c r="S57" s="26" t="str">
        <f>(IF((VLOOKUP(Table1[[#This Row],[SKU]],'[1]All Skus'!$A:$Y,2,FALSE))="AKG",(VLOOKUP(Table1[[#This Row],[SKU]],'[1]All Skus'!$A:$Y,24,FALSE)),""))</f>
        <v>https://www.akg.com/Microphones/Drum%20Microphone%20Bundles/DrumsetPremium.html</v>
      </c>
      <c r="T57" s="27">
        <v>55</v>
      </c>
    </row>
    <row r="58" spans="1:20" ht="15" customHeight="1" x14ac:dyDescent="0.3">
      <c r="A58" s="28" t="s">
        <v>75</v>
      </c>
      <c r="B58" s="20">
        <f>(IF((VLOOKUP(Table1[[#This Row],[SKU]],'[1]All Skus'!$A:$Y,2,FALSE))="AKG",(VLOOKUP(Table1[[#This Row],[SKU]],'[1]All Skus'!$A:$Y,3,FALSE)), ""))</f>
        <v>0</v>
      </c>
      <c r="C58" s="21">
        <f>(IF((VLOOKUP(Table1[[#This Row],[SKU]],'[1]All Skus'!$A:$Y,2,FALSE))="AKG",(VLOOKUP(Table1[[#This Row],[SKU]],'[1]All Skus'!$A:$Y,4,FALSE)),""))</f>
        <v>0</v>
      </c>
      <c r="D58" s="21">
        <f>(IF((VLOOKUP(Table1[[#This Row],[SKU]],'[1]All Skus'!$A:$Y,2,FALSE))="AKG",(VLOOKUP(Table1[[#This Row],[SKU]],'[1]All Skus'!$A:$Y,5,FALSE)),""))</f>
        <v>0</v>
      </c>
      <c r="E58" s="21">
        <f>(IF((VLOOKUP(Table1[[#This Row],[SKU]],'[1]All Skus'!$A:$Y,2,FALSE))="AKG",(VLOOKUP(Table1[[#This Row],[SKU]],'[1]All Skus'!$A:$Y,6,FALSE)),""))</f>
        <v>0</v>
      </c>
      <c r="F58" s="21">
        <f>(IF((VLOOKUP(Table1[[#This Row],[SKU]],'[1]All Skus'!$A:$Y,2,FALSE))="AKG",(VLOOKUP(Table1[[#This Row],[SKU]],'[1]All Skus'!$A:$Y,7,FALSE)),""))</f>
        <v>0</v>
      </c>
      <c r="G58" s="22">
        <f>(IF((VLOOKUP(Table1[[#This Row],[SKU]],'[1]All Skus'!$A:$Y,2,FALSE))="AKG",(VLOOKUP(Table1[[#This Row],[SKU]],'[1]All Skus'!$A:$Y,8,FALSE)),""))</f>
        <v>0</v>
      </c>
      <c r="H58" s="22">
        <f>(IF((VLOOKUP(Table1[[#This Row],[SKU]],'[1]All Skus'!$A:$Y,2,FALSE))="AKG",(VLOOKUP(Table1[[#This Row],[SKU]],'[1]All Skus'!$A:$Y,9,FALSE)),""))</f>
        <v>0</v>
      </c>
      <c r="I58" s="23">
        <f>(IF((VLOOKUP(Table1[[#This Row],[SKU]],'[1]All Skus'!$A:$Y,2,FALSE))="AKG",(VLOOKUP(Table1[[#This Row],[SKU]],'[1]All Skus'!$A:$Y,10,FALSE)),""))</f>
        <v>0</v>
      </c>
      <c r="J58" s="23">
        <f>(IF((VLOOKUP(Table1[[#This Row],[SKU]],'[1]All Skus'!$A:$Y,2,FALSE))="AKG",(VLOOKUP(Table1[[#This Row],[SKU]],'[1]All Skus'!$A:$Y,11,FALSE)),""))</f>
        <v>0</v>
      </c>
      <c r="K58" s="24">
        <f>(IF((VLOOKUP(Table1[[#This Row],[SKU]],'[1]All Skus'!$A:$Y,2,FALSE))="AKG",(VLOOKUP(Table1[[#This Row],[SKU]],'[1]All Skus'!$A:$Y,16,FALSE)),""))</f>
        <v>0</v>
      </c>
      <c r="L58" s="24">
        <f>(IF((VLOOKUP(Table1[[#This Row],[SKU]],'[1]All Skus'!$A:$Y,2,FALSE))="AKG",(VLOOKUP(Table1[[#This Row],[SKU]],'[1]All Skus'!$A:$Y,17,FALSE)),""))</f>
        <v>0</v>
      </c>
      <c r="M58" s="25">
        <f>(IF((VLOOKUP(Table1[[#This Row],[SKU]],'[1]All Skus'!$A:$Y,2,FALSE))="AKG",(VLOOKUP(Table1[[#This Row],[SKU]],'[1]All Skus'!$A:$Y,18,FALSE)),""))</f>
        <v>0</v>
      </c>
      <c r="N58" s="25">
        <f>(IF((VLOOKUP(Table1[[#This Row],[SKU]],'[1]All Skus'!$A:$Y,2,FALSE))="AKG",(VLOOKUP(Table1[[#This Row],[SKU]],'[1]All Skus'!$A:$Y,19,FALSE)),""))</f>
        <v>0</v>
      </c>
      <c r="O58" s="25">
        <f>(IF((VLOOKUP(Table1[[#This Row],[SKU]],'[1]All Skus'!$A:$Y,2,FALSE))="AKG",(VLOOKUP(Table1[[#This Row],[SKU]],'[1]All Skus'!$A:$Y,20,FALSE)),""))</f>
        <v>0</v>
      </c>
      <c r="P58" s="25">
        <f>(IF((VLOOKUP(Table1[[#This Row],[SKU]],'[1]All Skus'!$A:$Y,2,FALSE))="AKG",(VLOOKUP(Table1[[#This Row],[SKU]],'[1]All Skus'!$A:$Y,21,FALSE)),""))</f>
        <v>0</v>
      </c>
      <c r="Q58" s="25">
        <f>(IF((VLOOKUP(Table1[[#This Row],[SKU]],'[1]All Skus'!$A:$Y,2,FALSE))="AKG",(VLOOKUP(Table1[[#This Row],[SKU]],'[1]All Skus'!$A:$Y,22,FALSE)),""))</f>
        <v>0</v>
      </c>
      <c r="R58" s="25">
        <f>(IF((VLOOKUP(Table1[[#This Row],[SKU]],'[1]All Skus'!$A:$Y,2,FALSE))="AKG",(VLOOKUP(Table1[[#This Row],[SKU]],'[1]All Skus'!$A:$Y,23,FALSE)),""))</f>
        <v>0</v>
      </c>
      <c r="S58" s="26">
        <f>(IF((VLOOKUP(Table1[[#This Row],[SKU]],'[1]All Skus'!$A:$Y,2,FALSE))="AKG",(VLOOKUP(Table1[[#This Row],[SKU]],'[1]All Skus'!$A:$Y,24,FALSE)),""))</f>
        <v>0</v>
      </c>
      <c r="T58" s="27">
        <v>56</v>
      </c>
    </row>
    <row r="59" spans="1:20" ht="15" customHeight="1" x14ac:dyDescent="0.3">
      <c r="A59" s="19" t="s">
        <v>76</v>
      </c>
      <c r="B59" s="20" t="str">
        <f>(IF((VLOOKUP(Table1[[#This Row],[SKU]],'[1]All Skus'!$A:$Y,2,FALSE))="AKG",(VLOOKUP(Table1[[#This Row],[SKU]],'[1]All Skus'!$A:$Y,3,FALSE)), ""))</f>
        <v>Wired Mics</v>
      </c>
      <c r="C59" s="21" t="str">
        <f>(IF((VLOOKUP(Table1[[#This Row],[SKU]],'[1]All Skus'!$A:$Y,2,FALSE))="AKG",(VLOOKUP(Table1[[#This Row],[SKU]],'[1]All Skus'!$A:$Y,4,FALSE)),""))</f>
        <v>CM311 XLR - NON ROHS, not for EUROPE</v>
      </c>
      <c r="D59" s="21" t="str">
        <f>(IF((VLOOKUP(Table1[[#This Row],[SKU]],'[1]All Skus'!$A:$Y,2,FALSE))="AKG",(VLOOKUP(Table1[[#This Row],[SKU]],'[1]All Skus'!$A:$Y,5,FALSE)),""))</f>
        <v>AT410010</v>
      </c>
      <c r="E59" s="21">
        <f>(IF((VLOOKUP(Table1[[#This Row],[SKU]],'[1]All Skus'!$A:$Y,2,FALSE))="AKG",(VLOOKUP(Table1[[#This Row],[SKU]],'[1]All Skus'!$A:$Y,6,FALSE)),""))</f>
        <v>0</v>
      </c>
      <c r="F59" s="21">
        <f>(IF((VLOOKUP(Table1[[#This Row],[SKU]],'[1]All Skus'!$A:$Y,2,FALSE))="AKG",(VLOOKUP(Table1[[#This Row],[SKU]],'[1]All Skus'!$A:$Y,7,FALSE)),""))</f>
        <v>0</v>
      </c>
      <c r="G59" s="22" t="str">
        <f>(IF((VLOOKUP(Table1[[#This Row],[SKU]],'[1]All Skus'!$A:$Y,2,FALSE))="AKG",(VLOOKUP(Table1[[#This Row],[SKU]],'[1]All Skus'!$A:$Y,8,FALSE)),""))</f>
        <v>Head-Worn Vocal Microphone</v>
      </c>
      <c r="H59" s="22" t="str">
        <f>(IF((VLOOKUP(Table1[[#This Row],[SKU]],'[1]All Skus'!$A:$Y,2,FALSE))="AKG",(VLOOKUP(Table1[[#This Row],[SKU]],'[1]All Skus'!$A:$Y,9,FALSE)),""))</f>
        <v>Light, rugged head-worn mic for presenters with XLR connector</v>
      </c>
      <c r="I59" s="23">
        <f>(IF((VLOOKUP(Table1[[#This Row],[SKU]],'[1]All Skus'!$A:$Y,2,FALSE))="AKG",(VLOOKUP(Table1[[#This Row],[SKU]],'[1]All Skus'!$A:$Y,10,FALSE)),""))</f>
        <v>870</v>
      </c>
      <c r="J59" s="23">
        <f>(IF((VLOOKUP(Table1[[#This Row],[SKU]],'[1]All Skus'!$A:$Y,2,FALSE))="AKG",(VLOOKUP(Table1[[#This Row],[SKU]],'[1]All Skus'!$A:$Y,11,FALSE)),""))</f>
        <v>695</v>
      </c>
      <c r="K59" s="24">
        <f>(IF((VLOOKUP(Table1[[#This Row],[SKU]],'[1]All Skus'!$A:$Y,2,FALSE))="AKG",(VLOOKUP(Table1[[#This Row],[SKU]],'[1]All Skus'!$A:$Y,16,FALSE)),""))</f>
        <v>885038024965</v>
      </c>
      <c r="L59" s="24">
        <f>(IF((VLOOKUP(Table1[[#This Row],[SKU]],'[1]All Skus'!$A:$Y,2,FALSE))="AKG",(VLOOKUP(Table1[[#This Row],[SKU]],'[1]All Skus'!$A:$Y,17,FALSE)),""))</f>
        <v>9002761024968</v>
      </c>
      <c r="M59" s="25">
        <f>(IF((VLOOKUP(Table1[[#This Row],[SKU]],'[1]All Skus'!$A:$Y,2,FALSE))="AKG",(VLOOKUP(Table1[[#This Row],[SKU]],'[1]All Skus'!$A:$Y,18,FALSE)),""))</f>
        <v>4</v>
      </c>
      <c r="N59" s="25">
        <f>(IF((VLOOKUP(Table1[[#This Row],[SKU]],'[1]All Skus'!$A:$Y,2,FALSE))="AKG",(VLOOKUP(Table1[[#This Row],[SKU]],'[1]All Skus'!$A:$Y,19,FALSE)),""))</f>
        <v>12</v>
      </c>
      <c r="O59" s="25">
        <f>(IF((VLOOKUP(Table1[[#This Row],[SKU]],'[1]All Skus'!$A:$Y,2,FALSE))="AKG",(VLOOKUP(Table1[[#This Row],[SKU]],'[1]All Skus'!$A:$Y,20,FALSE)),""))</f>
        <v>8</v>
      </c>
      <c r="P59" s="25">
        <f>(IF((VLOOKUP(Table1[[#This Row],[SKU]],'[1]All Skus'!$A:$Y,2,FALSE))="AKG",(VLOOKUP(Table1[[#This Row],[SKU]],'[1]All Skus'!$A:$Y,21,FALSE)),""))</f>
        <v>3.048</v>
      </c>
      <c r="Q59" s="25" t="str">
        <f>(IF((VLOOKUP(Table1[[#This Row],[SKU]],'[1]All Skus'!$A:$Y,2,FALSE))="AKG",(VLOOKUP(Table1[[#This Row],[SKU]],'[1]All Skus'!$A:$Y,22,FALSE)),""))</f>
        <v>CN</v>
      </c>
      <c r="R59" s="25" t="str">
        <f>(IF((VLOOKUP(Table1[[#This Row],[SKU]],'[1]All Skus'!$A:$Y,2,FALSE))="AKG",(VLOOKUP(Table1[[#This Row],[SKU]],'[1]All Skus'!$A:$Y,23,FALSE)),""))</f>
        <v>Non Compliant</v>
      </c>
      <c r="S59" s="26" t="str">
        <f>(IF((VLOOKUP(Table1[[#This Row],[SKU]],'[1]All Skus'!$A:$Y,2,FALSE))="AKG",(VLOOKUP(Table1[[#This Row],[SKU]],'[1]All Skus'!$A:$Y,24,FALSE)),""))</f>
        <v>https://www.akg.com/Microphones/Headset%20Microphones/6000H50930.html</v>
      </c>
      <c r="T59" s="27">
        <v>57</v>
      </c>
    </row>
    <row r="60" spans="1:20" ht="15" customHeight="1" x14ac:dyDescent="0.3">
      <c r="A60" s="19" t="s">
        <v>77</v>
      </c>
      <c r="B60" s="20" t="str">
        <f>(IF((VLOOKUP(Table1[[#This Row],[SKU]],'[1]All Skus'!$A:$Y,2,FALSE))="AKG",(VLOOKUP(Table1[[#This Row],[SKU]],'[1]All Skus'!$A:$Y,3,FALSE)), ""))</f>
        <v>Wired Mics</v>
      </c>
      <c r="C60" s="21" t="str">
        <f>(IF((VLOOKUP(Table1[[#This Row],[SKU]],'[1]All Skus'!$A:$Y,2,FALSE))="AKG",(VLOOKUP(Table1[[#This Row],[SKU]],'[1]All Skus'!$A:$Y,4,FALSE)),""))</f>
        <v>CM311 MINI XLR - NON ROHS, not for EUROPE</v>
      </c>
      <c r="D60" s="21" t="str">
        <f>(IF((VLOOKUP(Table1[[#This Row],[SKU]],'[1]All Skus'!$A:$Y,2,FALSE))="AKG",(VLOOKUP(Table1[[#This Row],[SKU]],'[1]All Skus'!$A:$Y,5,FALSE)),""))</f>
        <v>AT410010</v>
      </c>
      <c r="E60" s="21">
        <f>(IF((VLOOKUP(Table1[[#This Row],[SKU]],'[1]All Skus'!$A:$Y,2,FALSE))="AKG",(VLOOKUP(Table1[[#This Row],[SKU]],'[1]All Skus'!$A:$Y,6,FALSE)),""))</f>
        <v>0</v>
      </c>
      <c r="F60" s="21">
        <f>(IF((VLOOKUP(Table1[[#This Row],[SKU]],'[1]All Skus'!$A:$Y,2,FALSE))="AKG",(VLOOKUP(Table1[[#This Row],[SKU]],'[1]All Skus'!$A:$Y,7,FALSE)),""))</f>
        <v>0</v>
      </c>
      <c r="G60" s="22" t="str">
        <f>(IF((VLOOKUP(Table1[[#This Row],[SKU]],'[1]All Skus'!$A:$Y,2,FALSE))="AKG",(VLOOKUP(Table1[[#This Row],[SKU]],'[1]All Skus'!$A:$Y,8,FALSE)),""))</f>
        <v>Head-Worn Vocal Microphone</v>
      </c>
      <c r="H60" s="22" t="str">
        <f>(IF((VLOOKUP(Table1[[#This Row],[SKU]],'[1]All Skus'!$A:$Y,2,FALSE))="AKG",(VLOOKUP(Table1[[#This Row],[SKU]],'[1]All Skus'!$A:$Y,9,FALSE)),""))</f>
        <v>Light, rugged head-worn mic for presenters, with Mini XLR Connector for AKG PT´s</v>
      </c>
      <c r="I60" s="23">
        <f>(IF((VLOOKUP(Table1[[#This Row],[SKU]],'[1]All Skus'!$A:$Y,2,FALSE))="AKG",(VLOOKUP(Table1[[#This Row],[SKU]],'[1]All Skus'!$A:$Y,10,FALSE)),""))</f>
        <v>805</v>
      </c>
      <c r="J60" s="23">
        <f>(IF((VLOOKUP(Table1[[#This Row],[SKU]],'[1]All Skus'!$A:$Y,2,FALSE))="AKG",(VLOOKUP(Table1[[#This Row],[SKU]],'[1]All Skus'!$A:$Y,11,FALSE)),""))</f>
        <v>645</v>
      </c>
      <c r="K60" s="24">
        <f>(IF((VLOOKUP(Table1[[#This Row],[SKU]],'[1]All Skus'!$A:$Y,2,FALSE))="AKG",(VLOOKUP(Table1[[#This Row],[SKU]],'[1]All Skus'!$A:$Y,16,FALSE)),""))</f>
        <v>885038024972</v>
      </c>
      <c r="L60" s="24">
        <f>(IF((VLOOKUP(Table1[[#This Row],[SKU]],'[1]All Skus'!$A:$Y,2,FALSE))="AKG",(VLOOKUP(Table1[[#This Row],[SKU]],'[1]All Skus'!$A:$Y,17,FALSE)),""))</f>
        <v>9002761024975</v>
      </c>
      <c r="M60" s="25">
        <f>(IF((VLOOKUP(Table1[[#This Row],[SKU]],'[1]All Skus'!$A:$Y,2,FALSE))="AKG",(VLOOKUP(Table1[[#This Row],[SKU]],'[1]All Skus'!$A:$Y,18,FALSE)),""))</f>
        <v>5</v>
      </c>
      <c r="N60" s="25">
        <f>(IF((VLOOKUP(Table1[[#This Row],[SKU]],'[1]All Skus'!$A:$Y,2,FALSE))="AKG",(VLOOKUP(Table1[[#This Row],[SKU]],'[1]All Skus'!$A:$Y,19,FALSE)),""))</f>
        <v>9</v>
      </c>
      <c r="O60" s="25">
        <f>(IF((VLOOKUP(Table1[[#This Row],[SKU]],'[1]All Skus'!$A:$Y,2,FALSE))="AKG",(VLOOKUP(Table1[[#This Row],[SKU]],'[1]All Skus'!$A:$Y,20,FALSE)),""))</f>
        <v>13</v>
      </c>
      <c r="P60" s="25">
        <f>(IF((VLOOKUP(Table1[[#This Row],[SKU]],'[1]All Skus'!$A:$Y,2,FALSE))="AKG",(VLOOKUP(Table1[[#This Row],[SKU]],'[1]All Skus'!$A:$Y,21,FALSE)),""))</f>
        <v>3.048</v>
      </c>
      <c r="Q60" s="25" t="str">
        <f>(IF((VLOOKUP(Table1[[#This Row],[SKU]],'[1]All Skus'!$A:$Y,2,FALSE))="AKG",(VLOOKUP(Table1[[#This Row],[SKU]],'[1]All Skus'!$A:$Y,22,FALSE)),""))</f>
        <v>CN</v>
      </c>
      <c r="R60" s="25" t="str">
        <f>(IF((VLOOKUP(Table1[[#This Row],[SKU]],'[1]All Skus'!$A:$Y,2,FALSE))="AKG",(VLOOKUP(Table1[[#This Row],[SKU]],'[1]All Skus'!$A:$Y,23,FALSE)),""))</f>
        <v>Non Compliant</v>
      </c>
      <c r="S60" s="26" t="str">
        <f>(IF((VLOOKUP(Table1[[#This Row],[SKU]],'[1]All Skus'!$A:$Y,2,FALSE))="AKG",(VLOOKUP(Table1[[#This Row],[SKU]],'[1]All Skus'!$A:$Y,24,FALSE)),""))</f>
        <v>https://www.akg.com/Microphones/Headset%20Microphones/6000H50940.html</v>
      </c>
      <c r="T60" s="27">
        <v>58</v>
      </c>
    </row>
    <row r="61" spans="1:20" ht="15" customHeight="1" x14ac:dyDescent="0.3">
      <c r="A61" s="19" t="s">
        <v>78</v>
      </c>
      <c r="B61" s="20" t="str">
        <f>(IF((VLOOKUP(Table1[[#This Row],[SKU]],'[1]All Skus'!$A:$Y,2,FALSE))="AKG",(VLOOKUP(Table1[[#This Row],[SKU]],'[1]All Skus'!$A:$Y,3,FALSE)), ""))</f>
        <v>Wired Mics</v>
      </c>
      <c r="C61" s="21" t="str">
        <f>(IF((VLOOKUP(Table1[[#This Row],[SKU]],'[1]All Skus'!$A:$Y,2,FALSE))="AKG",(VLOOKUP(Table1[[#This Row],[SKU]],'[1]All Skus'!$A:$Y,4,FALSE)),""))</f>
        <v>CM311 W/TA4F - NON ROHS, not for EUROPE</v>
      </c>
      <c r="D61" s="21" t="str">
        <f>(IF((VLOOKUP(Table1[[#This Row],[SKU]],'[1]All Skus'!$A:$Y,2,FALSE))="AKG",(VLOOKUP(Table1[[#This Row],[SKU]],'[1]All Skus'!$A:$Y,5,FALSE)),""))</f>
        <v>AT410010</v>
      </c>
      <c r="E61" s="21">
        <f>(IF((VLOOKUP(Table1[[#This Row],[SKU]],'[1]All Skus'!$A:$Y,2,FALSE))="AKG",(VLOOKUP(Table1[[#This Row],[SKU]],'[1]All Skus'!$A:$Y,6,FALSE)),""))</f>
        <v>0</v>
      </c>
      <c r="F61" s="21">
        <f>(IF((VLOOKUP(Table1[[#This Row],[SKU]],'[1]All Skus'!$A:$Y,2,FALSE))="AKG",(VLOOKUP(Table1[[#This Row],[SKU]],'[1]All Skus'!$A:$Y,7,FALSE)),""))</f>
        <v>0</v>
      </c>
      <c r="G61" s="22" t="str">
        <f>(IF((VLOOKUP(Table1[[#This Row],[SKU]],'[1]All Skus'!$A:$Y,2,FALSE))="AKG",(VLOOKUP(Table1[[#This Row],[SKU]],'[1]All Skus'!$A:$Y,8,FALSE)),""))</f>
        <v>Head-Worn Vocal Microphone</v>
      </c>
      <c r="H61" s="22" t="str">
        <f>(IF((VLOOKUP(Table1[[#This Row],[SKU]],'[1]All Skus'!$A:$Y,2,FALSE))="AKG",(VLOOKUP(Table1[[#This Row],[SKU]],'[1]All Skus'!$A:$Y,9,FALSE)),""))</f>
        <v>Light, rugged head-worn mic for presenters with connector for use Shure bodypack transmitters.</v>
      </c>
      <c r="I61" s="23">
        <f>(IF((VLOOKUP(Table1[[#This Row],[SKU]],'[1]All Skus'!$A:$Y,2,FALSE))="AKG",(VLOOKUP(Table1[[#This Row],[SKU]],'[1]All Skus'!$A:$Y,10,FALSE)),""))</f>
        <v>805</v>
      </c>
      <c r="J61" s="23">
        <f>(IF((VLOOKUP(Table1[[#This Row],[SKU]],'[1]All Skus'!$A:$Y,2,FALSE))="AKG",(VLOOKUP(Table1[[#This Row],[SKU]],'[1]All Skus'!$A:$Y,11,FALSE)),""))</f>
        <v>650</v>
      </c>
      <c r="K61" s="24">
        <f>(IF((VLOOKUP(Table1[[#This Row],[SKU]],'[1]All Skus'!$A:$Y,2,FALSE))="AKG",(VLOOKUP(Table1[[#This Row],[SKU]],'[1]All Skus'!$A:$Y,16,FALSE)),""))</f>
        <v>885038025306</v>
      </c>
      <c r="L61" s="24">
        <f>(IF((VLOOKUP(Table1[[#This Row],[SKU]],'[1]All Skus'!$A:$Y,2,FALSE))="AKG",(VLOOKUP(Table1[[#This Row],[SKU]],'[1]All Skus'!$A:$Y,17,FALSE)),""))</f>
        <v>9002761025309</v>
      </c>
      <c r="M61" s="25">
        <f>(IF((VLOOKUP(Table1[[#This Row],[SKU]],'[1]All Skus'!$A:$Y,2,FALSE))="AKG",(VLOOKUP(Table1[[#This Row],[SKU]],'[1]All Skus'!$A:$Y,18,FALSE)),""))</f>
        <v>6</v>
      </c>
      <c r="N61" s="25">
        <f>(IF((VLOOKUP(Table1[[#This Row],[SKU]],'[1]All Skus'!$A:$Y,2,FALSE))="AKG",(VLOOKUP(Table1[[#This Row],[SKU]],'[1]All Skus'!$A:$Y,19,FALSE)),""))</f>
        <v>8</v>
      </c>
      <c r="O61" s="25">
        <f>(IF((VLOOKUP(Table1[[#This Row],[SKU]],'[1]All Skus'!$A:$Y,2,FALSE))="AKG",(VLOOKUP(Table1[[#This Row],[SKU]],'[1]All Skus'!$A:$Y,20,FALSE)),""))</f>
        <v>11</v>
      </c>
      <c r="P61" s="25">
        <f>(IF((VLOOKUP(Table1[[#This Row],[SKU]],'[1]All Skus'!$A:$Y,2,FALSE))="AKG",(VLOOKUP(Table1[[#This Row],[SKU]],'[1]All Skus'!$A:$Y,21,FALSE)),""))</f>
        <v>3.048</v>
      </c>
      <c r="Q61" s="25" t="str">
        <f>(IF((VLOOKUP(Table1[[#This Row],[SKU]],'[1]All Skus'!$A:$Y,2,FALSE))="AKG",(VLOOKUP(Table1[[#This Row],[SKU]],'[1]All Skus'!$A:$Y,22,FALSE)),""))</f>
        <v>CN</v>
      </c>
      <c r="R61" s="25" t="str">
        <f>(IF((VLOOKUP(Table1[[#This Row],[SKU]],'[1]All Skus'!$A:$Y,2,FALSE))="AKG",(VLOOKUP(Table1[[#This Row],[SKU]],'[1]All Skus'!$A:$Y,23,FALSE)),""))</f>
        <v>Non Compliant</v>
      </c>
      <c r="S61" s="26" t="str">
        <f>(IF((VLOOKUP(Table1[[#This Row],[SKU]],'[1]All Skus'!$A:$Y,2,FALSE))="AKG",(VLOOKUP(Table1[[#This Row],[SKU]],'[1]All Skus'!$A:$Y,24,FALSE)),""))</f>
        <v>https://www.akg.com/Microphones/Headset%20Microphones/6000H50950.html</v>
      </c>
      <c r="T61" s="27">
        <v>59</v>
      </c>
    </row>
    <row r="62" spans="1:20" ht="15" customHeight="1" x14ac:dyDescent="0.3">
      <c r="A62" s="29" t="s">
        <v>79</v>
      </c>
      <c r="B62" s="20" t="str">
        <f>(IF((VLOOKUP(Table1[[#This Row],[SKU]],'[1]All Skus'!$A:$Y,2,FALSE))="AKG",(VLOOKUP(Table1[[#This Row],[SKU]],'[1]All Skus'!$A:$Y,3,FALSE)), ""))</f>
        <v>Wired Mics</v>
      </c>
      <c r="C62" s="21" t="str">
        <f>(IF((VLOOKUP(Table1[[#This Row],[SKU]],'[1]All Skus'!$A:$Y,2,FALSE))="AKG",(VLOOKUP(Table1[[#This Row],[SKU]],'[1]All Skus'!$A:$Y,4,FALSE)),""))</f>
        <v>C520</v>
      </c>
      <c r="D62" s="21" t="str">
        <f>(IF((VLOOKUP(Table1[[#This Row],[SKU]],'[1]All Skus'!$A:$Y,2,FALSE))="AKG",(VLOOKUP(Table1[[#This Row],[SKU]],'[1]All Skus'!$A:$Y,5,FALSE)),""))</f>
        <v>AT410010</v>
      </c>
      <c r="E62" s="21">
        <f>(IF((VLOOKUP(Table1[[#This Row],[SKU]],'[1]All Skus'!$A:$Y,2,FALSE))="AKG",(VLOOKUP(Table1[[#This Row],[SKU]],'[1]All Skus'!$A:$Y,6,FALSE)),""))</f>
        <v>0</v>
      </c>
      <c r="F62" s="21">
        <f>(IF((VLOOKUP(Table1[[#This Row],[SKU]],'[1]All Skus'!$A:$Y,2,FALSE))="AKG",(VLOOKUP(Table1[[#This Row],[SKU]],'[1]All Skus'!$A:$Y,7,FALSE)),""))</f>
        <v>0</v>
      </c>
      <c r="G62" s="22" t="str">
        <f>(IF((VLOOKUP(Table1[[#This Row],[SKU]],'[1]All Skus'!$A:$Y,2,FALSE))="AKG",(VLOOKUP(Table1[[#This Row],[SKU]],'[1]All Skus'!$A:$Y,8,FALSE)),""))</f>
        <v>Head-Worn Vocal Microphone</v>
      </c>
      <c r="H62" s="22" t="str">
        <f>(IF((VLOOKUP(Table1[[#This Row],[SKU]],'[1]All Skus'!$A:$Y,2,FALSE))="AKG",(VLOOKUP(Table1[[#This Row],[SKU]],'[1]All Skus'!$A:$Y,9,FALSE)),""))</f>
        <v>Headworn mic for vocals with XLR connector for phantom powering</v>
      </c>
      <c r="I62" s="23">
        <f>(IF((VLOOKUP(Table1[[#This Row],[SKU]],'[1]All Skus'!$A:$Y,2,FALSE))="AKG",(VLOOKUP(Table1[[#This Row],[SKU]],'[1]All Skus'!$A:$Y,10,FALSE)),""))</f>
        <v>425</v>
      </c>
      <c r="J62" s="23">
        <f>(IF((VLOOKUP(Table1[[#This Row],[SKU]],'[1]All Skus'!$A:$Y,2,FALSE))="AKG",(VLOOKUP(Table1[[#This Row],[SKU]],'[1]All Skus'!$A:$Y,11,FALSE)),""))</f>
        <v>340</v>
      </c>
      <c r="K62" s="24">
        <f>(IF((VLOOKUP(Table1[[#This Row],[SKU]],'[1]All Skus'!$A:$Y,2,FALSE))="AKG",(VLOOKUP(Table1[[#This Row],[SKU]],'[1]All Skus'!$A:$Y,16,FALSE)),""))</f>
        <v>885038018650</v>
      </c>
      <c r="L62" s="24">
        <f>(IF((VLOOKUP(Table1[[#This Row],[SKU]],'[1]All Skus'!$A:$Y,2,FALSE))="AKG",(VLOOKUP(Table1[[#This Row],[SKU]],'[1]All Skus'!$A:$Y,17,FALSE)),""))</f>
        <v>9002761018653</v>
      </c>
      <c r="M62" s="25">
        <f>(IF((VLOOKUP(Table1[[#This Row],[SKU]],'[1]All Skus'!$A:$Y,2,FALSE))="AKG",(VLOOKUP(Table1[[#This Row],[SKU]],'[1]All Skus'!$A:$Y,18,FALSE)),""))</f>
        <v>3</v>
      </c>
      <c r="N62" s="25">
        <f>(IF((VLOOKUP(Table1[[#This Row],[SKU]],'[1]All Skus'!$A:$Y,2,FALSE))="AKG",(VLOOKUP(Table1[[#This Row],[SKU]],'[1]All Skus'!$A:$Y,19,FALSE)),""))</f>
        <v>6</v>
      </c>
      <c r="O62" s="25">
        <f>(IF((VLOOKUP(Table1[[#This Row],[SKU]],'[1]All Skus'!$A:$Y,2,FALSE))="AKG",(VLOOKUP(Table1[[#This Row],[SKU]],'[1]All Skus'!$A:$Y,20,FALSE)),""))</f>
        <v>8</v>
      </c>
      <c r="P62" s="25">
        <f>(IF((VLOOKUP(Table1[[#This Row],[SKU]],'[1]All Skus'!$A:$Y,2,FALSE))="AKG",(VLOOKUP(Table1[[#This Row],[SKU]],'[1]All Skus'!$A:$Y,21,FALSE)),""))</f>
        <v>2.8</v>
      </c>
      <c r="Q62" s="25" t="str">
        <f>(IF((VLOOKUP(Table1[[#This Row],[SKU]],'[1]All Skus'!$A:$Y,2,FALSE))="AKG",(VLOOKUP(Table1[[#This Row],[SKU]],'[1]All Skus'!$A:$Y,22,FALSE)),""))</f>
        <v>CN</v>
      </c>
      <c r="R62" s="25" t="str">
        <f>(IF((VLOOKUP(Table1[[#This Row],[SKU]],'[1]All Skus'!$A:$Y,2,FALSE))="AKG",(VLOOKUP(Table1[[#This Row],[SKU]],'[1]All Skus'!$A:$Y,23,FALSE)),""))</f>
        <v>Non Compliant</v>
      </c>
      <c r="S62" s="26" t="str">
        <f>(IF((VLOOKUP(Table1[[#This Row],[SKU]],'[1]All Skus'!$A:$Y,2,FALSE))="AKG",(VLOOKUP(Table1[[#This Row],[SKU]],'[1]All Skus'!$A:$Y,24,FALSE)),""))</f>
        <v>https://www.akg.com/Microphones/Headset%20Microphones/3066X00010.html</v>
      </c>
      <c r="T62" s="27">
        <v>60</v>
      </c>
    </row>
    <row r="63" spans="1:20" ht="15" customHeight="1" x14ac:dyDescent="0.3">
      <c r="A63" s="19" t="s">
        <v>80</v>
      </c>
      <c r="B63" s="20" t="str">
        <f>(IF((VLOOKUP(Table1[[#This Row],[SKU]],'[1]All Skus'!$A:$Y,2,FALSE))="AKG",(VLOOKUP(Table1[[#This Row],[SKU]],'[1]All Skus'!$A:$Y,3,FALSE)), ""))</f>
        <v>Wired Mics</v>
      </c>
      <c r="C63" s="21" t="str">
        <f>(IF((VLOOKUP(Table1[[#This Row],[SKU]],'[1]All Skus'!$A:$Y,2,FALSE))="AKG",(VLOOKUP(Table1[[#This Row],[SKU]],'[1]All Skus'!$A:$Y,4,FALSE)),""))</f>
        <v>C520 L</v>
      </c>
      <c r="D63" s="21" t="str">
        <f>(IF((VLOOKUP(Table1[[#This Row],[SKU]],'[1]All Skus'!$A:$Y,2,FALSE))="AKG",(VLOOKUP(Table1[[#This Row],[SKU]],'[1]All Skus'!$A:$Y,5,FALSE)),""))</f>
        <v>AT410010</v>
      </c>
      <c r="E63" s="21">
        <f>(IF((VLOOKUP(Table1[[#This Row],[SKU]],'[1]All Skus'!$A:$Y,2,FALSE))="AKG",(VLOOKUP(Table1[[#This Row],[SKU]],'[1]All Skus'!$A:$Y,6,FALSE)),""))</f>
        <v>0</v>
      </c>
      <c r="F63" s="21">
        <f>(IF((VLOOKUP(Table1[[#This Row],[SKU]],'[1]All Skus'!$A:$Y,2,FALSE))="AKG",(VLOOKUP(Table1[[#This Row],[SKU]],'[1]All Skus'!$A:$Y,7,FALSE)),""))</f>
        <v>0</v>
      </c>
      <c r="G63" s="22" t="str">
        <f>(IF((VLOOKUP(Table1[[#This Row],[SKU]],'[1]All Skus'!$A:$Y,2,FALSE))="AKG",(VLOOKUP(Table1[[#This Row],[SKU]],'[1]All Skus'!$A:$Y,8,FALSE)),""))</f>
        <v>Head-Worn Vocal Microphone</v>
      </c>
      <c r="H63" s="22" t="str">
        <f>(IF((VLOOKUP(Table1[[#This Row],[SKU]],'[1]All Skus'!$A:$Y,2,FALSE))="AKG",(VLOOKUP(Table1[[#This Row],[SKU]],'[1]All Skus'!$A:$Y,9,FALSE)),""))</f>
        <v>Headworn mic for vocals with mini XLR connector for use with B29 L battery operated power supply, MPA V L external phantom power adapter, or AKG WMS bodypack transmitters.</v>
      </c>
      <c r="I63" s="23">
        <f>(IF((VLOOKUP(Table1[[#This Row],[SKU]],'[1]All Skus'!$A:$Y,2,FALSE))="AKG",(VLOOKUP(Table1[[#This Row],[SKU]],'[1]All Skus'!$A:$Y,10,FALSE)),""))</f>
        <v>320</v>
      </c>
      <c r="J63" s="23">
        <f>(IF((VLOOKUP(Table1[[#This Row],[SKU]],'[1]All Skus'!$A:$Y,2,FALSE))="AKG",(VLOOKUP(Table1[[#This Row],[SKU]],'[1]All Skus'!$A:$Y,11,FALSE)),""))</f>
        <v>270</v>
      </c>
      <c r="K63" s="24">
        <f>(IF((VLOOKUP(Table1[[#This Row],[SKU]],'[1]All Skus'!$A:$Y,2,FALSE))="AKG",(VLOOKUP(Table1[[#This Row],[SKU]],'[1]All Skus'!$A:$Y,16,FALSE)),""))</f>
        <v>885038018667</v>
      </c>
      <c r="L63" s="24">
        <f>(IF((VLOOKUP(Table1[[#This Row],[SKU]],'[1]All Skus'!$A:$Y,2,FALSE))="AKG",(VLOOKUP(Table1[[#This Row],[SKU]],'[1]All Skus'!$A:$Y,17,FALSE)),""))</f>
        <v>9002761018660</v>
      </c>
      <c r="M63" s="25">
        <f>(IF((VLOOKUP(Table1[[#This Row],[SKU]],'[1]All Skus'!$A:$Y,2,FALSE))="AKG",(VLOOKUP(Table1[[#This Row],[SKU]],'[1]All Skus'!$A:$Y,18,FALSE)),""))</f>
        <v>3</v>
      </c>
      <c r="N63" s="25">
        <f>(IF((VLOOKUP(Table1[[#This Row],[SKU]],'[1]All Skus'!$A:$Y,2,FALSE))="AKG",(VLOOKUP(Table1[[#This Row],[SKU]],'[1]All Skus'!$A:$Y,19,FALSE)),""))</f>
        <v>6</v>
      </c>
      <c r="O63" s="25">
        <f>(IF((VLOOKUP(Table1[[#This Row],[SKU]],'[1]All Skus'!$A:$Y,2,FALSE))="AKG",(VLOOKUP(Table1[[#This Row],[SKU]],'[1]All Skus'!$A:$Y,20,FALSE)),""))</f>
        <v>8</v>
      </c>
      <c r="P63" s="25">
        <f>(IF((VLOOKUP(Table1[[#This Row],[SKU]],'[1]All Skus'!$A:$Y,2,FALSE))="AKG",(VLOOKUP(Table1[[#This Row],[SKU]],'[1]All Skus'!$A:$Y,21,FALSE)),""))</f>
        <v>2.8</v>
      </c>
      <c r="Q63" s="25" t="str">
        <f>(IF((VLOOKUP(Table1[[#This Row],[SKU]],'[1]All Skus'!$A:$Y,2,FALSE))="AKG",(VLOOKUP(Table1[[#This Row],[SKU]],'[1]All Skus'!$A:$Y,22,FALSE)),""))</f>
        <v>CN</v>
      </c>
      <c r="R63" s="25" t="str">
        <f>(IF((VLOOKUP(Table1[[#This Row],[SKU]],'[1]All Skus'!$A:$Y,2,FALSE))="AKG",(VLOOKUP(Table1[[#This Row],[SKU]],'[1]All Skus'!$A:$Y,23,FALSE)),""))</f>
        <v>Non Compliant</v>
      </c>
      <c r="S63" s="26" t="str">
        <f>(IF((VLOOKUP(Table1[[#This Row],[SKU]],'[1]All Skus'!$A:$Y,2,FALSE))="AKG",(VLOOKUP(Table1[[#This Row],[SKU]],'[1]All Skus'!$A:$Y,24,FALSE)),""))</f>
        <v>https://www.akg.com/Microphones/Headset%20Microphones/3066X00020.html</v>
      </c>
      <c r="T63" s="27">
        <v>61</v>
      </c>
    </row>
    <row r="64" spans="1:20" ht="15" customHeight="1" x14ac:dyDescent="0.3">
      <c r="A64" s="19" t="s">
        <v>81</v>
      </c>
      <c r="B64" s="20" t="str">
        <f>(IF((VLOOKUP(Table1[[#This Row],[SKU]],'[1]All Skus'!$A:$Y,2,FALSE))="AKG",(VLOOKUP(Table1[[#This Row],[SKU]],'[1]All Skus'!$A:$Y,3,FALSE)), ""))</f>
        <v>Installed</v>
      </c>
      <c r="C64" s="21" t="str">
        <f>(IF((VLOOKUP(Table1[[#This Row],[SKU]],'[1]All Skus'!$A:$Y,2,FALSE))="AKG",(VLOOKUP(Table1[[#This Row],[SKU]],'[1]All Skus'!$A:$Y,4,FALSE)),""))</f>
        <v>C544 L</v>
      </c>
      <c r="D64" s="21" t="str">
        <f>(IF((VLOOKUP(Table1[[#This Row],[SKU]],'[1]All Skus'!$A:$Y,2,FALSE))="AKG",(VLOOKUP(Table1[[#This Row],[SKU]],'[1]All Skus'!$A:$Y,5,FALSE)),""))</f>
        <v>AT210010</v>
      </c>
      <c r="E64" s="21">
        <f>(IF((VLOOKUP(Table1[[#This Row],[SKU]],'[1]All Skus'!$A:$Y,2,FALSE))="AKG",(VLOOKUP(Table1[[#This Row],[SKU]],'[1]All Skus'!$A:$Y,6,FALSE)),""))</f>
        <v>0</v>
      </c>
      <c r="F64" s="21">
        <f>(IF((VLOOKUP(Table1[[#This Row],[SKU]],'[1]All Skus'!$A:$Y,2,FALSE))="AKG",(VLOOKUP(Table1[[#This Row],[SKU]],'[1]All Skus'!$A:$Y,7,FALSE)),""))</f>
        <v>0</v>
      </c>
      <c r="G64" s="22" t="str">
        <f>(IF((VLOOKUP(Table1[[#This Row],[SKU]],'[1]All Skus'!$A:$Y,2,FALSE))="AKG",(VLOOKUP(Table1[[#This Row],[SKU]],'[1]All Skus'!$A:$Y,8,FALSE)),""))</f>
        <v>Headset</v>
      </c>
      <c r="H64" s="22" t="str">
        <f>(IF((VLOOKUP(Table1[[#This Row],[SKU]],'[1]All Skus'!$A:$Y,2,FALSE))="AKG",(VLOOKUP(Table1[[#This Row],[SKU]],'[1]All Skus'!$A:$Y,9,FALSE)),""))</f>
        <v>Rugged headworn mic for sports use with mini XLR connector for use with B29 L battery operated power supply, MPA V L external phantom power adapter, or AKG WMS bodypack transmitters.</v>
      </c>
      <c r="I64" s="23">
        <f>(IF((VLOOKUP(Table1[[#This Row],[SKU]],'[1]All Skus'!$A:$Y,2,FALSE))="AKG",(VLOOKUP(Table1[[#This Row],[SKU]],'[1]All Skus'!$A:$Y,10,FALSE)),""))</f>
        <v>206</v>
      </c>
      <c r="J64" s="23">
        <f>(IF((VLOOKUP(Table1[[#This Row],[SKU]],'[1]All Skus'!$A:$Y,2,FALSE))="AKG",(VLOOKUP(Table1[[#This Row],[SKU]],'[1]All Skus'!$A:$Y,11,FALSE)),""))</f>
        <v>206</v>
      </c>
      <c r="K64" s="24">
        <f>(IF((VLOOKUP(Table1[[#This Row],[SKU]],'[1]All Skus'!$A:$Y,2,FALSE))="AKG",(VLOOKUP(Table1[[#This Row],[SKU]],'[1]All Skus'!$A:$Y,16,FALSE)),""))</f>
        <v>885038030720</v>
      </c>
      <c r="L64" s="24">
        <f>(IF((VLOOKUP(Table1[[#This Row],[SKU]],'[1]All Skus'!$A:$Y,2,FALSE))="AKG",(VLOOKUP(Table1[[#This Row],[SKU]],'[1]All Skus'!$A:$Y,17,FALSE)),""))</f>
        <v>9002761030723</v>
      </c>
      <c r="M64" s="25">
        <f>(IF((VLOOKUP(Table1[[#This Row],[SKU]],'[1]All Skus'!$A:$Y,2,FALSE))="AKG",(VLOOKUP(Table1[[#This Row],[SKU]],'[1]All Skus'!$A:$Y,18,FALSE)),""))</f>
        <v>8</v>
      </c>
      <c r="N64" s="25">
        <f>(IF((VLOOKUP(Table1[[#This Row],[SKU]],'[1]All Skus'!$A:$Y,2,FALSE))="AKG",(VLOOKUP(Table1[[#This Row],[SKU]],'[1]All Skus'!$A:$Y,19,FALSE)),""))</f>
        <v>3</v>
      </c>
      <c r="O64" s="25">
        <f>(IF((VLOOKUP(Table1[[#This Row],[SKU]],'[1]All Skus'!$A:$Y,2,FALSE))="AKG",(VLOOKUP(Table1[[#This Row],[SKU]],'[1]All Skus'!$A:$Y,20,FALSE)),""))</f>
        <v>6</v>
      </c>
      <c r="P64" s="25">
        <f>(IF((VLOOKUP(Table1[[#This Row],[SKU]],'[1]All Skus'!$A:$Y,2,FALSE))="AKG",(VLOOKUP(Table1[[#This Row],[SKU]],'[1]All Skus'!$A:$Y,21,FALSE)),""))</f>
        <v>2.8</v>
      </c>
      <c r="Q64" s="25" t="str">
        <f>(IF((VLOOKUP(Table1[[#This Row],[SKU]],'[1]All Skus'!$A:$Y,2,FALSE))="AKG",(VLOOKUP(Table1[[#This Row],[SKU]],'[1]All Skus'!$A:$Y,22,FALSE)),""))</f>
        <v>CN</v>
      </c>
      <c r="R64" s="25" t="str">
        <f>(IF((VLOOKUP(Table1[[#This Row],[SKU]],'[1]All Skus'!$A:$Y,2,FALSE))="AKG",(VLOOKUP(Table1[[#This Row],[SKU]],'[1]All Skus'!$A:$Y,23,FALSE)),""))</f>
        <v>Non Compliant</v>
      </c>
      <c r="S64" s="26" t="str">
        <f>(IF((VLOOKUP(Table1[[#This Row],[SKU]],'[1]All Skus'!$A:$Y,2,FALSE))="AKG",(VLOOKUP(Table1[[#This Row],[SKU]],'[1]All Skus'!$A:$Y,24,FALSE)),""))</f>
        <v>https://www.akg.com/Microphones/Headset%20Microphones/2793H00060.html</v>
      </c>
      <c r="T64" s="27">
        <v>62</v>
      </c>
    </row>
    <row r="65" spans="1:20" ht="15" customHeight="1" x14ac:dyDescent="0.3">
      <c r="A65" s="19" t="s">
        <v>82</v>
      </c>
      <c r="B65" s="20" t="str">
        <f>(IF((VLOOKUP(Table1[[#This Row],[SKU]],'[1]All Skus'!$A:$Y,2,FALSE))="AKG",(VLOOKUP(Table1[[#This Row],[SKU]],'[1]All Skus'!$A:$Y,3,FALSE)), ""))</f>
        <v>Wired Mics</v>
      </c>
      <c r="C65" s="21" t="str">
        <f>(IF((VLOOKUP(Table1[[#This Row],[SKU]],'[1]All Skus'!$A:$Y,2,FALSE))="AKG",(VLOOKUP(Table1[[#This Row],[SKU]],'[1]All Skus'!$A:$Y,4,FALSE)),""))</f>
        <v>C555 L</v>
      </c>
      <c r="D65" s="21" t="str">
        <f>(IF((VLOOKUP(Table1[[#This Row],[SKU]],'[1]All Skus'!$A:$Y,2,FALSE))="AKG",(VLOOKUP(Table1[[#This Row],[SKU]],'[1]All Skus'!$A:$Y,5,FALSE)),""))</f>
        <v>AT410010</v>
      </c>
      <c r="E65" s="21">
        <f>(IF((VLOOKUP(Table1[[#This Row],[SKU]],'[1]All Skus'!$A:$Y,2,FALSE))="AKG",(VLOOKUP(Table1[[#This Row],[SKU]],'[1]All Skus'!$A:$Y,6,FALSE)),""))</f>
        <v>0</v>
      </c>
      <c r="F65" s="21">
        <f>(IF((VLOOKUP(Table1[[#This Row],[SKU]],'[1]All Skus'!$A:$Y,2,FALSE))="AKG",(VLOOKUP(Table1[[#This Row],[SKU]],'[1]All Skus'!$A:$Y,7,FALSE)),""))</f>
        <v>0</v>
      </c>
      <c r="G65" s="22" t="str">
        <f>(IF((VLOOKUP(Table1[[#This Row],[SKU]],'[1]All Skus'!$A:$Y,2,FALSE))="AKG",(VLOOKUP(Table1[[#This Row],[SKU]],'[1]All Skus'!$A:$Y,8,FALSE)),""))</f>
        <v>Head-Worn Vocal Microphone</v>
      </c>
      <c r="H65" s="22" t="str">
        <f>(IF((VLOOKUP(Table1[[#This Row],[SKU]],'[1]All Skus'!$A:$Y,2,FALSE))="AKG",(VLOOKUP(Table1[[#This Row],[SKU]],'[1]All Skus'!$A:$Y,9,FALSE)),""))</f>
        <v>Light, rugged head-worn mic for presenters with mini XLR connector for use with B29 L battery operated power supply, MPA V L external phantom power adapter, or AKG WMS bodypack transmitters.</v>
      </c>
      <c r="I65" s="23">
        <f>(IF((VLOOKUP(Table1[[#This Row],[SKU]],'[1]All Skus'!$A:$Y,2,FALSE))="AKG",(VLOOKUP(Table1[[#This Row],[SKU]],'[1]All Skus'!$A:$Y,10,FALSE)),""))</f>
        <v>235</v>
      </c>
      <c r="J65" s="23">
        <f>(IF((VLOOKUP(Table1[[#This Row],[SKU]],'[1]All Skus'!$A:$Y,2,FALSE))="AKG",(VLOOKUP(Table1[[#This Row],[SKU]],'[1]All Skus'!$A:$Y,11,FALSE)),""))</f>
        <v>190</v>
      </c>
      <c r="K65" s="24">
        <f>(IF((VLOOKUP(Table1[[#This Row],[SKU]],'[1]All Skus'!$A:$Y,2,FALSE))="AKG",(VLOOKUP(Table1[[#This Row],[SKU]],'[1]All Skus'!$A:$Y,16,FALSE)),""))</f>
        <v>885038018674</v>
      </c>
      <c r="L65" s="24">
        <f>(IF((VLOOKUP(Table1[[#This Row],[SKU]],'[1]All Skus'!$A:$Y,2,FALSE))="AKG",(VLOOKUP(Table1[[#This Row],[SKU]],'[1]All Skus'!$A:$Y,17,FALSE)),""))</f>
        <v>9002761018677</v>
      </c>
      <c r="M65" s="25">
        <f>(IF((VLOOKUP(Table1[[#This Row],[SKU]],'[1]All Skus'!$A:$Y,2,FALSE))="AKG",(VLOOKUP(Table1[[#This Row],[SKU]],'[1]All Skus'!$A:$Y,18,FALSE)),""))</f>
        <v>3</v>
      </c>
      <c r="N65" s="25">
        <f>(IF((VLOOKUP(Table1[[#This Row],[SKU]],'[1]All Skus'!$A:$Y,2,FALSE))="AKG",(VLOOKUP(Table1[[#This Row],[SKU]],'[1]All Skus'!$A:$Y,19,FALSE)),""))</f>
        <v>8</v>
      </c>
      <c r="O65" s="25">
        <f>(IF((VLOOKUP(Table1[[#This Row],[SKU]],'[1]All Skus'!$A:$Y,2,FALSE))="AKG",(VLOOKUP(Table1[[#This Row],[SKU]],'[1]All Skus'!$A:$Y,20,FALSE)),""))</f>
        <v>6</v>
      </c>
      <c r="P65" s="25">
        <f>(IF((VLOOKUP(Table1[[#This Row],[SKU]],'[1]All Skus'!$A:$Y,2,FALSE))="AKG",(VLOOKUP(Table1[[#This Row],[SKU]],'[1]All Skus'!$A:$Y,21,FALSE)),""))</f>
        <v>2.8</v>
      </c>
      <c r="Q65" s="25" t="str">
        <f>(IF((VLOOKUP(Table1[[#This Row],[SKU]],'[1]All Skus'!$A:$Y,2,FALSE))="AKG",(VLOOKUP(Table1[[#This Row],[SKU]],'[1]All Skus'!$A:$Y,22,FALSE)),""))</f>
        <v>CN</v>
      </c>
      <c r="R65" s="25" t="str">
        <f>(IF((VLOOKUP(Table1[[#This Row],[SKU]],'[1]All Skus'!$A:$Y,2,FALSE))="AKG",(VLOOKUP(Table1[[#This Row],[SKU]],'[1]All Skus'!$A:$Y,23,FALSE)),""))</f>
        <v>Non Compliant</v>
      </c>
      <c r="S65" s="26" t="str">
        <f>(IF((VLOOKUP(Table1[[#This Row],[SKU]],'[1]All Skus'!$A:$Y,2,FALSE))="AKG",(VLOOKUP(Table1[[#This Row],[SKU]],'[1]All Skus'!$A:$Y,24,FALSE)),""))</f>
        <v>https://www.akg.com/Microphones/Headset%20Microphones/3066H00100.html</v>
      </c>
      <c r="T65" s="27">
        <v>63</v>
      </c>
    </row>
    <row r="66" spans="1:20" ht="15" customHeight="1" x14ac:dyDescent="0.3">
      <c r="A66" s="28" t="s">
        <v>83</v>
      </c>
      <c r="B66" s="20">
        <f>(IF((VLOOKUP(Table1[[#This Row],[SKU]],'[1]All Skus'!$A:$Y,2,FALSE))="AKG",(VLOOKUP(Table1[[#This Row],[SKU]],'[1]All Skus'!$A:$Y,3,FALSE)), ""))</f>
        <v>0</v>
      </c>
      <c r="C66" s="21">
        <f>(IF((VLOOKUP(Table1[[#This Row],[SKU]],'[1]All Skus'!$A:$Y,2,FALSE))="AKG",(VLOOKUP(Table1[[#This Row],[SKU]],'[1]All Skus'!$A:$Y,4,FALSE)),""))</f>
        <v>0</v>
      </c>
      <c r="D66" s="21">
        <f>(IF((VLOOKUP(Table1[[#This Row],[SKU]],'[1]All Skus'!$A:$Y,2,FALSE))="AKG",(VLOOKUP(Table1[[#This Row],[SKU]],'[1]All Skus'!$A:$Y,5,FALSE)),""))</f>
        <v>0</v>
      </c>
      <c r="E66" s="21">
        <f>(IF((VLOOKUP(Table1[[#This Row],[SKU]],'[1]All Skus'!$A:$Y,2,FALSE))="AKG",(VLOOKUP(Table1[[#This Row],[SKU]],'[1]All Skus'!$A:$Y,6,FALSE)),""))</f>
        <v>0</v>
      </c>
      <c r="F66" s="21">
        <f>(IF((VLOOKUP(Table1[[#This Row],[SKU]],'[1]All Skus'!$A:$Y,2,FALSE))="AKG",(VLOOKUP(Table1[[#This Row],[SKU]],'[1]All Skus'!$A:$Y,7,FALSE)),""))</f>
        <v>0</v>
      </c>
      <c r="G66" s="22">
        <f>(IF((VLOOKUP(Table1[[#This Row],[SKU]],'[1]All Skus'!$A:$Y,2,FALSE))="AKG",(VLOOKUP(Table1[[#This Row],[SKU]],'[1]All Skus'!$A:$Y,8,FALSE)),""))</f>
        <v>0</v>
      </c>
      <c r="H66" s="22">
        <f>(IF((VLOOKUP(Table1[[#This Row],[SKU]],'[1]All Skus'!$A:$Y,2,FALSE))="AKG",(VLOOKUP(Table1[[#This Row],[SKU]],'[1]All Skus'!$A:$Y,9,FALSE)),""))</f>
        <v>0</v>
      </c>
      <c r="I66" s="23">
        <f>(IF((VLOOKUP(Table1[[#This Row],[SKU]],'[1]All Skus'!$A:$Y,2,FALSE))="AKG",(VLOOKUP(Table1[[#This Row],[SKU]],'[1]All Skus'!$A:$Y,10,FALSE)),""))</f>
        <v>0</v>
      </c>
      <c r="J66" s="23">
        <f>(IF((VLOOKUP(Table1[[#This Row],[SKU]],'[1]All Skus'!$A:$Y,2,FALSE))="AKG",(VLOOKUP(Table1[[#This Row],[SKU]],'[1]All Skus'!$A:$Y,11,FALSE)),""))</f>
        <v>0</v>
      </c>
      <c r="K66" s="24">
        <f>(IF((VLOOKUP(Table1[[#This Row],[SKU]],'[1]All Skus'!$A:$Y,2,FALSE))="AKG",(VLOOKUP(Table1[[#This Row],[SKU]],'[1]All Skus'!$A:$Y,16,FALSE)),""))</f>
        <v>0</v>
      </c>
      <c r="L66" s="24">
        <f>(IF((VLOOKUP(Table1[[#This Row],[SKU]],'[1]All Skus'!$A:$Y,2,FALSE))="AKG",(VLOOKUP(Table1[[#This Row],[SKU]],'[1]All Skus'!$A:$Y,17,FALSE)),""))</f>
        <v>0</v>
      </c>
      <c r="M66" s="25">
        <f>(IF((VLOOKUP(Table1[[#This Row],[SKU]],'[1]All Skus'!$A:$Y,2,FALSE))="AKG",(VLOOKUP(Table1[[#This Row],[SKU]],'[1]All Skus'!$A:$Y,18,FALSE)),""))</f>
        <v>0</v>
      </c>
      <c r="N66" s="25">
        <f>(IF((VLOOKUP(Table1[[#This Row],[SKU]],'[1]All Skus'!$A:$Y,2,FALSE))="AKG",(VLOOKUP(Table1[[#This Row],[SKU]],'[1]All Skus'!$A:$Y,19,FALSE)),""))</f>
        <v>0</v>
      </c>
      <c r="O66" s="25">
        <f>(IF((VLOOKUP(Table1[[#This Row],[SKU]],'[1]All Skus'!$A:$Y,2,FALSE))="AKG",(VLOOKUP(Table1[[#This Row],[SKU]],'[1]All Skus'!$A:$Y,20,FALSE)),""))</f>
        <v>0</v>
      </c>
      <c r="P66" s="25">
        <f>(IF((VLOOKUP(Table1[[#This Row],[SKU]],'[1]All Skus'!$A:$Y,2,FALSE))="AKG",(VLOOKUP(Table1[[#This Row],[SKU]],'[1]All Skus'!$A:$Y,21,FALSE)),""))</f>
        <v>0</v>
      </c>
      <c r="Q66" s="25">
        <f>(IF((VLOOKUP(Table1[[#This Row],[SKU]],'[1]All Skus'!$A:$Y,2,FALSE))="AKG",(VLOOKUP(Table1[[#This Row],[SKU]],'[1]All Skus'!$A:$Y,22,FALSE)),""))</f>
        <v>0</v>
      </c>
      <c r="R66" s="25">
        <f>(IF((VLOOKUP(Table1[[#This Row],[SKU]],'[1]All Skus'!$A:$Y,2,FALSE))="AKG",(VLOOKUP(Table1[[#This Row],[SKU]],'[1]All Skus'!$A:$Y,23,FALSE)),""))</f>
        <v>0</v>
      </c>
      <c r="S66" s="26">
        <f>(IF((VLOOKUP(Table1[[#This Row],[SKU]],'[1]All Skus'!$A:$Y,2,FALSE))="AKG",(VLOOKUP(Table1[[#This Row],[SKU]],'[1]All Skus'!$A:$Y,24,FALSE)),""))</f>
        <v>0</v>
      </c>
      <c r="T66" s="27">
        <v>64</v>
      </c>
    </row>
    <row r="67" spans="1:20" ht="15" customHeight="1" x14ac:dyDescent="0.3">
      <c r="A67" s="19" t="s">
        <v>84</v>
      </c>
      <c r="B67" s="20" t="str">
        <f>(IF((VLOOKUP(Table1[[#This Row],[SKU]],'[1]All Skus'!$A:$Y,2,FALSE))="AKG",(VLOOKUP(Table1[[#This Row],[SKU]],'[1]All Skus'!$A:$Y,3,FALSE)), ""))</f>
        <v>Installed</v>
      </c>
      <c r="C67" s="21" t="str">
        <f>(IF((VLOOKUP(Table1[[#This Row],[SKU]],'[1]All Skus'!$A:$Y,2,FALSE))="AKG",(VLOOKUP(Table1[[#This Row],[SKU]],'[1]All Skus'!$A:$Y,4,FALSE)),""))</f>
        <v>C417 L</v>
      </c>
      <c r="D67" s="21" t="str">
        <f>(IF((VLOOKUP(Table1[[#This Row],[SKU]],'[1]All Skus'!$A:$Y,2,FALSE))="AKG",(VLOOKUP(Table1[[#This Row],[SKU]],'[1]All Skus'!$A:$Y,5,FALSE)),""))</f>
        <v>AT410010</v>
      </c>
      <c r="E67" s="21">
        <f>(IF((VLOOKUP(Table1[[#This Row],[SKU]],'[1]All Skus'!$A:$Y,2,FALSE))="AKG",(VLOOKUP(Table1[[#This Row],[SKU]],'[1]All Skus'!$A:$Y,6,FALSE)),""))</f>
        <v>0</v>
      </c>
      <c r="F67" s="21">
        <f>(IF((VLOOKUP(Table1[[#This Row],[SKU]],'[1]All Skus'!$A:$Y,2,FALSE))="AKG",(VLOOKUP(Table1[[#This Row],[SKU]],'[1]All Skus'!$A:$Y,7,FALSE)),""))</f>
        <v>0</v>
      </c>
      <c r="G67" s="22" t="str">
        <f>(IF((VLOOKUP(Table1[[#This Row],[SKU]],'[1]All Skus'!$A:$Y,2,FALSE))="AKG",(VLOOKUP(Table1[[#This Row],[SKU]],'[1]All Skus'!$A:$Y,8,FALSE)),""))</f>
        <v>Lavalier Microphone</v>
      </c>
      <c r="H67" s="22" t="str">
        <f>(IF((VLOOKUP(Table1[[#This Row],[SKU]],'[1]All Skus'!$A:$Y,2,FALSE))="AKG",(VLOOKUP(Table1[[#This Row],[SKU]],'[1]All Skus'!$A:$Y,9,FALSE)),""))</f>
        <v>Extremely light, inconspicuous mic, mini XLR-version</v>
      </c>
      <c r="I67" s="23">
        <f>(IF((VLOOKUP(Table1[[#This Row],[SKU]],'[1]All Skus'!$A:$Y,2,FALSE))="AKG",(VLOOKUP(Table1[[#This Row],[SKU]],'[1]All Skus'!$A:$Y,10,FALSE)),""))</f>
        <v>165</v>
      </c>
      <c r="J67" s="23">
        <f>(IF((VLOOKUP(Table1[[#This Row],[SKU]],'[1]All Skus'!$A:$Y,2,FALSE))="AKG",(VLOOKUP(Table1[[#This Row],[SKU]],'[1]All Skus'!$A:$Y,11,FALSE)),""))</f>
        <v>165</v>
      </c>
      <c r="K67" s="24">
        <f>(IF((VLOOKUP(Table1[[#This Row],[SKU]],'[1]All Skus'!$A:$Y,2,FALSE))="AKG",(VLOOKUP(Table1[[#This Row],[SKU]],'[1]All Skus'!$A:$Y,16,FALSE)),""))</f>
        <v>885038019589</v>
      </c>
      <c r="L67" s="24">
        <f>(IF((VLOOKUP(Table1[[#This Row],[SKU]],'[1]All Skus'!$A:$Y,2,FALSE))="AKG",(VLOOKUP(Table1[[#This Row],[SKU]],'[1]All Skus'!$A:$Y,17,FALSE)),""))</f>
        <v>9002761019582</v>
      </c>
      <c r="M67" s="25">
        <f>(IF((VLOOKUP(Table1[[#This Row],[SKU]],'[1]All Skus'!$A:$Y,2,FALSE))="AKG",(VLOOKUP(Table1[[#This Row],[SKU]],'[1]All Skus'!$A:$Y,18,FALSE)),""))</f>
        <v>3</v>
      </c>
      <c r="N67" s="25">
        <f>(IF((VLOOKUP(Table1[[#This Row],[SKU]],'[1]All Skus'!$A:$Y,2,FALSE))="AKG",(VLOOKUP(Table1[[#This Row],[SKU]],'[1]All Skus'!$A:$Y,19,FALSE)),""))</f>
        <v>7</v>
      </c>
      <c r="O67" s="25">
        <f>(IF((VLOOKUP(Table1[[#This Row],[SKU]],'[1]All Skus'!$A:$Y,2,FALSE))="AKG",(VLOOKUP(Table1[[#This Row],[SKU]],'[1]All Skus'!$A:$Y,20,FALSE)),""))</f>
        <v>5</v>
      </c>
      <c r="P67" s="25">
        <f>(IF((VLOOKUP(Table1[[#This Row],[SKU]],'[1]All Skus'!$A:$Y,2,FALSE))="AKG",(VLOOKUP(Table1[[#This Row],[SKU]],'[1]All Skus'!$A:$Y,21,FALSE)),""))</f>
        <v>2</v>
      </c>
      <c r="Q67" s="25" t="str">
        <f>(IF((VLOOKUP(Table1[[#This Row],[SKU]],'[1]All Skus'!$A:$Y,2,FALSE))="AKG",(VLOOKUP(Table1[[#This Row],[SKU]],'[1]All Skus'!$A:$Y,22,FALSE)),""))</f>
        <v>CN</v>
      </c>
      <c r="R67" s="25" t="str">
        <f>(IF((VLOOKUP(Table1[[#This Row],[SKU]],'[1]All Skus'!$A:$Y,2,FALSE))="AKG",(VLOOKUP(Table1[[#This Row],[SKU]],'[1]All Skus'!$A:$Y,23,FALSE)),""))</f>
        <v>Non Compliant</v>
      </c>
      <c r="S67" s="26" t="str">
        <f>(IF((VLOOKUP(Table1[[#This Row],[SKU]],'[1]All Skus'!$A:$Y,2,FALSE))="AKG",(VLOOKUP(Table1[[#This Row],[SKU]],'[1]All Skus'!$A:$Y,24,FALSE)),""))</f>
        <v>https://www.akg.com/Microphones/Speech%20%2F%20Spoken%20Word%20Microphones/2577X00080.html</v>
      </c>
      <c r="T67" s="27">
        <v>65</v>
      </c>
    </row>
    <row r="68" spans="1:20" ht="15" customHeight="1" x14ac:dyDescent="0.3">
      <c r="A68" s="19" t="s">
        <v>85</v>
      </c>
      <c r="B68" s="20" t="str">
        <f>(IF((VLOOKUP(Table1[[#This Row],[SKU]],'[1]All Skus'!$A:$Y,2,FALSE))="AKG",(VLOOKUP(Table1[[#This Row],[SKU]],'[1]All Skus'!$A:$Y,3,FALSE)), ""))</f>
        <v>Installed</v>
      </c>
      <c r="C68" s="21" t="str">
        <f>(IF((VLOOKUP(Table1[[#This Row],[SKU]],'[1]All Skus'!$A:$Y,2,FALSE))="AKG",(VLOOKUP(Table1[[#This Row],[SKU]],'[1]All Skus'!$A:$Y,4,FALSE)),""))</f>
        <v>C417 PP</v>
      </c>
      <c r="D68" s="21" t="str">
        <f>(IF((VLOOKUP(Table1[[#This Row],[SKU]],'[1]All Skus'!$A:$Y,2,FALSE))="AKG",(VLOOKUP(Table1[[#This Row],[SKU]],'[1]All Skus'!$A:$Y,5,FALSE)),""))</f>
        <v>AT510000</v>
      </c>
      <c r="E68" s="21">
        <f>(IF((VLOOKUP(Table1[[#This Row],[SKU]],'[1]All Skus'!$A:$Y,2,FALSE))="AKG",(VLOOKUP(Table1[[#This Row],[SKU]],'[1]All Skus'!$A:$Y,6,FALSE)),""))</f>
        <v>0</v>
      </c>
      <c r="F68" s="21">
        <f>(IF((VLOOKUP(Table1[[#This Row],[SKU]],'[1]All Skus'!$A:$Y,2,FALSE))="AKG",(VLOOKUP(Table1[[#This Row],[SKU]],'[1]All Skus'!$A:$Y,7,FALSE)),""))</f>
        <v>0</v>
      </c>
      <c r="G68" s="22" t="str">
        <f>(IF((VLOOKUP(Table1[[#This Row],[SKU]],'[1]All Skus'!$A:$Y,2,FALSE))="AKG",(VLOOKUP(Table1[[#This Row],[SKU]],'[1]All Skus'!$A:$Y,8,FALSE)),""))</f>
        <v>Lavalier Microphone</v>
      </c>
      <c r="H68" s="22" t="str">
        <f>(IF((VLOOKUP(Table1[[#This Row],[SKU]],'[1]All Skus'!$A:$Y,2,FALSE))="AKG",(VLOOKUP(Table1[[#This Row],[SKU]],'[1]All Skus'!$A:$Y,9,FALSE)),""))</f>
        <v>Extremely light, inconspicuous mic with XLR connector for phantom powering</v>
      </c>
      <c r="I68" s="23">
        <f>(IF((VLOOKUP(Table1[[#This Row],[SKU]],'[1]All Skus'!$A:$Y,2,FALSE))="AKG",(VLOOKUP(Table1[[#This Row],[SKU]],'[1]All Skus'!$A:$Y,10,FALSE)),""))</f>
        <v>201</v>
      </c>
      <c r="J68" s="23">
        <f>(IF((VLOOKUP(Table1[[#This Row],[SKU]],'[1]All Skus'!$A:$Y,2,FALSE))="AKG",(VLOOKUP(Table1[[#This Row],[SKU]],'[1]All Skus'!$A:$Y,11,FALSE)),""))</f>
        <v>201</v>
      </c>
      <c r="K68" s="24">
        <f>(IF((VLOOKUP(Table1[[#This Row],[SKU]],'[1]All Skus'!$A:$Y,2,FALSE))="AKG",(VLOOKUP(Table1[[#This Row],[SKU]],'[1]All Skus'!$A:$Y,16,FALSE)),""))</f>
        <v>885038006220</v>
      </c>
      <c r="L68" s="24">
        <f>(IF((VLOOKUP(Table1[[#This Row],[SKU]],'[1]All Skus'!$A:$Y,2,FALSE))="AKG",(VLOOKUP(Table1[[#This Row],[SKU]],'[1]All Skus'!$A:$Y,17,FALSE)),""))</f>
        <v>9002761006223</v>
      </c>
      <c r="M68" s="25">
        <f>(IF((VLOOKUP(Table1[[#This Row],[SKU]],'[1]All Skus'!$A:$Y,2,FALSE))="AKG",(VLOOKUP(Table1[[#This Row],[SKU]],'[1]All Skus'!$A:$Y,18,FALSE)),""))</f>
        <v>3</v>
      </c>
      <c r="N68" s="25">
        <f>(IF((VLOOKUP(Table1[[#This Row],[SKU]],'[1]All Skus'!$A:$Y,2,FALSE))="AKG",(VLOOKUP(Table1[[#This Row],[SKU]],'[1]All Skus'!$A:$Y,19,FALSE)),""))</f>
        <v>7</v>
      </c>
      <c r="O68" s="25">
        <f>(IF((VLOOKUP(Table1[[#This Row],[SKU]],'[1]All Skus'!$A:$Y,2,FALSE))="AKG",(VLOOKUP(Table1[[#This Row],[SKU]],'[1]All Skus'!$A:$Y,20,FALSE)),""))</f>
        <v>5</v>
      </c>
      <c r="P68" s="25">
        <f>(IF((VLOOKUP(Table1[[#This Row],[SKU]],'[1]All Skus'!$A:$Y,2,FALSE))="AKG",(VLOOKUP(Table1[[#This Row],[SKU]],'[1]All Skus'!$A:$Y,21,FALSE)),""))</f>
        <v>2</v>
      </c>
      <c r="Q68" s="25" t="str">
        <f>(IF((VLOOKUP(Table1[[#This Row],[SKU]],'[1]All Skus'!$A:$Y,2,FALSE))="AKG",(VLOOKUP(Table1[[#This Row],[SKU]],'[1]All Skus'!$A:$Y,22,FALSE)),""))</f>
        <v>CN</v>
      </c>
      <c r="R68" s="25" t="str">
        <f>(IF((VLOOKUP(Table1[[#This Row],[SKU]],'[1]All Skus'!$A:$Y,2,FALSE))="AKG",(VLOOKUP(Table1[[#This Row],[SKU]],'[1]All Skus'!$A:$Y,23,FALSE)),""))</f>
        <v>Non Compliant</v>
      </c>
      <c r="S68" s="26" t="str">
        <f>(IF((VLOOKUP(Table1[[#This Row],[SKU]],'[1]All Skus'!$A:$Y,2,FALSE))="AKG",(VLOOKUP(Table1[[#This Row],[SKU]],'[1]All Skus'!$A:$Y,24,FALSE)),""))</f>
        <v>https://www.akg.com/Microphones/Speech%20%2F%20Spoken%20Word%20Microphones/2577X00120.html</v>
      </c>
      <c r="T68" s="27">
        <v>66</v>
      </c>
    </row>
    <row r="69" spans="1:20" x14ac:dyDescent="0.3">
      <c r="A69" s="19" t="s">
        <v>86</v>
      </c>
      <c r="B69" s="20" t="str">
        <f>(IF((VLOOKUP(Table1[[#This Row],[SKU]],'[1]All Skus'!$A:$Y,2,FALSE))="AKG",(VLOOKUP(Table1[[#This Row],[SKU]],'[1]All Skus'!$A:$Y,3,FALSE)), ""))</f>
        <v>Installed</v>
      </c>
      <c r="C69" s="21" t="str">
        <f>(IF((VLOOKUP(Table1[[#This Row],[SKU]],'[1]All Skus'!$A:$Y,2,FALSE))="AKG",(VLOOKUP(Table1[[#This Row],[SKU]],'[1]All Skus'!$A:$Y,4,FALSE)),""))</f>
        <v>CK99 L</v>
      </c>
      <c r="D69" s="21" t="str">
        <f>(IF((VLOOKUP(Table1[[#This Row],[SKU]],'[1]All Skus'!$A:$Y,2,FALSE))="AKG",(VLOOKUP(Table1[[#This Row],[SKU]],'[1]All Skus'!$A:$Y,5,FALSE)),""))</f>
        <v>AT510000</v>
      </c>
      <c r="E69" s="21">
        <f>(IF((VLOOKUP(Table1[[#This Row],[SKU]],'[1]All Skus'!$A:$Y,2,FALSE))="AKG",(VLOOKUP(Table1[[#This Row],[SKU]],'[1]All Skus'!$A:$Y,6,FALSE)),""))</f>
        <v>0</v>
      </c>
      <c r="F69" s="21">
        <f>(IF((VLOOKUP(Table1[[#This Row],[SKU]],'[1]All Skus'!$A:$Y,2,FALSE))="AKG",(VLOOKUP(Table1[[#This Row],[SKU]],'[1]All Skus'!$A:$Y,7,FALSE)),""))</f>
        <v>0</v>
      </c>
      <c r="G69" s="22" t="str">
        <f>(IF((VLOOKUP(Table1[[#This Row],[SKU]],'[1]All Skus'!$A:$Y,2,FALSE))="AKG",(VLOOKUP(Table1[[#This Row],[SKU]],'[1]All Skus'!$A:$Y,8,FALSE)),""))</f>
        <v>Lavalier Microphone</v>
      </c>
      <c r="H69" s="22" t="str">
        <f>(IF((VLOOKUP(Table1[[#This Row],[SKU]],'[1]All Skus'!$A:$Y,2,FALSE))="AKG",(VLOOKUP(Table1[[#This Row],[SKU]],'[1]All Skus'!$A:$Y,9,FALSE)),""))</f>
        <v>Inconspicuous cardioid clip-on microphone with mini XLR connector. Rugged metal housing.</v>
      </c>
      <c r="I69" s="23">
        <f>(IF((VLOOKUP(Table1[[#This Row],[SKU]],'[1]All Skus'!$A:$Y,2,FALSE))="AKG",(VLOOKUP(Table1[[#This Row],[SKU]],'[1]All Skus'!$A:$Y,10,FALSE)),""))</f>
        <v>217</v>
      </c>
      <c r="J69" s="23">
        <f>(IF((VLOOKUP(Table1[[#This Row],[SKU]],'[1]All Skus'!$A:$Y,2,FALSE))="AKG",(VLOOKUP(Table1[[#This Row],[SKU]],'[1]All Skus'!$A:$Y,11,FALSE)),""))</f>
        <v>217</v>
      </c>
      <c r="K69" s="24">
        <f>(IF((VLOOKUP(Table1[[#This Row],[SKU]],'[1]All Skus'!$A:$Y,2,FALSE))="AKG",(VLOOKUP(Table1[[#This Row],[SKU]],'[1]All Skus'!$A:$Y,16,FALSE)),""))</f>
        <v>885038028437</v>
      </c>
      <c r="L69" s="24">
        <f>(IF((VLOOKUP(Table1[[#This Row],[SKU]],'[1]All Skus'!$A:$Y,2,FALSE))="AKG",(VLOOKUP(Table1[[#This Row],[SKU]],'[1]All Skus'!$A:$Y,17,FALSE)),""))</f>
        <v>9002761028430</v>
      </c>
      <c r="M69" s="25">
        <f>(IF((VLOOKUP(Table1[[#This Row],[SKU]],'[1]All Skus'!$A:$Y,2,FALSE))="AKG",(VLOOKUP(Table1[[#This Row],[SKU]],'[1]All Skus'!$A:$Y,18,FALSE)),""))</f>
        <v>3</v>
      </c>
      <c r="N69" s="25">
        <f>(IF((VLOOKUP(Table1[[#This Row],[SKU]],'[1]All Skus'!$A:$Y,2,FALSE))="AKG",(VLOOKUP(Table1[[#This Row],[SKU]],'[1]All Skus'!$A:$Y,19,FALSE)),""))</f>
        <v>3</v>
      </c>
      <c r="O69" s="25">
        <f>(IF((VLOOKUP(Table1[[#This Row],[SKU]],'[1]All Skus'!$A:$Y,2,FALSE))="AKG",(VLOOKUP(Table1[[#This Row],[SKU]],'[1]All Skus'!$A:$Y,20,FALSE)),""))</f>
        <v>3</v>
      </c>
      <c r="P69" s="25">
        <f>(IF((VLOOKUP(Table1[[#This Row],[SKU]],'[1]All Skus'!$A:$Y,2,FALSE))="AKG",(VLOOKUP(Table1[[#This Row],[SKU]],'[1]All Skus'!$A:$Y,21,FALSE)),""))</f>
        <v>2.4</v>
      </c>
      <c r="Q69" s="25" t="str">
        <f>(IF((VLOOKUP(Table1[[#This Row],[SKU]],'[1]All Skus'!$A:$Y,2,FALSE))="AKG",(VLOOKUP(Table1[[#This Row],[SKU]],'[1]All Skus'!$A:$Y,22,FALSE)),""))</f>
        <v>CN</v>
      </c>
      <c r="R69" s="25" t="str">
        <f>(IF((VLOOKUP(Table1[[#This Row],[SKU]],'[1]All Skus'!$A:$Y,2,FALSE))="AKG",(VLOOKUP(Table1[[#This Row],[SKU]],'[1]All Skus'!$A:$Y,23,FALSE)),""))</f>
        <v>Non Compliant</v>
      </c>
      <c r="S69" s="26" t="str">
        <f>(IF((VLOOKUP(Table1[[#This Row],[SKU]],'[1]All Skus'!$A:$Y,2,FALSE))="AKG",(VLOOKUP(Table1[[#This Row],[SKU]],'[1]All Skus'!$A:$Y,24,FALSE)),""))</f>
        <v>https://www.akg.com/Microphones/Speech%20%2F%20Spoken%20Word%20Microphones/6000H51040.html</v>
      </c>
      <c r="T69" s="27">
        <v>67</v>
      </c>
    </row>
    <row r="70" spans="1:20" x14ac:dyDescent="0.3">
      <c r="A70" s="19" t="s">
        <v>87</v>
      </c>
      <c r="B70" s="20" t="str">
        <f>(IF((VLOOKUP(Table1[[#This Row],[SKU]],'[1]All Skus'!$A:$Y,2,FALSE))="AKG",(VLOOKUP(Table1[[#This Row],[SKU]],'[1]All Skus'!$A:$Y,3,FALSE)), ""))</f>
        <v>Accessories</v>
      </c>
      <c r="C70" s="21" t="str">
        <f>(IF((VLOOKUP(Table1[[#This Row],[SKU]],'[1]All Skus'!$A:$Y,2,FALSE))="AKG",(VLOOKUP(Table1[[#This Row],[SKU]],'[1]All Skus'!$A:$Y,4,FALSE)),""))</f>
        <v>H85</v>
      </c>
      <c r="D70" s="21" t="str">
        <f>(IF((VLOOKUP(Table1[[#This Row],[SKU]],'[1]All Skus'!$A:$Y,2,FALSE))="AKG",(VLOOKUP(Table1[[#This Row],[SKU]],'[1]All Skus'!$A:$Y,5,FALSE)),""))</f>
        <v>AT410010</v>
      </c>
      <c r="E70" s="21">
        <f>(IF((VLOOKUP(Table1[[#This Row],[SKU]],'[1]All Skus'!$A:$Y,2,FALSE))="AKG",(VLOOKUP(Table1[[#This Row],[SKU]],'[1]All Skus'!$A:$Y,6,FALSE)),""))</f>
        <v>0</v>
      </c>
      <c r="F70" s="21">
        <f>(IF((VLOOKUP(Table1[[#This Row],[SKU]],'[1]All Skus'!$A:$Y,2,FALSE))="AKG",(VLOOKUP(Table1[[#This Row],[SKU]],'[1]All Skus'!$A:$Y,7,FALSE)),""))</f>
        <v>0</v>
      </c>
      <c r="G70" s="22" t="str">
        <f>(IF((VLOOKUP(Table1[[#This Row],[SKU]],'[1]All Skus'!$A:$Y,2,FALSE))="AKG",(VLOOKUP(Table1[[#This Row],[SKU]],'[1]All Skus'!$A:$Y,8,FALSE)),""))</f>
        <v>Accessories</v>
      </c>
      <c r="H70" s="22" t="str">
        <f>(IF((VLOOKUP(Table1[[#This Row],[SKU]],'[1]All Skus'!$A:$Y,2,FALSE))="AKG",(VLOOKUP(Table1[[#This Row],[SKU]],'[1]All Skus'!$A:$Y,9,FALSE)),""))</f>
        <v>Spider suspension</v>
      </c>
      <c r="I70" s="23">
        <f>(IF((VLOOKUP(Table1[[#This Row],[SKU]],'[1]All Skus'!$A:$Y,2,FALSE))="AKG",(VLOOKUP(Table1[[#This Row],[SKU]],'[1]All Skus'!$A:$Y,10,FALSE)),""))</f>
        <v>205</v>
      </c>
      <c r="J70" s="23">
        <f>(IF((VLOOKUP(Table1[[#This Row],[SKU]],'[1]All Skus'!$A:$Y,2,FALSE))="AKG",(VLOOKUP(Table1[[#This Row],[SKU]],'[1]All Skus'!$A:$Y,11,FALSE)),""))</f>
        <v>165</v>
      </c>
      <c r="K70" s="24">
        <f>(IF((VLOOKUP(Table1[[#This Row],[SKU]],'[1]All Skus'!$A:$Y,2,FALSE))="AKG",(VLOOKUP(Table1[[#This Row],[SKU]],'[1]All Skus'!$A:$Y,16,FALSE)),""))</f>
        <v>885038039648</v>
      </c>
      <c r="L70" s="24">
        <f>(IF((VLOOKUP(Table1[[#This Row],[SKU]],'[1]All Skus'!$A:$Y,2,FALSE))="AKG",(VLOOKUP(Table1[[#This Row],[SKU]],'[1]All Skus'!$A:$Y,17,FALSE)),""))</f>
        <v>9002761011074</v>
      </c>
      <c r="M70" s="25">
        <f>(IF((VLOOKUP(Table1[[#This Row],[SKU]],'[1]All Skus'!$A:$Y,2,FALSE))="AKG",(VLOOKUP(Table1[[#This Row],[SKU]],'[1]All Skus'!$A:$Y,18,FALSE)),""))</f>
        <v>3</v>
      </c>
      <c r="N70" s="25">
        <f>(IF((VLOOKUP(Table1[[#This Row],[SKU]],'[1]All Skus'!$A:$Y,2,FALSE))="AKG",(VLOOKUP(Table1[[#This Row],[SKU]],'[1]All Skus'!$A:$Y,19,FALSE)),""))</f>
        <v>9</v>
      </c>
      <c r="O70" s="25">
        <f>(IF((VLOOKUP(Table1[[#This Row],[SKU]],'[1]All Skus'!$A:$Y,2,FALSE))="AKG",(VLOOKUP(Table1[[#This Row],[SKU]],'[1]All Skus'!$A:$Y,20,FALSE)),""))</f>
        <v>6</v>
      </c>
      <c r="P70" s="25">
        <f>(IF((VLOOKUP(Table1[[#This Row],[SKU]],'[1]All Skus'!$A:$Y,2,FALSE))="AKG",(VLOOKUP(Table1[[#This Row],[SKU]],'[1]All Skus'!$A:$Y,21,FALSE)),""))</f>
        <v>3.2</v>
      </c>
      <c r="Q70" s="25" t="str">
        <f>(IF((VLOOKUP(Table1[[#This Row],[SKU]],'[1]All Skus'!$A:$Y,2,FALSE))="AKG",(VLOOKUP(Table1[[#This Row],[SKU]],'[1]All Skus'!$A:$Y,22,FALSE)),""))</f>
        <v>SK</v>
      </c>
      <c r="R70" s="25" t="str">
        <f>(IF((VLOOKUP(Table1[[#This Row],[SKU]],'[1]All Skus'!$A:$Y,2,FALSE))="AKG",(VLOOKUP(Table1[[#This Row],[SKU]],'[1]All Skus'!$A:$Y,23,FALSE)),""))</f>
        <v>Compliant</v>
      </c>
      <c r="S70" s="26" t="str">
        <f>(IF((VLOOKUP(Table1[[#This Row],[SKU]],'[1]All Skus'!$A:$Y,2,FALSE))="AKG",(VLOOKUP(Table1[[#This Row],[SKU]],'[1]All Skus'!$A:$Y,24,FALSE)),""))</f>
        <v>https://www.akg.com/Microphones/Microphone%20Accessories/2803H00080.html</v>
      </c>
      <c r="T70" s="27">
        <v>68</v>
      </c>
    </row>
    <row r="71" spans="1:20" ht="15" customHeight="1" x14ac:dyDescent="0.3">
      <c r="A71" s="19" t="s">
        <v>88</v>
      </c>
      <c r="B71" s="20" t="str">
        <f>(IF((VLOOKUP(Table1[[#This Row],[SKU]],'[1]All Skus'!$A:$Y,2,FALSE))="AKG",(VLOOKUP(Table1[[#This Row],[SKU]],'[1]All Skus'!$A:$Y,3,FALSE)), ""))</f>
        <v>Wireless Mics</v>
      </c>
      <c r="C71" s="21" t="str">
        <f>(IF((VLOOKUP(Table1[[#This Row],[SKU]],'[1]All Skus'!$A:$Y,2,FALSE))="AKG",(VLOOKUP(Table1[[#This Row],[SKU]],'[1]All Skus'!$A:$Y,4,FALSE)),""))</f>
        <v>HC644 MD</v>
      </c>
      <c r="D71" s="21" t="str">
        <f>(IF((VLOOKUP(Table1[[#This Row],[SKU]],'[1]All Skus'!$A:$Y,2,FALSE))="AKG",(VLOOKUP(Table1[[#This Row],[SKU]],'[1]All Skus'!$A:$Y,5,FALSE)),""))</f>
        <v>AT510000</v>
      </c>
      <c r="E71" s="21">
        <f>(IF((VLOOKUP(Table1[[#This Row],[SKU]],'[1]All Skus'!$A:$Y,2,FALSE))="AKG",(VLOOKUP(Table1[[#This Row],[SKU]],'[1]All Skus'!$A:$Y,6,FALSE)),""))</f>
        <v>0</v>
      </c>
      <c r="F71" s="21">
        <f>(IF((VLOOKUP(Table1[[#This Row],[SKU]],'[1]All Skus'!$A:$Y,2,FALSE))="AKG",(VLOOKUP(Table1[[#This Row],[SKU]],'[1]All Skus'!$A:$Y,7,FALSE)),""))</f>
        <v>0</v>
      </c>
      <c r="G71" s="22" t="str">
        <f>(IF((VLOOKUP(Table1[[#This Row],[SKU]],'[1]All Skus'!$A:$Y,2,FALSE))="AKG",(VLOOKUP(Table1[[#This Row],[SKU]],'[1]All Skus'!$A:$Y,8,FALSE)),""))</f>
        <v>Lapel Microphone</v>
      </c>
      <c r="H71" s="22">
        <f>(IF((VLOOKUP(Table1[[#This Row],[SKU]],'[1]All Skus'!$A:$Y,2,FALSE))="AKG",(VLOOKUP(Table1[[#This Row],[SKU]],'[1]All Skus'!$A:$Y,9,FALSE)),""))</f>
        <v>0</v>
      </c>
      <c r="I71" s="23">
        <f>(IF((VLOOKUP(Table1[[#This Row],[SKU]],'[1]All Skus'!$A:$Y,2,FALSE))="AKG",(VLOOKUP(Table1[[#This Row],[SKU]],'[1]All Skus'!$A:$Y,10,FALSE)),""))</f>
        <v>356</v>
      </c>
      <c r="J71" s="23">
        <f>(IF((VLOOKUP(Table1[[#This Row],[SKU]],'[1]All Skus'!$A:$Y,2,FALSE))="AKG",(VLOOKUP(Table1[[#This Row],[SKU]],'[1]All Skus'!$A:$Y,11,FALSE)),""))</f>
        <v>356</v>
      </c>
      <c r="K71" s="24">
        <f>(IF((VLOOKUP(Table1[[#This Row],[SKU]],'[1]All Skus'!$A:$Y,2,FALSE))="AKG",(VLOOKUP(Table1[[#This Row],[SKU]],'[1]All Skus'!$A:$Y,16,FALSE)),""))</f>
        <v>885038039044</v>
      </c>
      <c r="L71" s="24">
        <f>(IF((VLOOKUP(Table1[[#This Row],[SKU]],'[1]All Skus'!$A:$Y,2,FALSE))="AKG",(VLOOKUP(Table1[[#This Row],[SKU]],'[1]All Skus'!$A:$Y,17,FALSE)),""))</f>
        <v>9002761039047</v>
      </c>
      <c r="M71" s="25">
        <f>(IF((VLOOKUP(Table1[[#This Row],[SKU]],'[1]All Skus'!$A:$Y,2,FALSE))="AKG",(VLOOKUP(Table1[[#This Row],[SKU]],'[1]All Skus'!$A:$Y,18,FALSE)),""))</f>
        <v>0</v>
      </c>
      <c r="N71" s="25">
        <f>(IF((VLOOKUP(Table1[[#This Row],[SKU]],'[1]All Skus'!$A:$Y,2,FALSE))="AKG",(VLOOKUP(Table1[[#This Row],[SKU]],'[1]All Skus'!$A:$Y,19,FALSE)),""))</f>
        <v>0</v>
      </c>
      <c r="O71" s="25">
        <f>(IF((VLOOKUP(Table1[[#This Row],[SKU]],'[1]All Skus'!$A:$Y,2,FALSE))="AKG",(VLOOKUP(Table1[[#This Row],[SKU]],'[1]All Skus'!$A:$Y,20,FALSE)),""))</f>
        <v>0</v>
      </c>
      <c r="P71" s="25">
        <f>(IF((VLOOKUP(Table1[[#This Row],[SKU]],'[1]All Skus'!$A:$Y,2,FALSE))="AKG",(VLOOKUP(Table1[[#This Row],[SKU]],'[1]All Skus'!$A:$Y,21,FALSE)),""))</f>
        <v>0</v>
      </c>
      <c r="Q71" s="25" t="str">
        <f>(IF((VLOOKUP(Table1[[#This Row],[SKU]],'[1]All Skus'!$A:$Y,2,FALSE))="AKG",(VLOOKUP(Table1[[#This Row],[SKU]],'[1]All Skus'!$A:$Y,22,FALSE)),""))</f>
        <v>HU</v>
      </c>
      <c r="R71" s="25" t="str">
        <f>(IF((VLOOKUP(Table1[[#This Row],[SKU]],'[1]All Skus'!$A:$Y,2,FALSE))="AKG",(VLOOKUP(Table1[[#This Row],[SKU]],'[1]All Skus'!$A:$Y,23,FALSE)),""))</f>
        <v>Compliant</v>
      </c>
      <c r="S71" s="26" t="str">
        <f>(IF((VLOOKUP(Table1[[#This Row],[SKU]],'[1]All Skus'!$A:$Y,2,FALSE))="AKG",(VLOOKUP(Table1[[#This Row],[SKU]],'[1]All Skus'!$A:$Y,24,FALSE)),""))</f>
        <v>https://www.akg.com/Microphones/Headset%20Microphones/2793H00100.html</v>
      </c>
      <c r="T71" s="27">
        <v>69</v>
      </c>
    </row>
    <row r="72" spans="1:20" ht="15" customHeight="1" x14ac:dyDescent="0.3">
      <c r="A72" s="29" t="s">
        <v>89</v>
      </c>
      <c r="B72" s="20" t="str">
        <f>(IF((VLOOKUP(Table1[[#This Row],[SKU]],'[1]All Skus'!$A:$Y,2,FALSE))="AKG",(VLOOKUP(Table1[[#This Row],[SKU]],'[1]All Skus'!$A:$Y,3,FALSE)), ""))</f>
        <v>Lapel Microphone</v>
      </c>
      <c r="C72" s="21" t="str">
        <f>(IF((VLOOKUP(Table1[[#This Row],[SKU]],'[1]All Skus'!$A:$Y,2,FALSE))="AKG",(VLOOKUP(Table1[[#This Row],[SKU]],'[1]All Skus'!$A:$Y,4,FALSE)),""))</f>
        <v>LC617 MD BEIGE LAVALIER MICROPHONE</v>
      </c>
      <c r="D72" s="21" t="str">
        <f>(IF((VLOOKUP(Table1[[#This Row],[SKU]],'[1]All Skus'!$A:$Y,2,FALSE))="AKG",(VLOOKUP(Table1[[#This Row],[SKU]],'[1]All Skus'!$A:$Y,5,FALSE)),""))</f>
        <v>AT510000</v>
      </c>
      <c r="E72" s="21">
        <f>(IF((VLOOKUP(Table1[[#This Row],[SKU]],'[1]All Skus'!$A:$Y,2,FALSE))="AKG",(VLOOKUP(Table1[[#This Row],[SKU]],'[1]All Skus'!$A:$Y,6,FALSE)),""))</f>
        <v>0</v>
      </c>
      <c r="F72" s="21">
        <f>(IF((VLOOKUP(Table1[[#This Row],[SKU]],'[1]All Skus'!$A:$Y,2,FALSE))="AKG",(VLOOKUP(Table1[[#This Row],[SKU]],'[1]All Skus'!$A:$Y,7,FALSE)),""))</f>
        <v>0</v>
      </c>
      <c r="G72" s="22" t="str">
        <f>(IF((VLOOKUP(Table1[[#This Row],[SKU]],'[1]All Skus'!$A:$Y,2,FALSE))="AKG",(VLOOKUP(Table1[[#This Row],[SKU]],'[1]All Skus'!$A:$Y,8,FALSE)),""))</f>
        <v xml:space="preserve">LC617 MD BEIGE </v>
      </c>
      <c r="H72" s="22" t="str">
        <f>(IF((VLOOKUP(Table1[[#This Row],[SKU]],'[1]All Skus'!$A:$Y,2,FALSE))="AKG",(VLOOKUP(Table1[[#This Row],[SKU]],'[1]All Skus'!$A:$Y,9,FALSE)),""))</f>
        <v>Lapel Microphone Omnidirection Beige Color</v>
      </c>
      <c r="I72" s="23">
        <f>(IF((VLOOKUP(Table1[[#This Row],[SKU]],'[1]All Skus'!$A:$Y,2,FALSE))="AKG",(VLOOKUP(Table1[[#This Row],[SKU]],'[1]All Skus'!$A:$Y,10,FALSE)),""))</f>
        <v>181</v>
      </c>
      <c r="J72" s="23">
        <f>(IF((VLOOKUP(Table1[[#This Row],[SKU]],'[1]All Skus'!$A:$Y,2,FALSE))="AKG",(VLOOKUP(Table1[[#This Row],[SKU]],'[1]All Skus'!$A:$Y,11,FALSE)),""))</f>
        <v>181</v>
      </c>
      <c r="K72" s="24">
        <f>(IF((VLOOKUP(Table1[[#This Row],[SKU]],'[1]All Skus'!$A:$Y,2,FALSE))="AKG",(VLOOKUP(Table1[[#This Row],[SKU]],'[1]All Skus'!$A:$Y,16,FALSE)),""))</f>
        <v>885038039037</v>
      </c>
      <c r="L72" s="24">
        <f>(IF((VLOOKUP(Table1[[#This Row],[SKU]],'[1]All Skus'!$A:$Y,2,FALSE))="AKG",(VLOOKUP(Table1[[#This Row],[SKU]],'[1]All Skus'!$A:$Y,17,FALSE)),""))</f>
        <v>0</v>
      </c>
      <c r="M72" s="25">
        <f>(IF((VLOOKUP(Table1[[#This Row],[SKU]],'[1]All Skus'!$A:$Y,2,FALSE))="AKG",(VLOOKUP(Table1[[#This Row],[SKU]],'[1]All Skus'!$A:$Y,18,FALSE)),""))</f>
        <v>0</v>
      </c>
      <c r="N72" s="25">
        <f>(IF((VLOOKUP(Table1[[#This Row],[SKU]],'[1]All Skus'!$A:$Y,2,FALSE))="AKG",(VLOOKUP(Table1[[#This Row],[SKU]],'[1]All Skus'!$A:$Y,19,FALSE)),""))</f>
        <v>0</v>
      </c>
      <c r="O72" s="25">
        <f>(IF((VLOOKUP(Table1[[#This Row],[SKU]],'[1]All Skus'!$A:$Y,2,FALSE))="AKG",(VLOOKUP(Table1[[#This Row],[SKU]],'[1]All Skus'!$A:$Y,20,FALSE)),""))</f>
        <v>0</v>
      </c>
      <c r="P72" s="25">
        <f>(IF((VLOOKUP(Table1[[#This Row],[SKU]],'[1]All Skus'!$A:$Y,2,FALSE))="AKG",(VLOOKUP(Table1[[#This Row],[SKU]],'[1]All Skus'!$A:$Y,21,FALSE)),""))</f>
        <v>0</v>
      </c>
      <c r="Q72" s="25" t="str">
        <f>(IF((VLOOKUP(Table1[[#This Row],[SKU]],'[1]All Skus'!$A:$Y,2,FALSE))="AKG",(VLOOKUP(Table1[[#This Row],[SKU]],'[1]All Skus'!$A:$Y,22,FALSE)),""))</f>
        <v>HU</v>
      </c>
      <c r="R72" s="25" t="str">
        <f>(IF((VLOOKUP(Table1[[#This Row],[SKU]],'[1]All Skus'!$A:$Y,2,FALSE))="AKG",(VLOOKUP(Table1[[#This Row],[SKU]],'[1]All Skus'!$A:$Y,23,FALSE)),""))</f>
        <v>Compliant</v>
      </c>
      <c r="S72" s="26" t="str">
        <f>(IF((VLOOKUP(Table1[[#This Row],[SKU]],'[1]All Skus'!$A:$Y,2,FALSE))="AKG",(VLOOKUP(Table1[[#This Row],[SKU]],'[1]All Skus'!$A:$Y,24,FALSE)),""))</f>
        <v>https://www.akg.com/Microphones/Speech%20%2F%20Spoken%20Word%20Microphones/2577X00210.html</v>
      </c>
      <c r="T72" s="27">
        <v>70</v>
      </c>
    </row>
    <row r="73" spans="1:20" ht="15" customHeight="1" x14ac:dyDescent="0.3">
      <c r="A73" s="19" t="s">
        <v>90</v>
      </c>
      <c r="B73" s="20" t="str">
        <f>(IF((VLOOKUP(Table1[[#This Row],[SKU]],'[1]All Skus'!$A:$Y,2,FALSE))="AKG",(VLOOKUP(Table1[[#This Row],[SKU]],'[1]All Skus'!$A:$Y,3,FALSE)), ""))</f>
        <v>Lapel Microphone</v>
      </c>
      <c r="C73" s="21" t="str">
        <f>(IF((VLOOKUP(Table1[[#This Row],[SKU]],'[1]All Skus'!$A:$Y,2,FALSE))="AKG",(VLOOKUP(Table1[[#This Row],[SKU]],'[1]All Skus'!$A:$Y,4,FALSE)),""))</f>
        <v>LC617 MD</v>
      </c>
      <c r="D73" s="21" t="str">
        <f>(IF((VLOOKUP(Table1[[#This Row],[SKU]],'[1]All Skus'!$A:$Y,2,FALSE))="AKG",(VLOOKUP(Table1[[#This Row],[SKU]],'[1]All Skus'!$A:$Y,5,FALSE)),""))</f>
        <v>AT510000</v>
      </c>
      <c r="E73" s="21">
        <f>(IF((VLOOKUP(Table1[[#This Row],[SKU]],'[1]All Skus'!$A:$Y,2,FALSE))="AKG",(VLOOKUP(Table1[[#This Row],[SKU]],'[1]All Skus'!$A:$Y,6,FALSE)),""))</f>
        <v>0</v>
      </c>
      <c r="F73" s="21">
        <f>(IF((VLOOKUP(Table1[[#This Row],[SKU]],'[1]All Skus'!$A:$Y,2,FALSE))="AKG",(VLOOKUP(Table1[[#This Row],[SKU]],'[1]All Skus'!$A:$Y,7,FALSE)),""))</f>
        <v>0</v>
      </c>
      <c r="G73" s="22" t="str">
        <f>(IF((VLOOKUP(Table1[[#This Row],[SKU]],'[1]All Skus'!$A:$Y,2,FALSE))="AKG",(VLOOKUP(Table1[[#This Row],[SKU]],'[1]All Skus'!$A:$Y,8,FALSE)),""))</f>
        <v>LC617 MD BLACK</v>
      </c>
      <c r="H73" s="22" t="str">
        <f>(IF((VLOOKUP(Table1[[#This Row],[SKU]],'[1]All Skus'!$A:$Y,2,FALSE))="AKG",(VLOOKUP(Table1[[#This Row],[SKU]],'[1]All Skus'!$A:$Y,9,FALSE)),""))</f>
        <v>Lapel Microphone Omnidirectional Black Color</v>
      </c>
      <c r="I73" s="23">
        <f>(IF((VLOOKUP(Table1[[#This Row],[SKU]],'[1]All Skus'!$A:$Y,2,FALSE))="AKG",(VLOOKUP(Table1[[#This Row],[SKU]],'[1]All Skus'!$A:$Y,10,FALSE)),""))</f>
        <v>181</v>
      </c>
      <c r="J73" s="23">
        <f>(IF((VLOOKUP(Table1[[#This Row],[SKU]],'[1]All Skus'!$A:$Y,2,FALSE))="AKG",(VLOOKUP(Table1[[#This Row],[SKU]],'[1]All Skus'!$A:$Y,11,FALSE)),""))</f>
        <v>181</v>
      </c>
      <c r="K73" s="24">
        <f>(IF((VLOOKUP(Table1[[#This Row],[SKU]],'[1]All Skus'!$A:$Y,2,FALSE))="AKG",(VLOOKUP(Table1[[#This Row],[SKU]],'[1]All Skus'!$A:$Y,16,FALSE)),""))</f>
        <v>885038039020</v>
      </c>
      <c r="L73" s="24">
        <f>(IF((VLOOKUP(Table1[[#This Row],[SKU]],'[1]All Skus'!$A:$Y,2,FALSE))="AKG",(VLOOKUP(Table1[[#This Row],[SKU]],'[1]All Skus'!$A:$Y,17,FALSE)),""))</f>
        <v>9002761039023</v>
      </c>
      <c r="M73" s="25">
        <f>(IF((VLOOKUP(Table1[[#This Row],[SKU]],'[1]All Skus'!$A:$Y,2,FALSE))="AKG",(VLOOKUP(Table1[[#This Row],[SKU]],'[1]All Skus'!$A:$Y,18,FALSE)),""))</f>
        <v>0</v>
      </c>
      <c r="N73" s="25">
        <f>(IF((VLOOKUP(Table1[[#This Row],[SKU]],'[1]All Skus'!$A:$Y,2,FALSE))="AKG",(VLOOKUP(Table1[[#This Row],[SKU]],'[1]All Skus'!$A:$Y,19,FALSE)),""))</f>
        <v>0</v>
      </c>
      <c r="O73" s="25">
        <f>(IF((VLOOKUP(Table1[[#This Row],[SKU]],'[1]All Skus'!$A:$Y,2,FALSE))="AKG",(VLOOKUP(Table1[[#This Row],[SKU]],'[1]All Skus'!$A:$Y,20,FALSE)),""))</f>
        <v>0</v>
      </c>
      <c r="P73" s="25">
        <f>(IF((VLOOKUP(Table1[[#This Row],[SKU]],'[1]All Skus'!$A:$Y,2,FALSE))="AKG",(VLOOKUP(Table1[[#This Row],[SKU]],'[1]All Skus'!$A:$Y,21,FALSE)),""))</f>
        <v>0</v>
      </c>
      <c r="Q73" s="25" t="str">
        <f>(IF((VLOOKUP(Table1[[#This Row],[SKU]],'[1]All Skus'!$A:$Y,2,FALSE))="AKG",(VLOOKUP(Table1[[#This Row],[SKU]],'[1]All Skus'!$A:$Y,22,FALSE)),""))</f>
        <v>HU</v>
      </c>
      <c r="R73" s="25" t="str">
        <f>(IF((VLOOKUP(Table1[[#This Row],[SKU]],'[1]All Skus'!$A:$Y,2,FALSE))="AKG",(VLOOKUP(Table1[[#This Row],[SKU]],'[1]All Skus'!$A:$Y,23,FALSE)),""))</f>
        <v>Compliant</v>
      </c>
      <c r="S73" s="26" t="str">
        <f>(IF((VLOOKUP(Table1[[#This Row],[SKU]],'[1]All Skus'!$A:$Y,2,FALSE))="AKG",(VLOOKUP(Table1[[#This Row],[SKU]],'[1]All Skus'!$A:$Y,24,FALSE)),""))</f>
        <v>https://www.akg.com/Microphones/Speech%20%2F%20Spoken%20Word%20Microphones/2577X00200.html</v>
      </c>
      <c r="T73" s="27">
        <v>71</v>
      </c>
    </row>
    <row r="74" spans="1:20" ht="15" customHeight="1" x14ac:dyDescent="0.3">
      <c r="A74" s="19" t="s">
        <v>91</v>
      </c>
      <c r="B74" s="20" t="str">
        <f>(IF((VLOOKUP(Table1[[#This Row],[SKU]],'[1]All Skus'!$A:$Y,2,FALSE))="AKG",(VLOOKUP(Table1[[#This Row],[SKU]],'[1]All Skus'!$A:$Y,3,FALSE)), ""))</f>
        <v>Microlite Microphone</v>
      </c>
      <c r="C74" s="21" t="str">
        <f>(IF((VLOOKUP(Table1[[#This Row],[SKU]],'[1]All Skus'!$A:$Y,2,FALSE))="AKG",(VLOOKUP(Table1[[#This Row],[SKU]],'[1]All Skus'!$A:$Y,4,FALSE)),""))</f>
        <v>LC81MD white</v>
      </c>
      <c r="D74" s="21" t="str">
        <f>(IF((VLOOKUP(Table1[[#This Row],[SKU]],'[1]All Skus'!$A:$Y,2,FALSE))="AKG",(VLOOKUP(Table1[[#This Row],[SKU]],'[1]All Skus'!$A:$Y,5,FALSE)),""))</f>
        <v>AT510000</v>
      </c>
      <c r="E74" s="21">
        <f>(IF((VLOOKUP(Table1[[#This Row],[SKU]],'[1]All Skus'!$A:$Y,2,FALSE))="AKG",(VLOOKUP(Table1[[#This Row],[SKU]],'[1]All Skus'!$A:$Y,6,FALSE)),""))</f>
        <v>0</v>
      </c>
      <c r="F74" s="21">
        <f>(IF((VLOOKUP(Table1[[#This Row],[SKU]],'[1]All Skus'!$A:$Y,2,FALSE))="AKG",(VLOOKUP(Table1[[#This Row],[SKU]],'[1]All Skus'!$A:$Y,7,FALSE)),""))</f>
        <v>0</v>
      </c>
      <c r="G74" s="22" t="str">
        <f>(IF((VLOOKUP(Table1[[#This Row],[SKU]],'[1]All Skus'!$A:$Y,2,FALSE))="AKG",(VLOOKUP(Table1[[#This Row],[SKU]],'[1]All Skus'!$A:$Y,8,FALSE)),""))</f>
        <v>LC81MD WHITE</v>
      </c>
      <c r="H74" s="22" t="str">
        <f>(IF((VLOOKUP(Table1[[#This Row],[SKU]],'[1]All Skus'!$A:$Y,2,FALSE))="AKG",(VLOOKUP(Table1[[#This Row],[SKU]],'[1]All Skus'!$A:$Y,9,FALSE)),""))</f>
        <v>Microlite Lavalier Microphone Cardioid White Color</v>
      </c>
      <c r="I74" s="23">
        <f>(IF((VLOOKUP(Table1[[#This Row],[SKU]],'[1]All Skus'!$A:$Y,2,FALSE))="AKG",(VLOOKUP(Table1[[#This Row],[SKU]],'[1]All Skus'!$A:$Y,10,FALSE)),""))</f>
        <v>255</v>
      </c>
      <c r="J74" s="23">
        <f>(IF((VLOOKUP(Table1[[#This Row],[SKU]],'[1]All Skus'!$A:$Y,2,FALSE))="AKG",(VLOOKUP(Table1[[#This Row],[SKU]],'[1]All Skus'!$A:$Y,11,FALSE)),""))</f>
        <v>215</v>
      </c>
      <c r="K74" s="24">
        <f>(IF((VLOOKUP(Table1[[#This Row],[SKU]],'[1]All Skus'!$A:$Y,2,FALSE))="AKG",(VLOOKUP(Table1[[#This Row],[SKU]],'[1]All Skus'!$A:$Y,16,FALSE)),""))</f>
        <v>885038038436</v>
      </c>
      <c r="L74" s="24">
        <f>(IF((VLOOKUP(Table1[[#This Row],[SKU]],'[1]All Skus'!$A:$Y,2,FALSE))="AKG",(VLOOKUP(Table1[[#This Row],[SKU]],'[1]All Skus'!$A:$Y,17,FALSE)),""))</f>
        <v>9002761038439</v>
      </c>
      <c r="M74" s="25">
        <f>(IF((VLOOKUP(Table1[[#This Row],[SKU]],'[1]All Skus'!$A:$Y,2,FALSE))="AKG",(VLOOKUP(Table1[[#This Row],[SKU]],'[1]All Skus'!$A:$Y,18,FALSE)),""))</f>
        <v>0</v>
      </c>
      <c r="N74" s="25">
        <f>(IF((VLOOKUP(Table1[[#This Row],[SKU]],'[1]All Skus'!$A:$Y,2,FALSE))="AKG",(VLOOKUP(Table1[[#This Row],[SKU]],'[1]All Skus'!$A:$Y,19,FALSE)),""))</f>
        <v>0</v>
      </c>
      <c r="O74" s="25">
        <f>(IF((VLOOKUP(Table1[[#This Row],[SKU]],'[1]All Skus'!$A:$Y,2,FALSE))="AKG",(VLOOKUP(Table1[[#This Row],[SKU]],'[1]All Skus'!$A:$Y,20,FALSE)),""))</f>
        <v>0</v>
      </c>
      <c r="P74" s="25">
        <f>(IF((VLOOKUP(Table1[[#This Row],[SKU]],'[1]All Skus'!$A:$Y,2,FALSE))="AKG",(VLOOKUP(Table1[[#This Row],[SKU]],'[1]All Skus'!$A:$Y,21,FALSE)),""))</f>
        <v>0</v>
      </c>
      <c r="Q74" s="25" t="str">
        <f>(IF((VLOOKUP(Table1[[#This Row],[SKU]],'[1]All Skus'!$A:$Y,2,FALSE))="AKG",(VLOOKUP(Table1[[#This Row],[SKU]],'[1]All Skus'!$A:$Y,22,FALSE)),""))</f>
        <v>HU</v>
      </c>
      <c r="R74" s="25" t="str">
        <f>(IF((VLOOKUP(Table1[[#This Row],[SKU]],'[1]All Skus'!$A:$Y,2,FALSE))="AKG",(VLOOKUP(Table1[[#This Row],[SKU]],'[1]All Skus'!$A:$Y,23,FALSE)),""))</f>
        <v>Compliant</v>
      </c>
      <c r="S74" s="26" t="str">
        <f>(IF((VLOOKUP(Table1[[#This Row],[SKU]],'[1]All Skus'!$A:$Y,2,FALSE))="AKG",(VLOOKUP(Table1[[#This Row],[SKU]],'[1]All Skus'!$A:$Y,24,FALSE)),""))</f>
        <v>https://www.akg.com/Microphones/Speech%20%2F%20Spoken%20Word%20Microphones/LC81MDgroup.html?dwvar_LC81MDgroup_color=Black-GLOBAL-Current#q=lc81md&amp;simplesearch=Go&amp;start=1</v>
      </c>
      <c r="T74" s="27">
        <v>72</v>
      </c>
    </row>
    <row r="75" spans="1:20" ht="15" customHeight="1" x14ac:dyDescent="0.3">
      <c r="A75" s="19" t="s">
        <v>92</v>
      </c>
      <c r="B75" s="20" t="str">
        <f>(IF((VLOOKUP(Table1[[#This Row],[SKU]],'[1]All Skus'!$A:$Y,2,FALSE))="AKG",(VLOOKUP(Table1[[#This Row],[SKU]],'[1]All Skus'!$A:$Y,3,FALSE)), ""))</f>
        <v>Microlite Microphone</v>
      </c>
      <c r="C75" s="21" t="str">
        <f>(IF((VLOOKUP(Table1[[#This Row],[SKU]],'[1]All Skus'!$A:$Y,2,FALSE))="AKG",(VLOOKUP(Table1[[#This Row],[SKU]],'[1]All Skus'!$A:$Y,4,FALSE)),""))</f>
        <v>LC81MD black</v>
      </c>
      <c r="D75" s="21" t="str">
        <f>(IF((VLOOKUP(Table1[[#This Row],[SKU]],'[1]All Skus'!$A:$Y,2,FALSE))="AKG",(VLOOKUP(Table1[[#This Row],[SKU]],'[1]All Skus'!$A:$Y,5,FALSE)),""))</f>
        <v>AT510000</v>
      </c>
      <c r="E75" s="21">
        <f>(IF((VLOOKUP(Table1[[#This Row],[SKU]],'[1]All Skus'!$A:$Y,2,FALSE))="AKG",(VLOOKUP(Table1[[#This Row],[SKU]],'[1]All Skus'!$A:$Y,6,FALSE)),""))</f>
        <v>0</v>
      </c>
      <c r="F75" s="21">
        <f>(IF((VLOOKUP(Table1[[#This Row],[SKU]],'[1]All Skus'!$A:$Y,2,FALSE))="AKG",(VLOOKUP(Table1[[#This Row],[SKU]],'[1]All Skus'!$A:$Y,7,FALSE)),""))</f>
        <v>0</v>
      </c>
      <c r="G75" s="22" t="str">
        <f>(IF((VLOOKUP(Table1[[#This Row],[SKU]],'[1]All Skus'!$A:$Y,2,FALSE))="AKG",(VLOOKUP(Table1[[#This Row],[SKU]],'[1]All Skus'!$A:$Y,8,FALSE)),""))</f>
        <v>LC81MD BLACK</v>
      </c>
      <c r="H75" s="22" t="str">
        <f>(IF((VLOOKUP(Table1[[#This Row],[SKU]],'[1]All Skus'!$A:$Y,2,FALSE))="AKG",(VLOOKUP(Table1[[#This Row],[SKU]],'[1]All Skus'!$A:$Y,9,FALSE)),""))</f>
        <v>Microlite Lavalier Microphone Cardioid Black Color</v>
      </c>
      <c r="I75" s="23">
        <f>(IF((VLOOKUP(Table1[[#This Row],[SKU]],'[1]All Skus'!$A:$Y,2,FALSE))="AKG",(VLOOKUP(Table1[[#This Row],[SKU]],'[1]All Skus'!$A:$Y,10,FALSE)),""))</f>
        <v>295</v>
      </c>
      <c r="J75" s="23">
        <f>(IF((VLOOKUP(Table1[[#This Row],[SKU]],'[1]All Skus'!$A:$Y,2,FALSE))="AKG",(VLOOKUP(Table1[[#This Row],[SKU]],'[1]All Skus'!$A:$Y,11,FALSE)),""))</f>
        <v>295</v>
      </c>
      <c r="K75" s="24">
        <f>(IF((VLOOKUP(Table1[[#This Row],[SKU]],'[1]All Skus'!$A:$Y,2,FALSE))="AKG",(VLOOKUP(Table1[[#This Row],[SKU]],'[1]All Skus'!$A:$Y,16,FALSE)),""))</f>
        <v>885038038412</v>
      </c>
      <c r="L75" s="24">
        <f>(IF((VLOOKUP(Table1[[#This Row],[SKU]],'[1]All Skus'!$A:$Y,2,FALSE))="AKG",(VLOOKUP(Table1[[#This Row],[SKU]],'[1]All Skus'!$A:$Y,17,FALSE)),""))</f>
        <v>9002761038415</v>
      </c>
      <c r="M75" s="25">
        <f>(IF((VLOOKUP(Table1[[#This Row],[SKU]],'[1]All Skus'!$A:$Y,2,FALSE))="AKG",(VLOOKUP(Table1[[#This Row],[SKU]],'[1]All Skus'!$A:$Y,18,FALSE)),""))</f>
        <v>0</v>
      </c>
      <c r="N75" s="25">
        <f>(IF((VLOOKUP(Table1[[#This Row],[SKU]],'[1]All Skus'!$A:$Y,2,FALSE))="AKG",(VLOOKUP(Table1[[#This Row],[SKU]],'[1]All Skus'!$A:$Y,19,FALSE)),""))</f>
        <v>0</v>
      </c>
      <c r="O75" s="25">
        <f>(IF((VLOOKUP(Table1[[#This Row],[SKU]],'[1]All Skus'!$A:$Y,2,FALSE))="AKG",(VLOOKUP(Table1[[#This Row],[SKU]],'[1]All Skus'!$A:$Y,20,FALSE)),""))</f>
        <v>0</v>
      </c>
      <c r="P75" s="25">
        <f>(IF((VLOOKUP(Table1[[#This Row],[SKU]],'[1]All Skus'!$A:$Y,2,FALSE))="AKG",(VLOOKUP(Table1[[#This Row],[SKU]],'[1]All Skus'!$A:$Y,21,FALSE)),""))</f>
        <v>0</v>
      </c>
      <c r="Q75" s="25" t="str">
        <f>(IF((VLOOKUP(Table1[[#This Row],[SKU]],'[1]All Skus'!$A:$Y,2,FALSE))="AKG",(VLOOKUP(Table1[[#This Row],[SKU]],'[1]All Skus'!$A:$Y,22,FALSE)),""))</f>
        <v>HU</v>
      </c>
      <c r="R75" s="25" t="str">
        <f>(IF((VLOOKUP(Table1[[#This Row],[SKU]],'[1]All Skus'!$A:$Y,2,FALSE))="AKG",(VLOOKUP(Table1[[#This Row],[SKU]],'[1]All Skus'!$A:$Y,23,FALSE)),""))</f>
        <v>Compliant</v>
      </c>
      <c r="S75" s="26" t="str">
        <f>(IF((VLOOKUP(Table1[[#This Row],[SKU]],'[1]All Skus'!$A:$Y,2,FALSE))="AKG",(VLOOKUP(Table1[[#This Row],[SKU]],'[1]All Skus'!$A:$Y,24,FALSE)),""))</f>
        <v>https://www.akg.com/Microphones/Speech%20%2F%20Spoken%20Word%20Microphones/LC81MDgroup.html?dwvar_LC81MDgroup_color=Black-GLOBAL-Current#q=lc81md&amp;simplesearch=Go&amp;start=1</v>
      </c>
      <c r="T75" s="27">
        <v>73</v>
      </c>
    </row>
    <row r="76" spans="1:20" ht="15" customHeight="1" x14ac:dyDescent="0.3">
      <c r="A76" s="19" t="s">
        <v>93</v>
      </c>
      <c r="B76" s="20" t="str">
        <f>(IF((VLOOKUP(Table1[[#This Row],[SKU]],'[1]All Skus'!$A:$Y,2,FALSE))="AKG",(VLOOKUP(Table1[[#This Row],[SKU]],'[1]All Skus'!$A:$Y,3,FALSE)), ""))</f>
        <v>Microlite Microphone</v>
      </c>
      <c r="C76" s="21" t="str">
        <f>(IF((VLOOKUP(Table1[[#This Row],[SKU]],'[1]All Skus'!$A:$Y,2,FALSE))="AKG",(VLOOKUP(Table1[[#This Row],[SKU]],'[1]All Skus'!$A:$Y,4,FALSE)),""))</f>
        <v>LC81MD beige</v>
      </c>
      <c r="D76" s="21" t="str">
        <f>(IF((VLOOKUP(Table1[[#This Row],[SKU]],'[1]All Skus'!$A:$Y,2,FALSE))="AKG",(VLOOKUP(Table1[[#This Row],[SKU]],'[1]All Skus'!$A:$Y,5,FALSE)),""))</f>
        <v>AT410020</v>
      </c>
      <c r="E76" s="21">
        <f>(IF((VLOOKUP(Table1[[#This Row],[SKU]],'[1]All Skus'!$A:$Y,2,FALSE))="AKG",(VLOOKUP(Table1[[#This Row],[SKU]],'[1]All Skus'!$A:$Y,6,FALSE)),""))</f>
        <v>0</v>
      </c>
      <c r="F76" s="21">
        <f>(IF((VLOOKUP(Table1[[#This Row],[SKU]],'[1]All Skus'!$A:$Y,2,FALSE))="AKG",(VLOOKUP(Table1[[#This Row],[SKU]],'[1]All Skus'!$A:$Y,7,FALSE)),""))</f>
        <v>0</v>
      </c>
      <c r="G76" s="22" t="str">
        <f>(IF((VLOOKUP(Table1[[#This Row],[SKU]],'[1]All Skus'!$A:$Y,2,FALSE))="AKG",(VLOOKUP(Table1[[#This Row],[SKU]],'[1]All Skus'!$A:$Y,8,FALSE)),""))</f>
        <v>LC81MD BEIGE</v>
      </c>
      <c r="H76" s="22" t="str">
        <f>(IF((VLOOKUP(Table1[[#This Row],[SKU]],'[1]All Skus'!$A:$Y,2,FALSE))="AKG",(VLOOKUP(Table1[[#This Row],[SKU]],'[1]All Skus'!$A:$Y,9,FALSE)),""))</f>
        <v>Microlite Lavalier Microphone Cardioid Beige Color</v>
      </c>
      <c r="I76" s="23">
        <f>(IF((VLOOKUP(Table1[[#This Row],[SKU]],'[1]All Skus'!$A:$Y,2,FALSE))="AKG",(VLOOKUP(Table1[[#This Row],[SKU]],'[1]All Skus'!$A:$Y,10,FALSE)),""))</f>
        <v>295</v>
      </c>
      <c r="J76" s="23">
        <f>(IF((VLOOKUP(Table1[[#This Row],[SKU]],'[1]All Skus'!$A:$Y,2,FALSE))="AKG",(VLOOKUP(Table1[[#This Row],[SKU]],'[1]All Skus'!$A:$Y,11,FALSE)),""))</f>
        <v>295</v>
      </c>
      <c r="K76" s="24">
        <f>(IF((VLOOKUP(Table1[[#This Row],[SKU]],'[1]All Skus'!$A:$Y,2,FALSE))="AKG",(VLOOKUP(Table1[[#This Row],[SKU]],'[1]All Skus'!$A:$Y,16,FALSE)),""))</f>
        <v>885038038405</v>
      </c>
      <c r="L76" s="24">
        <f>(IF((VLOOKUP(Table1[[#This Row],[SKU]],'[1]All Skus'!$A:$Y,2,FALSE))="AKG",(VLOOKUP(Table1[[#This Row],[SKU]],'[1]All Skus'!$A:$Y,17,FALSE)),""))</f>
        <v>9002761038408</v>
      </c>
      <c r="M76" s="25">
        <f>(IF((VLOOKUP(Table1[[#This Row],[SKU]],'[1]All Skus'!$A:$Y,2,FALSE))="AKG",(VLOOKUP(Table1[[#This Row],[SKU]],'[1]All Skus'!$A:$Y,18,FALSE)),""))</f>
        <v>7</v>
      </c>
      <c r="N76" s="25">
        <f>(IF((VLOOKUP(Table1[[#This Row],[SKU]],'[1]All Skus'!$A:$Y,2,FALSE))="AKG",(VLOOKUP(Table1[[#This Row],[SKU]],'[1]All Skus'!$A:$Y,19,FALSE)),""))</f>
        <v>6.5</v>
      </c>
      <c r="O76" s="25">
        <f>(IF((VLOOKUP(Table1[[#This Row],[SKU]],'[1]All Skus'!$A:$Y,2,FALSE))="AKG",(VLOOKUP(Table1[[#This Row],[SKU]],'[1]All Skus'!$A:$Y,20,FALSE)),""))</f>
        <v>2.5</v>
      </c>
      <c r="P76" s="25">
        <f>(IF((VLOOKUP(Table1[[#This Row],[SKU]],'[1]All Skus'!$A:$Y,2,FALSE))="AKG",(VLOOKUP(Table1[[#This Row],[SKU]],'[1]All Skus'!$A:$Y,21,FALSE)),""))</f>
        <v>0</v>
      </c>
      <c r="Q76" s="25" t="str">
        <f>(IF((VLOOKUP(Table1[[#This Row],[SKU]],'[1]All Skus'!$A:$Y,2,FALSE))="AKG",(VLOOKUP(Table1[[#This Row],[SKU]],'[1]All Skus'!$A:$Y,22,FALSE)),""))</f>
        <v>HU</v>
      </c>
      <c r="R76" s="25" t="str">
        <f>(IF((VLOOKUP(Table1[[#This Row],[SKU]],'[1]All Skus'!$A:$Y,2,FALSE))="AKG",(VLOOKUP(Table1[[#This Row],[SKU]],'[1]All Skus'!$A:$Y,23,FALSE)),""))</f>
        <v>Compliant</v>
      </c>
      <c r="S76" s="26" t="str">
        <f>(IF((VLOOKUP(Table1[[#This Row],[SKU]],'[1]All Skus'!$A:$Y,2,FALSE))="AKG",(VLOOKUP(Table1[[#This Row],[SKU]],'[1]All Skus'!$A:$Y,24,FALSE)),""))</f>
        <v>https://www.akg.com/Microphones/Speech%20%2F%20Spoken%20Word%20Microphones/LC81MDgroup.html?dwvar_LC81MDgroup_color=Black-GLOBAL-Current#q=lc81md&amp;simplesearch=Go&amp;start=1</v>
      </c>
      <c r="T76" s="27">
        <v>74</v>
      </c>
    </row>
    <row r="77" spans="1:20" ht="15" customHeight="1" x14ac:dyDescent="0.3">
      <c r="A77" s="19" t="s">
        <v>94</v>
      </c>
      <c r="B77" s="20" t="str">
        <f>(IF((VLOOKUP(Table1[[#This Row],[SKU]],'[1]All Skus'!$A:$Y,2,FALSE))="AKG",(VLOOKUP(Table1[[#This Row],[SKU]],'[1]All Skus'!$A:$Y,3,FALSE)), ""))</f>
        <v>Microlite Microphone</v>
      </c>
      <c r="C77" s="21" t="str">
        <f>(IF((VLOOKUP(Table1[[#This Row],[SKU]],'[1]All Skus'!$A:$Y,2,FALSE))="AKG",(VLOOKUP(Table1[[#This Row],[SKU]],'[1]All Skus'!$A:$Y,4,FALSE)),""))</f>
        <v>EC82MD beige</v>
      </c>
      <c r="D77" s="21" t="str">
        <f>(IF((VLOOKUP(Table1[[#This Row],[SKU]],'[1]All Skus'!$A:$Y,2,FALSE))="AKG",(VLOOKUP(Table1[[#This Row],[SKU]],'[1]All Skus'!$A:$Y,5,FALSE)),""))</f>
        <v>AT510000</v>
      </c>
      <c r="E77" s="21">
        <f>(IF((VLOOKUP(Table1[[#This Row],[SKU]],'[1]All Skus'!$A:$Y,2,FALSE))="AKG",(VLOOKUP(Table1[[#This Row],[SKU]],'[1]All Skus'!$A:$Y,6,FALSE)),""))</f>
        <v>0</v>
      </c>
      <c r="F77" s="21">
        <f>(IF((VLOOKUP(Table1[[#This Row],[SKU]],'[1]All Skus'!$A:$Y,2,FALSE))="AKG",(VLOOKUP(Table1[[#This Row],[SKU]],'[1]All Skus'!$A:$Y,7,FALSE)),""))</f>
        <v>0</v>
      </c>
      <c r="G77" s="22" t="str">
        <f>(IF((VLOOKUP(Table1[[#This Row],[SKU]],'[1]All Skus'!$A:$Y,2,FALSE))="AKG",(VLOOKUP(Table1[[#This Row],[SKU]],'[1]All Skus'!$A:$Y,8,FALSE)),""))</f>
        <v>EC82MD BEIGE</v>
      </c>
      <c r="H77" s="22" t="str">
        <f>(IF((VLOOKUP(Table1[[#This Row],[SKU]],'[1]All Skus'!$A:$Y,2,FALSE))="AKG",(VLOOKUP(Table1[[#This Row],[SKU]],'[1]All Skus'!$A:$Y,9,FALSE)),""))</f>
        <v>Microlite Ear-hook Microphone Omnidirectional Beige Color</v>
      </c>
      <c r="I77" s="23">
        <f>(IF((VLOOKUP(Table1[[#This Row],[SKU]],'[1]All Skus'!$A:$Y,2,FALSE))="AKG",(VLOOKUP(Table1[[#This Row],[SKU]],'[1]All Skus'!$A:$Y,10,FALSE)),""))</f>
        <v>577</v>
      </c>
      <c r="J77" s="23">
        <f>(IF((VLOOKUP(Table1[[#This Row],[SKU]],'[1]All Skus'!$A:$Y,2,FALSE))="AKG",(VLOOKUP(Table1[[#This Row],[SKU]],'[1]All Skus'!$A:$Y,11,FALSE)),""))</f>
        <v>577</v>
      </c>
      <c r="K77" s="24">
        <f>(IF((VLOOKUP(Table1[[#This Row],[SKU]],'[1]All Skus'!$A:$Y,2,FALSE))="AKG",(VLOOKUP(Table1[[#This Row],[SKU]],'[1]All Skus'!$A:$Y,16,FALSE)),""))</f>
        <v>885038038504</v>
      </c>
      <c r="L77" s="24">
        <f>(IF((VLOOKUP(Table1[[#This Row],[SKU]],'[1]All Skus'!$A:$Y,2,FALSE))="AKG",(VLOOKUP(Table1[[#This Row],[SKU]],'[1]All Skus'!$A:$Y,17,FALSE)),""))</f>
        <v>9002761038507</v>
      </c>
      <c r="M77" s="25">
        <f>(IF((VLOOKUP(Table1[[#This Row],[SKU]],'[1]All Skus'!$A:$Y,2,FALSE))="AKG",(VLOOKUP(Table1[[#This Row],[SKU]],'[1]All Skus'!$A:$Y,18,FALSE)),""))</f>
        <v>0</v>
      </c>
      <c r="N77" s="25">
        <f>(IF((VLOOKUP(Table1[[#This Row],[SKU]],'[1]All Skus'!$A:$Y,2,FALSE))="AKG",(VLOOKUP(Table1[[#This Row],[SKU]],'[1]All Skus'!$A:$Y,19,FALSE)),""))</f>
        <v>0</v>
      </c>
      <c r="O77" s="25">
        <f>(IF((VLOOKUP(Table1[[#This Row],[SKU]],'[1]All Skus'!$A:$Y,2,FALSE))="AKG",(VLOOKUP(Table1[[#This Row],[SKU]],'[1]All Skus'!$A:$Y,20,FALSE)),""))</f>
        <v>0</v>
      </c>
      <c r="P77" s="25">
        <f>(IF((VLOOKUP(Table1[[#This Row],[SKU]],'[1]All Skus'!$A:$Y,2,FALSE))="AKG",(VLOOKUP(Table1[[#This Row],[SKU]],'[1]All Skus'!$A:$Y,21,FALSE)),""))</f>
        <v>0</v>
      </c>
      <c r="Q77" s="25" t="str">
        <f>(IF((VLOOKUP(Table1[[#This Row],[SKU]],'[1]All Skus'!$A:$Y,2,FALSE))="AKG",(VLOOKUP(Table1[[#This Row],[SKU]],'[1]All Skus'!$A:$Y,22,FALSE)),""))</f>
        <v>HU</v>
      </c>
      <c r="R77" s="25" t="str">
        <f>(IF((VLOOKUP(Table1[[#This Row],[SKU]],'[1]All Skus'!$A:$Y,2,FALSE))="AKG",(VLOOKUP(Table1[[#This Row],[SKU]],'[1]All Skus'!$A:$Y,23,FALSE)),""))</f>
        <v>Compliant</v>
      </c>
      <c r="S77" s="26" t="str">
        <f>(IF((VLOOKUP(Table1[[#This Row],[SKU]],'[1]All Skus'!$A:$Y,2,FALSE))="AKG",(VLOOKUP(Table1[[#This Row],[SKU]],'[1]All Skus'!$A:$Y,24,FALSE)),""))</f>
        <v>https://www.akg.com/Microphones/Headset%20Microphones/3242H00030.html</v>
      </c>
      <c r="T77" s="27">
        <v>75</v>
      </c>
    </row>
    <row r="78" spans="1:20" ht="15" customHeight="1" x14ac:dyDescent="0.3">
      <c r="A78" s="19" t="s">
        <v>95</v>
      </c>
      <c r="B78" s="20" t="str">
        <f>(IF((VLOOKUP(Table1[[#This Row],[SKU]],'[1]All Skus'!$A:$Y,2,FALSE))="AKG",(VLOOKUP(Table1[[#This Row],[SKU]],'[1]All Skus'!$A:$Y,3,FALSE)), ""))</f>
        <v>Microlite Microphone</v>
      </c>
      <c r="C78" s="21" t="str">
        <f>(IF((VLOOKUP(Table1[[#This Row],[SKU]],'[1]All Skus'!$A:$Y,2,FALSE))="AKG",(VLOOKUP(Table1[[#This Row],[SKU]],'[1]All Skus'!$A:$Y,4,FALSE)),""))</f>
        <v>EC82MD cocoa</v>
      </c>
      <c r="D78" s="21" t="str">
        <f>(IF((VLOOKUP(Table1[[#This Row],[SKU]],'[1]All Skus'!$A:$Y,2,FALSE))="AKG",(VLOOKUP(Table1[[#This Row],[SKU]],'[1]All Skus'!$A:$Y,5,FALSE)),""))</f>
        <v>AT510000</v>
      </c>
      <c r="E78" s="21">
        <f>(IF((VLOOKUP(Table1[[#This Row],[SKU]],'[1]All Skus'!$A:$Y,2,FALSE))="AKG",(VLOOKUP(Table1[[#This Row],[SKU]],'[1]All Skus'!$A:$Y,6,FALSE)),""))</f>
        <v>0</v>
      </c>
      <c r="F78" s="21">
        <f>(IF((VLOOKUP(Table1[[#This Row],[SKU]],'[1]All Skus'!$A:$Y,2,FALSE))="AKG",(VLOOKUP(Table1[[#This Row],[SKU]],'[1]All Skus'!$A:$Y,7,FALSE)),""))</f>
        <v>0</v>
      </c>
      <c r="G78" s="22" t="str">
        <f>(IF((VLOOKUP(Table1[[#This Row],[SKU]],'[1]All Skus'!$A:$Y,2,FALSE))="AKG",(VLOOKUP(Table1[[#This Row],[SKU]],'[1]All Skus'!$A:$Y,8,FALSE)),""))</f>
        <v>EC82MD COCOA</v>
      </c>
      <c r="H78" s="22" t="str">
        <f>(IF((VLOOKUP(Table1[[#This Row],[SKU]],'[1]All Skus'!$A:$Y,2,FALSE))="AKG",(VLOOKUP(Table1[[#This Row],[SKU]],'[1]All Skus'!$A:$Y,9,FALSE)),""))</f>
        <v>Microlite Ear-hook Microphone Omnidirectional Cocoa Color</v>
      </c>
      <c r="I78" s="23">
        <f>(IF((VLOOKUP(Table1[[#This Row],[SKU]],'[1]All Skus'!$A:$Y,2,FALSE))="AKG",(VLOOKUP(Table1[[#This Row],[SKU]],'[1]All Skus'!$A:$Y,10,FALSE)),""))</f>
        <v>577</v>
      </c>
      <c r="J78" s="23">
        <f>(IF((VLOOKUP(Table1[[#This Row],[SKU]],'[1]All Skus'!$A:$Y,2,FALSE))="AKG",(VLOOKUP(Table1[[#This Row],[SKU]],'[1]All Skus'!$A:$Y,11,FALSE)),""))</f>
        <v>577</v>
      </c>
      <c r="K78" s="24">
        <f>(IF((VLOOKUP(Table1[[#This Row],[SKU]],'[1]All Skus'!$A:$Y,2,FALSE))="AKG",(VLOOKUP(Table1[[#This Row],[SKU]],'[1]All Skus'!$A:$Y,16,FALSE)),""))</f>
        <v>885038038511</v>
      </c>
      <c r="L78" s="24">
        <f>(IF((VLOOKUP(Table1[[#This Row],[SKU]],'[1]All Skus'!$A:$Y,2,FALSE))="AKG",(VLOOKUP(Table1[[#This Row],[SKU]],'[1]All Skus'!$A:$Y,17,FALSE)),""))</f>
        <v>9002761038514</v>
      </c>
      <c r="M78" s="25">
        <f>(IF((VLOOKUP(Table1[[#This Row],[SKU]],'[1]All Skus'!$A:$Y,2,FALSE))="AKG",(VLOOKUP(Table1[[#This Row],[SKU]],'[1]All Skus'!$A:$Y,18,FALSE)),""))</f>
        <v>0</v>
      </c>
      <c r="N78" s="25">
        <f>(IF((VLOOKUP(Table1[[#This Row],[SKU]],'[1]All Skus'!$A:$Y,2,FALSE))="AKG",(VLOOKUP(Table1[[#This Row],[SKU]],'[1]All Skus'!$A:$Y,19,FALSE)),""))</f>
        <v>0</v>
      </c>
      <c r="O78" s="25">
        <f>(IF((VLOOKUP(Table1[[#This Row],[SKU]],'[1]All Skus'!$A:$Y,2,FALSE))="AKG",(VLOOKUP(Table1[[#This Row],[SKU]],'[1]All Skus'!$A:$Y,20,FALSE)),""))</f>
        <v>0</v>
      </c>
      <c r="P78" s="25">
        <f>(IF((VLOOKUP(Table1[[#This Row],[SKU]],'[1]All Skus'!$A:$Y,2,FALSE))="AKG",(VLOOKUP(Table1[[#This Row],[SKU]],'[1]All Skus'!$A:$Y,21,FALSE)),""))</f>
        <v>0</v>
      </c>
      <c r="Q78" s="25" t="str">
        <f>(IF((VLOOKUP(Table1[[#This Row],[SKU]],'[1]All Skus'!$A:$Y,2,FALSE))="AKG",(VLOOKUP(Table1[[#This Row],[SKU]],'[1]All Skus'!$A:$Y,22,FALSE)),""))</f>
        <v>HU</v>
      </c>
      <c r="R78" s="25" t="str">
        <f>(IF((VLOOKUP(Table1[[#This Row],[SKU]],'[1]All Skus'!$A:$Y,2,FALSE))="AKG",(VLOOKUP(Table1[[#This Row],[SKU]],'[1]All Skus'!$A:$Y,23,FALSE)),""))</f>
        <v>Compliant</v>
      </c>
      <c r="S78" s="26" t="str">
        <f>(IF((VLOOKUP(Table1[[#This Row],[SKU]],'[1]All Skus'!$A:$Y,2,FALSE))="AKG",(VLOOKUP(Table1[[#This Row],[SKU]],'[1]All Skus'!$A:$Y,24,FALSE)),""))</f>
        <v>https://www.akg.com/Microphones/Headset%20Microphones/3242H00040.html</v>
      </c>
      <c r="T78" s="27">
        <v>76</v>
      </c>
    </row>
    <row r="79" spans="1:20" ht="15" customHeight="1" x14ac:dyDescent="0.3">
      <c r="A79" s="28" t="s">
        <v>96</v>
      </c>
      <c r="B79" s="20">
        <f>(IF((VLOOKUP(Table1[[#This Row],[SKU]],'[1]All Skus'!$A:$Y,2,FALSE))="AKG",(VLOOKUP(Table1[[#This Row],[SKU]],'[1]All Skus'!$A:$Y,3,FALSE)), ""))</f>
        <v>0</v>
      </c>
      <c r="C79" s="21">
        <f>(IF((VLOOKUP(Table1[[#This Row],[SKU]],'[1]All Skus'!$A:$Y,2,FALSE))="AKG",(VLOOKUP(Table1[[#This Row],[SKU]],'[1]All Skus'!$A:$Y,4,FALSE)),""))</f>
        <v>0</v>
      </c>
      <c r="D79" s="21">
        <f>(IF((VLOOKUP(Table1[[#This Row],[SKU]],'[1]All Skus'!$A:$Y,2,FALSE))="AKG",(VLOOKUP(Table1[[#This Row],[SKU]],'[1]All Skus'!$A:$Y,5,FALSE)),""))</f>
        <v>0</v>
      </c>
      <c r="E79" s="21">
        <f>(IF((VLOOKUP(Table1[[#This Row],[SKU]],'[1]All Skus'!$A:$Y,2,FALSE))="AKG",(VLOOKUP(Table1[[#This Row],[SKU]],'[1]All Skus'!$A:$Y,6,FALSE)),""))</f>
        <v>0</v>
      </c>
      <c r="F79" s="21">
        <f>(IF((VLOOKUP(Table1[[#This Row],[SKU]],'[1]All Skus'!$A:$Y,2,FALSE))="AKG",(VLOOKUP(Table1[[#This Row],[SKU]],'[1]All Skus'!$A:$Y,7,FALSE)),""))</f>
        <v>0</v>
      </c>
      <c r="G79" s="22">
        <f>(IF((VLOOKUP(Table1[[#This Row],[SKU]],'[1]All Skus'!$A:$Y,2,FALSE))="AKG",(VLOOKUP(Table1[[#This Row],[SKU]],'[1]All Skus'!$A:$Y,8,FALSE)),""))</f>
        <v>0</v>
      </c>
      <c r="H79" s="22">
        <f>(IF((VLOOKUP(Table1[[#This Row],[SKU]],'[1]All Skus'!$A:$Y,2,FALSE))="AKG",(VLOOKUP(Table1[[#This Row],[SKU]],'[1]All Skus'!$A:$Y,9,FALSE)),""))</f>
        <v>0</v>
      </c>
      <c r="I79" s="23">
        <f>(IF((VLOOKUP(Table1[[#This Row],[SKU]],'[1]All Skus'!$A:$Y,2,FALSE))="AKG",(VLOOKUP(Table1[[#This Row],[SKU]],'[1]All Skus'!$A:$Y,10,FALSE)),""))</f>
        <v>0</v>
      </c>
      <c r="J79" s="23">
        <f>(IF((VLOOKUP(Table1[[#This Row],[SKU]],'[1]All Skus'!$A:$Y,2,FALSE))="AKG",(VLOOKUP(Table1[[#This Row],[SKU]],'[1]All Skus'!$A:$Y,11,FALSE)),""))</f>
        <v>0</v>
      </c>
      <c r="K79" s="24">
        <f>(IF((VLOOKUP(Table1[[#This Row],[SKU]],'[1]All Skus'!$A:$Y,2,FALSE))="AKG",(VLOOKUP(Table1[[#This Row],[SKU]],'[1]All Skus'!$A:$Y,16,FALSE)),""))</f>
        <v>0</v>
      </c>
      <c r="L79" s="24">
        <f>(IF((VLOOKUP(Table1[[#This Row],[SKU]],'[1]All Skus'!$A:$Y,2,FALSE))="AKG",(VLOOKUP(Table1[[#This Row],[SKU]],'[1]All Skus'!$A:$Y,17,FALSE)),""))</f>
        <v>0</v>
      </c>
      <c r="M79" s="25">
        <f>(IF((VLOOKUP(Table1[[#This Row],[SKU]],'[1]All Skus'!$A:$Y,2,FALSE))="AKG",(VLOOKUP(Table1[[#This Row],[SKU]],'[1]All Skus'!$A:$Y,18,FALSE)),""))</f>
        <v>0</v>
      </c>
      <c r="N79" s="25">
        <f>(IF((VLOOKUP(Table1[[#This Row],[SKU]],'[1]All Skus'!$A:$Y,2,FALSE))="AKG",(VLOOKUP(Table1[[#This Row],[SKU]],'[1]All Skus'!$A:$Y,19,FALSE)),""))</f>
        <v>0</v>
      </c>
      <c r="O79" s="25">
        <f>(IF((VLOOKUP(Table1[[#This Row],[SKU]],'[1]All Skus'!$A:$Y,2,FALSE))="AKG",(VLOOKUP(Table1[[#This Row],[SKU]],'[1]All Skus'!$A:$Y,20,FALSE)),""))</f>
        <v>0</v>
      </c>
      <c r="P79" s="25">
        <f>(IF((VLOOKUP(Table1[[#This Row],[SKU]],'[1]All Skus'!$A:$Y,2,FALSE))="AKG",(VLOOKUP(Table1[[#This Row],[SKU]],'[1]All Skus'!$A:$Y,21,FALSE)),""))</f>
        <v>0</v>
      </c>
      <c r="Q79" s="25">
        <f>(IF((VLOOKUP(Table1[[#This Row],[SKU]],'[1]All Skus'!$A:$Y,2,FALSE))="AKG",(VLOOKUP(Table1[[#This Row],[SKU]],'[1]All Skus'!$A:$Y,22,FALSE)),""))</f>
        <v>0</v>
      </c>
      <c r="R79" s="25">
        <f>(IF((VLOOKUP(Table1[[#This Row],[SKU]],'[1]All Skus'!$A:$Y,2,FALSE))="AKG",(VLOOKUP(Table1[[#This Row],[SKU]],'[1]All Skus'!$A:$Y,23,FALSE)),""))</f>
        <v>0</v>
      </c>
      <c r="S79" s="26">
        <f>(IF((VLOOKUP(Table1[[#This Row],[SKU]],'[1]All Skus'!$A:$Y,2,FALSE))="AKG",(VLOOKUP(Table1[[#This Row],[SKU]],'[1]All Skus'!$A:$Y,24,FALSE)),""))</f>
        <v>0</v>
      </c>
      <c r="T79" s="27">
        <v>77</v>
      </c>
    </row>
    <row r="80" spans="1:20" ht="15" customHeight="1" x14ac:dyDescent="0.3">
      <c r="A80" s="28" t="s">
        <v>97</v>
      </c>
      <c r="B80" s="20">
        <f>(IF((VLOOKUP(Table1[[#This Row],[SKU]],'[1]All Skus'!$A:$Y,2,FALSE))="AKG",(VLOOKUP(Table1[[#This Row],[SKU]],'[1]All Skus'!$A:$Y,3,FALSE)), ""))</f>
        <v>0</v>
      </c>
      <c r="C80" s="21">
        <f>(IF((VLOOKUP(Table1[[#This Row],[SKU]],'[1]All Skus'!$A:$Y,2,FALSE))="AKG",(VLOOKUP(Table1[[#This Row],[SKU]],'[1]All Skus'!$A:$Y,4,FALSE)),""))</f>
        <v>0</v>
      </c>
      <c r="D80" s="21">
        <f>(IF((VLOOKUP(Table1[[#This Row],[SKU]],'[1]All Skus'!$A:$Y,2,FALSE))="AKG",(VLOOKUP(Table1[[#This Row],[SKU]],'[1]All Skus'!$A:$Y,5,FALSE)),""))</f>
        <v>0</v>
      </c>
      <c r="E80" s="21">
        <f>(IF((VLOOKUP(Table1[[#This Row],[SKU]],'[1]All Skus'!$A:$Y,2,FALSE))="AKG",(VLOOKUP(Table1[[#This Row],[SKU]],'[1]All Skus'!$A:$Y,6,FALSE)),""))</f>
        <v>0</v>
      </c>
      <c r="F80" s="21">
        <f>(IF((VLOOKUP(Table1[[#This Row],[SKU]],'[1]All Skus'!$A:$Y,2,FALSE))="AKG",(VLOOKUP(Table1[[#This Row],[SKU]],'[1]All Skus'!$A:$Y,7,FALSE)),""))</f>
        <v>0</v>
      </c>
      <c r="G80" s="22">
        <f>(IF((VLOOKUP(Table1[[#This Row],[SKU]],'[1]All Skus'!$A:$Y,2,FALSE))="AKG",(VLOOKUP(Table1[[#This Row],[SKU]],'[1]All Skus'!$A:$Y,8,FALSE)),""))</f>
        <v>0</v>
      </c>
      <c r="H80" s="22">
        <f>(IF((VLOOKUP(Table1[[#This Row],[SKU]],'[1]All Skus'!$A:$Y,2,FALSE))="AKG",(VLOOKUP(Table1[[#This Row],[SKU]],'[1]All Skus'!$A:$Y,9,FALSE)),""))</f>
        <v>0</v>
      </c>
      <c r="I80" s="23">
        <f>(IF((VLOOKUP(Table1[[#This Row],[SKU]],'[1]All Skus'!$A:$Y,2,FALSE))="AKG",(VLOOKUP(Table1[[#This Row],[SKU]],'[1]All Skus'!$A:$Y,10,FALSE)),""))</f>
        <v>0</v>
      </c>
      <c r="J80" s="23">
        <f>(IF((VLOOKUP(Table1[[#This Row],[SKU]],'[1]All Skus'!$A:$Y,2,FALSE))="AKG",(VLOOKUP(Table1[[#This Row],[SKU]],'[1]All Skus'!$A:$Y,11,FALSE)),""))</f>
        <v>0</v>
      </c>
      <c r="K80" s="24">
        <f>(IF((VLOOKUP(Table1[[#This Row],[SKU]],'[1]All Skus'!$A:$Y,2,FALSE))="AKG",(VLOOKUP(Table1[[#This Row],[SKU]],'[1]All Skus'!$A:$Y,16,FALSE)),""))</f>
        <v>0</v>
      </c>
      <c r="L80" s="24">
        <f>(IF((VLOOKUP(Table1[[#This Row],[SKU]],'[1]All Skus'!$A:$Y,2,FALSE))="AKG",(VLOOKUP(Table1[[#This Row],[SKU]],'[1]All Skus'!$A:$Y,17,FALSE)),""))</f>
        <v>0</v>
      </c>
      <c r="M80" s="25">
        <f>(IF((VLOOKUP(Table1[[#This Row],[SKU]],'[1]All Skus'!$A:$Y,2,FALSE))="AKG",(VLOOKUP(Table1[[#This Row],[SKU]],'[1]All Skus'!$A:$Y,18,FALSE)),""))</f>
        <v>0</v>
      </c>
      <c r="N80" s="25">
        <f>(IF((VLOOKUP(Table1[[#This Row],[SKU]],'[1]All Skus'!$A:$Y,2,FALSE))="AKG",(VLOOKUP(Table1[[#This Row],[SKU]],'[1]All Skus'!$A:$Y,19,FALSE)),""))</f>
        <v>0</v>
      </c>
      <c r="O80" s="25">
        <f>(IF((VLOOKUP(Table1[[#This Row],[SKU]],'[1]All Skus'!$A:$Y,2,FALSE))="AKG",(VLOOKUP(Table1[[#This Row],[SKU]],'[1]All Skus'!$A:$Y,20,FALSE)),""))</f>
        <v>0</v>
      </c>
      <c r="P80" s="25">
        <f>(IF((VLOOKUP(Table1[[#This Row],[SKU]],'[1]All Skus'!$A:$Y,2,FALSE))="AKG",(VLOOKUP(Table1[[#This Row],[SKU]],'[1]All Skus'!$A:$Y,21,FALSE)),""))</f>
        <v>0</v>
      </c>
      <c r="Q80" s="25">
        <f>(IF((VLOOKUP(Table1[[#This Row],[SKU]],'[1]All Skus'!$A:$Y,2,FALSE))="AKG",(VLOOKUP(Table1[[#This Row],[SKU]],'[1]All Skus'!$A:$Y,22,FALSE)),""))</f>
        <v>0</v>
      </c>
      <c r="R80" s="25">
        <f>(IF((VLOOKUP(Table1[[#This Row],[SKU]],'[1]All Skus'!$A:$Y,2,FALSE))="AKG",(VLOOKUP(Table1[[#This Row],[SKU]],'[1]All Skus'!$A:$Y,23,FALSE)),""))</f>
        <v>0</v>
      </c>
      <c r="S80" s="26">
        <f>(IF((VLOOKUP(Table1[[#This Row],[SKU]],'[1]All Skus'!$A:$Y,2,FALSE))="AKG",(VLOOKUP(Table1[[#This Row],[SKU]],'[1]All Skus'!$A:$Y,24,FALSE)),""))</f>
        <v>0</v>
      </c>
      <c r="T80" s="27">
        <v>78</v>
      </c>
    </row>
    <row r="81" spans="1:20" ht="15" customHeight="1" x14ac:dyDescent="0.3">
      <c r="A81" s="19" t="s">
        <v>98</v>
      </c>
      <c r="B81" s="20" t="str">
        <f>(IF((VLOOKUP(Table1[[#This Row],[SKU]],'[1]All Skus'!$A:$Y,2,FALSE))="AKG",(VLOOKUP(Table1[[#This Row],[SKU]],'[1]All Skus'!$A:$Y,3,FALSE)), ""))</f>
        <v>Installed</v>
      </c>
      <c r="C81" s="21" t="str">
        <f>(IF((VLOOKUP(Table1[[#This Row],[SKU]],'[1]All Skus'!$A:$Y,2,FALSE))="AKG",(VLOOKUP(Table1[[#This Row],[SKU]],'[1]All Skus'!$A:$Y,4,FALSE)),""))</f>
        <v>DGN99</v>
      </c>
      <c r="D81" s="21" t="str">
        <f>(IF((VLOOKUP(Table1[[#This Row],[SKU]],'[1]All Skus'!$A:$Y,2,FALSE))="AKG",(VLOOKUP(Table1[[#This Row],[SKU]],'[1]All Skus'!$A:$Y,5,FALSE)),""))</f>
        <v>AT410010</v>
      </c>
      <c r="E81" s="21">
        <f>(IF((VLOOKUP(Table1[[#This Row],[SKU]],'[1]All Skus'!$A:$Y,2,FALSE))="AKG",(VLOOKUP(Table1[[#This Row],[SKU]],'[1]All Skus'!$A:$Y,6,FALSE)),""))</f>
        <v>0</v>
      </c>
      <c r="F81" s="21">
        <f>(IF((VLOOKUP(Table1[[#This Row],[SKU]],'[1]All Skus'!$A:$Y,2,FALSE))="AKG",(VLOOKUP(Table1[[#This Row],[SKU]],'[1]All Skus'!$A:$Y,7,FALSE)),""))</f>
        <v>0</v>
      </c>
      <c r="G81" s="22" t="str">
        <f>(IF((VLOOKUP(Table1[[#This Row],[SKU]],'[1]All Skus'!$A:$Y,2,FALSE))="AKG",(VLOOKUP(Table1[[#This Row],[SKU]],'[1]All Skus'!$A:$Y,8,FALSE)),""))</f>
        <v>Gooseneck Microphone</v>
      </c>
      <c r="H81" s="22" t="str">
        <f>(IF((VLOOKUP(Table1[[#This Row],[SKU]],'[1]All Skus'!$A:$Y,2,FALSE))="AKG",(VLOOKUP(Table1[[#This Row],[SKU]],'[1]All Skus'!$A:$Y,9,FALSE)),""))</f>
        <v>PA/Paging gooseneck mic with rugged, all-metal body. No phantom power needed. 3m cable</v>
      </c>
      <c r="I81" s="23">
        <f>(IF((VLOOKUP(Table1[[#This Row],[SKU]],'[1]All Skus'!$A:$Y,2,FALSE))="AKG",(VLOOKUP(Table1[[#This Row],[SKU]],'[1]All Skus'!$A:$Y,10,FALSE)),""))</f>
        <v>212</v>
      </c>
      <c r="J81" s="23">
        <f>(IF((VLOOKUP(Table1[[#This Row],[SKU]],'[1]All Skus'!$A:$Y,2,FALSE))="AKG",(VLOOKUP(Table1[[#This Row],[SKU]],'[1]All Skus'!$A:$Y,11,FALSE)),""))</f>
        <v>212</v>
      </c>
      <c r="K81" s="24">
        <f>(IF((VLOOKUP(Table1[[#This Row],[SKU]],'[1]All Skus'!$A:$Y,2,FALSE))="AKG",(VLOOKUP(Table1[[#This Row],[SKU]],'[1]All Skus'!$A:$Y,16,FALSE)),""))</f>
        <v>885038028390</v>
      </c>
      <c r="L81" s="24">
        <f>(IF((VLOOKUP(Table1[[#This Row],[SKU]],'[1]All Skus'!$A:$Y,2,FALSE))="AKG",(VLOOKUP(Table1[[#This Row],[SKU]],'[1]All Skus'!$A:$Y,17,FALSE)),""))</f>
        <v>9002761028393</v>
      </c>
      <c r="M81" s="25">
        <f>(IF((VLOOKUP(Table1[[#This Row],[SKU]],'[1]All Skus'!$A:$Y,2,FALSE))="AKG",(VLOOKUP(Table1[[#This Row],[SKU]],'[1]All Skus'!$A:$Y,18,FALSE)),""))</f>
        <v>3</v>
      </c>
      <c r="N81" s="25">
        <f>(IF((VLOOKUP(Table1[[#This Row],[SKU]],'[1]All Skus'!$A:$Y,2,FALSE))="AKG",(VLOOKUP(Table1[[#This Row],[SKU]],'[1]All Skus'!$A:$Y,19,FALSE)),""))</f>
        <v>3</v>
      </c>
      <c r="O81" s="25">
        <f>(IF((VLOOKUP(Table1[[#This Row],[SKU]],'[1]All Skus'!$A:$Y,2,FALSE))="AKG",(VLOOKUP(Table1[[#This Row],[SKU]],'[1]All Skus'!$A:$Y,20,FALSE)),""))</f>
        <v>18</v>
      </c>
      <c r="P81" s="25">
        <f>(IF((VLOOKUP(Table1[[#This Row],[SKU]],'[1]All Skus'!$A:$Y,2,FALSE))="AKG",(VLOOKUP(Table1[[#This Row],[SKU]],'[1]All Skus'!$A:$Y,21,FALSE)),""))</f>
        <v>2</v>
      </c>
      <c r="Q81" s="25" t="str">
        <f>(IF((VLOOKUP(Table1[[#This Row],[SKU]],'[1]All Skus'!$A:$Y,2,FALSE))="AKG",(VLOOKUP(Table1[[#This Row],[SKU]],'[1]All Skus'!$A:$Y,22,FALSE)),""))</f>
        <v>CN</v>
      </c>
      <c r="R81" s="25" t="str">
        <f>(IF((VLOOKUP(Table1[[#This Row],[SKU]],'[1]All Skus'!$A:$Y,2,FALSE))="AKG",(VLOOKUP(Table1[[#This Row],[SKU]],'[1]All Skus'!$A:$Y,23,FALSE)),""))</f>
        <v>Non Compliant</v>
      </c>
      <c r="S81" s="26" t="str">
        <f>(IF((VLOOKUP(Table1[[#This Row],[SKU]],'[1]All Skus'!$A:$Y,2,FALSE))="AKG",(VLOOKUP(Table1[[#This Row],[SKU]],'[1]All Skus'!$A:$Y,24,FALSE)),""))</f>
        <v>https://www.akg.com/speech-spoken-word-microphones/6000H51010.html</v>
      </c>
      <c r="T81" s="27">
        <v>79</v>
      </c>
    </row>
    <row r="82" spans="1:20" ht="15" customHeight="1" x14ac:dyDescent="0.3">
      <c r="A82" s="19" t="s">
        <v>99</v>
      </c>
      <c r="B82" s="20" t="str">
        <f>(IF((VLOOKUP(Table1[[#This Row],[SKU]],'[1]All Skus'!$A:$Y,2,FALSE))="AKG",(VLOOKUP(Table1[[#This Row],[SKU]],'[1]All Skus'!$A:$Y,3,FALSE)), ""))</f>
        <v>Installed</v>
      </c>
      <c r="C82" s="21" t="str">
        <f>(IF((VLOOKUP(Table1[[#This Row],[SKU]],'[1]All Skus'!$A:$Y,2,FALSE))="AKG",(VLOOKUP(Table1[[#This Row],[SKU]],'[1]All Skus'!$A:$Y,4,FALSE)),""))</f>
        <v>DGN99 E</v>
      </c>
      <c r="D82" s="21" t="str">
        <f>(IF((VLOOKUP(Table1[[#This Row],[SKU]],'[1]All Skus'!$A:$Y,2,FALSE))="AKG",(VLOOKUP(Table1[[#This Row],[SKU]],'[1]All Skus'!$A:$Y,5,FALSE)),""))</f>
        <v>AT510000</v>
      </c>
      <c r="E82" s="21">
        <f>(IF((VLOOKUP(Table1[[#This Row],[SKU]],'[1]All Skus'!$A:$Y,2,FALSE))="AKG",(VLOOKUP(Table1[[#This Row],[SKU]],'[1]All Skus'!$A:$Y,6,FALSE)),""))</f>
        <v>0</v>
      </c>
      <c r="F82" s="21">
        <f>(IF((VLOOKUP(Table1[[#This Row],[SKU]],'[1]All Skus'!$A:$Y,2,FALSE))="AKG",(VLOOKUP(Table1[[#This Row],[SKU]],'[1]All Skus'!$A:$Y,7,FALSE)),""))</f>
        <v>0</v>
      </c>
      <c r="G82" s="22" t="str">
        <f>(IF((VLOOKUP(Table1[[#This Row],[SKU]],'[1]All Skus'!$A:$Y,2,FALSE))="AKG",(VLOOKUP(Table1[[#This Row],[SKU]],'[1]All Skus'!$A:$Y,8,FALSE)),""))</f>
        <v>Gooseneck Microphone</v>
      </c>
      <c r="H82" s="22" t="str">
        <f>(IF((VLOOKUP(Table1[[#This Row],[SKU]],'[1]All Skus'!$A:$Y,2,FALSE))="AKG",(VLOOKUP(Table1[[#This Row],[SKU]],'[1]All Skus'!$A:$Y,9,FALSE)),""))</f>
        <v>PA/Paging gooseneck mic with rugged, all-metal body, XLR connector. No phantom power needed.</v>
      </c>
      <c r="I82" s="23">
        <f>(IF((VLOOKUP(Table1[[#This Row],[SKU]],'[1]All Skus'!$A:$Y,2,FALSE))="AKG",(VLOOKUP(Table1[[#This Row],[SKU]],'[1]All Skus'!$A:$Y,10,FALSE)),""))</f>
        <v>212</v>
      </c>
      <c r="J82" s="23">
        <f>(IF((VLOOKUP(Table1[[#This Row],[SKU]],'[1]All Skus'!$A:$Y,2,FALSE))="AKG",(VLOOKUP(Table1[[#This Row],[SKU]],'[1]All Skus'!$A:$Y,11,FALSE)),""))</f>
        <v>212</v>
      </c>
      <c r="K82" s="24">
        <f>(IF((VLOOKUP(Table1[[#This Row],[SKU]],'[1]All Skus'!$A:$Y,2,FALSE))="AKG",(VLOOKUP(Table1[[#This Row],[SKU]],'[1]All Skus'!$A:$Y,16,FALSE)),""))</f>
        <v>885038028406</v>
      </c>
      <c r="L82" s="24">
        <f>(IF((VLOOKUP(Table1[[#This Row],[SKU]],'[1]All Skus'!$A:$Y,2,FALSE))="AKG",(VLOOKUP(Table1[[#This Row],[SKU]],'[1]All Skus'!$A:$Y,17,FALSE)),""))</f>
        <v>9002761028409</v>
      </c>
      <c r="M82" s="25">
        <f>(IF((VLOOKUP(Table1[[#This Row],[SKU]],'[1]All Skus'!$A:$Y,2,FALSE))="AKG",(VLOOKUP(Table1[[#This Row],[SKU]],'[1]All Skus'!$A:$Y,18,FALSE)),""))</f>
        <v>5</v>
      </c>
      <c r="N82" s="25">
        <f>(IF((VLOOKUP(Table1[[#This Row],[SKU]],'[1]All Skus'!$A:$Y,2,FALSE))="AKG",(VLOOKUP(Table1[[#This Row],[SKU]],'[1]All Skus'!$A:$Y,19,FALSE)),""))</f>
        <v>22</v>
      </c>
      <c r="O82" s="25">
        <f>(IF((VLOOKUP(Table1[[#This Row],[SKU]],'[1]All Skus'!$A:$Y,2,FALSE))="AKG",(VLOOKUP(Table1[[#This Row],[SKU]],'[1]All Skus'!$A:$Y,20,FALSE)),""))</f>
        <v>11</v>
      </c>
      <c r="P82" s="25">
        <f>(IF((VLOOKUP(Table1[[#This Row],[SKU]],'[1]All Skus'!$A:$Y,2,FALSE))="AKG",(VLOOKUP(Table1[[#This Row],[SKU]],'[1]All Skus'!$A:$Y,21,FALSE)),""))</f>
        <v>2.8</v>
      </c>
      <c r="Q82" s="25" t="str">
        <f>(IF((VLOOKUP(Table1[[#This Row],[SKU]],'[1]All Skus'!$A:$Y,2,FALSE))="AKG",(VLOOKUP(Table1[[#This Row],[SKU]],'[1]All Skus'!$A:$Y,22,FALSE)),""))</f>
        <v>CN</v>
      </c>
      <c r="R82" s="25" t="str">
        <f>(IF((VLOOKUP(Table1[[#This Row],[SKU]],'[1]All Skus'!$A:$Y,2,FALSE))="AKG",(VLOOKUP(Table1[[#This Row],[SKU]],'[1]All Skus'!$A:$Y,23,FALSE)),""))</f>
        <v>Non Compliant</v>
      </c>
      <c r="S82" s="26" t="str">
        <f>(IF((VLOOKUP(Table1[[#This Row],[SKU]],'[1]All Skus'!$A:$Y,2,FALSE))="AKG",(VLOOKUP(Table1[[#This Row],[SKU]],'[1]All Skus'!$A:$Y,24,FALSE)),""))</f>
        <v>https://www.akg.com/speech-spoken-word-microphones/6000H51020.html</v>
      </c>
      <c r="T82" s="27">
        <v>80</v>
      </c>
    </row>
    <row r="83" spans="1:20" ht="15" customHeight="1" x14ac:dyDescent="0.3">
      <c r="A83" s="19" t="s">
        <v>100</v>
      </c>
      <c r="B83" s="20" t="str">
        <f>(IF((VLOOKUP(Table1[[#This Row],[SKU]],'[1]All Skus'!$A:$Y,2,FALSE))="AKG",(VLOOKUP(Table1[[#This Row],[SKU]],'[1]All Skus'!$A:$Y,3,FALSE)), ""))</f>
        <v>Installed</v>
      </c>
      <c r="C83" s="21" t="str">
        <f>(IF((VLOOKUP(Table1[[#This Row],[SKU]],'[1]All Skus'!$A:$Y,2,FALSE))="AKG",(VLOOKUP(Table1[[#This Row],[SKU]],'[1]All Skus'!$A:$Y,4,FALSE)),""))</f>
        <v>DST99 S</v>
      </c>
      <c r="D83" s="21" t="str">
        <f>(IF((VLOOKUP(Table1[[#This Row],[SKU]],'[1]All Skus'!$A:$Y,2,FALSE))="AKG",(VLOOKUP(Table1[[#This Row],[SKU]],'[1]All Skus'!$A:$Y,5,FALSE)),""))</f>
        <v>AT510000</v>
      </c>
      <c r="E83" s="21">
        <f>(IF((VLOOKUP(Table1[[#This Row],[SKU]],'[1]All Skus'!$A:$Y,2,FALSE))="AKG",(VLOOKUP(Table1[[#This Row],[SKU]],'[1]All Skus'!$A:$Y,6,FALSE)),""))</f>
        <v>0</v>
      </c>
      <c r="F83" s="21">
        <f>(IF((VLOOKUP(Table1[[#This Row],[SKU]],'[1]All Skus'!$A:$Y,2,FALSE))="AKG",(VLOOKUP(Table1[[#This Row],[SKU]],'[1]All Skus'!$A:$Y,7,FALSE)),""))</f>
        <v>0</v>
      </c>
      <c r="G83" s="22" t="str">
        <f>(IF((VLOOKUP(Table1[[#This Row],[SKU]],'[1]All Skus'!$A:$Y,2,FALSE))="AKG",(VLOOKUP(Table1[[#This Row],[SKU]],'[1]All Skus'!$A:$Y,8,FALSE)),""))</f>
        <v>Dynamic Microphone</v>
      </c>
      <c r="H83" s="22" t="str">
        <f>(IF((VLOOKUP(Table1[[#This Row],[SKU]],'[1]All Skus'!$A:$Y,2,FALSE))="AKG",(VLOOKUP(Table1[[#This Row],[SKU]],'[1]All Skus'!$A:$Y,9,FALSE)),""))</f>
        <v>Table stand mic with on/off switch, coiled  cable with 3-pin XLR connector. No phantom power needed.</v>
      </c>
      <c r="I83" s="23">
        <f>(IF((VLOOKUP(Table1[[#This Row],[SKU]],'[1]All Skus'!$A:$Y,2,FALSE))="AKG",(VLOOKUP(Table1[[#This Row],[SKU]],'[1]All Skus'!$A:$Y,10,FALSE)),""))</f>
        <v>212</v>
      </c>
      <c r="J83" s="23">
        <f>(IF((VLOOKUP(Table1[[#This Row],[SKU]],'[1]All Skus'!$A:$Y,2,FALSE))="AKG",(VLOOKUP(Table1[[#This Row],[SKU]],'[1]All Skus'!$A:$Y,11,FALSE)),""))</f>
        <v>212</v>
      </c>
      <c r="K83" s="24">
        <f>(IF((VLOOKUP(Table1[[#This Row],[SKU]],'[1]All Skus'!$A:$Y,2,FALSE))="AKG",(VLOOKUP(Table1[[#This Row],[SKU]],'[1]All Skus'!$A:$Y,16,FALSE)),""))</f>
        <v>885038028413</v>
      </c>
      <c r="L83" s="24">
        <f>(IF((VLOOKUP(Table1[[#This Row],[SKU]],'[1]All Skus'!$A:$Y,2,FALSE))="AKG",(VLOOKUP(Table1[[#This Row],[SKU]],'[1]All Skus'!$A:$Y,17,FALSE)),""))</f>
        <v>9002761028416</v>
      </c>
      <c r="M83" s="25">
        <f>(IF((VLOOKUP(Table1[[#This Row],[SKU]],'[1]All Skus'!$A:$Y,2,FALSE))="AKG",(VLOOKUP(Table1[[#This Row],[SKU]],'[1]All Skus'!$A:$Y,18,FALSE)),""))</f>
        <v>6</v>
      </c>
      <c r="N83" s="25">
        <f>(IF((VLOOKUP(Table1[[#This Row],[SKU]],'[1]All Skus'!$A:$Y,2,FALSE))="AKG",(VLOOKUP(Table1[[#This Row],[SKU]],'[1]All Skus'!$A:$Y,19,FALSE)),""))</f>
        <v>8</v>
      </c>
      <c r="O83" s="25">
        <f>(IF((VLOOKUP(Table1[[#This Row],[SKU]],'[1]All Skus'!$A:$Y,2,FALSE))="AKG",(VLOOKUP(Table1[[#This Row],[SKU]],'[1]All Skus'!$A:$Y,20,FALSE)),""))</f>
        <v>11</v>
      </c>
      <c r="P83" s="25">
        <f>(IF((VLOOKUP(Table1[[#This Row],[SKU]],'[1]All Skus'!$A:$Y,2,FALSE))="AKG",(VLOOKUP(Table1[[#This Row],[SKU]],'[1]All Skus'!$A:$Y,21,FALSE)),""))</f>
        <v>5.2</v>
      </c>
      <c r="Q83" s="25" t="str">
        <f>(IF((VLOOKUP(Table1[[#This Row],[SKU]],'[1]All Skus'!$A:$Y,2,FALSE))="AKG",(VLOOKUP(Table1[[#This Row],[SKU]],'[1]All Skus'!$A:$Y,22,FALSE)),""))</f>
        <v>CN</v>
      </c>
      <c r="R83" s="25" t="str">
        <f>(IF((VLOOKUP(Table1[[#This Row],[SKU]],'[1]All Skus'!$A:$Y,2,FALSE))="AKG",(VLOOKUP(Table1[[#This Row],[SKU]],'[1]All Skus'!$A:$Y,23,FALSE)),""))</f>
        <v>Non Compliant</v>
      </c>
      <c r="S83" s="26" t="str">
        <f>(IF((VLOOKUP(Table1[[#This Row],[SKU]],'[1]All Skus'!$A:$Y,2,FALSE))="AKG",(VLOOKUP(Table1[[#This Row],[SKU]],'[1]All Skus'!$A:$Y,24,FALSE)),""))</f>
        <v>https://www.akg.com/speech-spoken-word-microphones/6000H51030.html</v>
      </c>
      <c r="T83" s="27">
        <v>81</v>
      </c>
    </row>
    <row r="84" spans="1:20" ht="15" customHeight="1" x14ac:dyDescent="0.3">
      <c r="A84" s="19" t="s">
        <v>101</v>
      </c>
      <c r="B84" s="20" t="str">
        <f>(IF((VLOOKUP(Table1[[#This Row],[SKU]],'[1]All Skus'!$A:$Y,2,FALSE))="AKG",(VLOOKUP(Table1[[#This Row],[SKU]],'[1]All Skus'!$A:$Y,3,FALSE)), ""))</f>
        <v>Installed</v>
      </c>
      <c r="C84" s="21" t="str">
        <f>(IF((VLOOKUP(Table1[[#This Row],[SKU]],'[1]All Skus'!$A:$Y,2,FALSE))="AKG",(VLOOKUP(Table1[[#This Row],[SKU]],'[1]All Skus'!$A:$Y,4,FALSE)),""))</f>
        <v>GN15 incl. DPA, screw set</v>
      </c>
      <c r="D84" s="21" t="str">
        <f>(IF((VLOOKUP(Table1[[#This Row],[SKU]],'[1]All Skus'!$A:$Y,2,FALSE))="AKG",(VLOOKUP(Table1[[#This Row],[SKU]],'[1]All Skus'!$A:$Y,5,FALSE)),""))</f>
        <v>AT210010</v>
      </c>
      <c r="E84" s="21">
        <f>(IF((VLOOKUP(Table1[[#This Row],[SKU]],'[1]All Skus'!$A:$Y,2,FALSE))="AKG",(VLOOKUP(Table1[[#This Row],[SKU]],'[1]All Skus'!$A:$Y,6,FALSE)),""))</f>
        <v>0</v>
      </c>
      <c r="F84" s="21">
        <f>(IF((VLOOKUP(Table1[[#This Row],[SKU]],'[1]All Skus'!$A:$Y,2,FALSE))="AKG",(VLOOKUP(Table1[[#This Row],[SKU]],'[1]All Skus'!$A:$Y,7,FALSE)),""))</f>
        <v>0</v>
      </c>
      <c r="G84" s="22" t="str">
        <f>(IF((VLOOKUP(Table1[[#This Row],[SKU]],'[1]All Skus'!$A:$Y,2,FALSE))="AKG",(VLOOKUP(Table1[[#This Row],[SKU]],'[1]All Skus'!$A:$Y,8,FALSE)),""))</f>
        <v>Gooseneck Microphone</v>
      </c>
      <c r="H84" s="22" t="str">
        <f>(IF((VLOOKUP(Table1[[#This Row],[SKU]],'[1]All Skus'!$A:$Y,2,FALSE))="AKG",(VLOOKUP(Table1[[#This Row],[SKU]],'[1]All Skus'!$A:$Y,9,FALSE)),""))</f>
        <v>Rugged 15 cm gooseneck for permanent screw-on installation, phantom powering module with XLR connector included</v>
      </c>
      <c r="I84" s="23">
        <f>(IF((VLOOKUP(Table1[[#This Row],[SKU]],'[1]All Skus'!$A:$Y,2,FALSE))="AKG",(VLOOKUP(Table1[[#This Row],[SKU]],'[1]All Skus'!$A:$Y,10,FALSE)),""))</f>
        <v>253</v>
      </c>
      <c r="J84" s="23">
        <f>(IF((VLOOKUP(Table1[[#This Row],[SKU]],'[1]All Skus'!$A:$Y,2,FALSE))="AKG",(VLOOKUP(Table1[[#This Row],[SKU]],'[1]All Skus'!$A:$Y,11,FALSE)),""))</f>
        <v>253</v>
      </c>
      <c r="K84" s="24">
        <f>(IF((VLOOKUP(Table1[[#This Row],[SKU]],'[1]All Skus'!$A:$Y,2,FALSE))="AKG",(VLOOKUP(Table1[[#This Row],[SKU]],'[1]All Skus'!$A:$Y,16,FALSE)),""))</f>
        <v>885038003069</v>
      </c>
      <c r="L84" s="24">
        <f>(IF((VLOOKUP(Table1[[#This Row],[SKU]],'[1]All Skus'!$A:$Y,2,FALSE))="AKG",(VLOOKUP(Table1[[#This Row],[SKU]],'[1]All Skus'!$A:$Y,17,FALSE)),""))</f>
        <v>9002761003062</v>
      </c>
      <c r="M84" s="25">
        <f>(IF((VLOOKUP(Table1[[#This Row],[SKU]],'[1]All Skus'!$A:$Y,2,FALSE))="AKG",(VLOOKUP(Table1[[#This Row],[SKU]],'[1]All Skus'!$A:$Y,18,FALSE)),""))</f>
        <v>3</v>
      </c>
      <c r="N84" s="25">
        <f>(IF((VLOOKUP(Table1[[#This Row],[SKU]],'[1]All Skus'!$A:$Y,2,FALSE))="AKG",(VLOOKUP(Table1[[#This Row],[SKU]],'[1]All Skus'!$A:$Y,19,FALSE)),""))</f>
        <v>11</v>
      </c>
      <c r="O84" s="25">
        <f>(IF((VLOOKUP(Table1[[#This Row],[SKU]],'[1]All Skus'!$A:$Y,2,FALSE))="AKG",(VLOOKUP(Table1[[#This Row],[SKU]],'[1]All Skus'!$A:$Y,20,FALSE)),""))</f>
        <v>5</v>
      </c>
      <c r="P84" s="25">
        <f>(IF((VLOOKUP(Table1[[#This Row],[SKU]],'[1]All Skus'!$A:$Y,2,FALSE))="AKG",(VLOOKUP(Table1[[#This Row],[SKU]],'[1]All Skus'!$A:$Y,21,FALSE)),""))</f>
        <v>3.2</v>
      </c>
      <c r="Q84" s="25" t="str">
        <f>(IF((VLOOKUP(Table1[[#This Row],[SKU]],'[1]All Skus'!$A:$Y,2,FALSE))="AKG",(VLOOKUP(Table1[[#This Row],[SKU]],'[1]All Skus'!$A:$Y,22,FALSE)),""))</f>
        <v>TW</v>
      </c>
      <c r="R84" s="25" t="str">
        <f>(IF((VLOOKUP(Table1[[#This Row],[SKU]],'[1]All Skus'!$A:$Y,2,FALSE))="AKG",(VLOOKUP(Table1[[#This Row],[SKU]],'[1]All Skus'!$A:$Y,23,FALSE)),""))</f>
        <v>Compliant</v>
      </c>
      <c r="S84" s="26" t="str">
        <f>(IF((VLOOKUP(Table1[[#This Row],[SKU]],'[1]All Skus'!$A:$Y,2,FALSE))="AKG",(VLOOKUP(Table1[[#This Row],[SKU]],'[1]All Skus'!$A:$Y,24,FALSE)),""))</f>
        <v>https://www.akg.com/modular-microphones-components/2765H00010.html</v>
      </c>
      <c r="T84" s="27">
        <v>82</v>
      </c>
    </row>
    <row r="85" spans="1:20" ht="15" customHeight="1" x14ac:dyDescent="0.3">
      <c r="A85" s="19" t="s">
        <v>102</v>
      </c>
      <c r="B85" s="20" t="str">
        <f>(IF((VLOOKUP(Table1[[#This Row],[SKU]],'[1]All Skus'!$A:$Y,2,FALSE))="AKG",(VLOOKUP(Table1[[#This Row],[SKU]],'[1]All Skus'!$A:$Y,3,FALSE)), ""))</f>
        <v>Installed</v>
      </c>
      <c r="C85" s="21" t="str">
        <f>(IF((VLOOKUP(Table1[[#This Row],[SKU]],'[1]All Skus'!$A:$Y,2,FALSE))="AKG",(VLOOKUP(Table1[[#This Row],[SKU]],'[1]All Skus'!$A:$Y,4,FALSE)),""))</f>
        <v>GN15 ESP incl. windscreen</v>
      </c>
      <c r="D85" s="21" t="str">
        <f>(IF((VLOOKUP(Table1[[#This Row],[SKU]],'[1]All Skus'!$A:$Y,2,FALSE))="AKG",(VLOOKUP(Table1[[#This Row],[SKU]],'[1]All Skus'!$A:$Y,5,FALSE)),""))</f>
        <v>AT510000</v>
      </c>
      <c r="E85" s="21">
        <f>(IF((VLOOKUP(Table1[[#This Row],[SKU]],'[1]All Skus'!$A:$Y,2,FALSE))="AKG",(VLOOKUP(Table1[[#This Row],[SKU]],'[1]All Skus'!$A:$Y,6,FALSE)),""))</f>
        <v>0</v>
      </c>
      <c r="F85" s="21">
        <f>(IF((VLOOKUP(Table1[[#This Row],[SKU]],'[1]All Skus'!$A:$Y,2,FALSE))="AKG",(VLOOKUP(Table1[[#This Row],[SKU]],'[1]All Skus'!$A:$Y,7,FALSE)),""))</f>
        <v>0</v>
      </c>
      <c r="G85" s="22" t="str">
        <f>(IF((VLOOKUP(Table1[[#This Row],[SKU]],'[1]All Skus'!$A:$Y,2,FALSE))="AKG",(VLOOKUP(Table1[[#This Row],[SKU]],'[1]All Skus'!$A:$Y,8,FALSE)),""))</f>
        <v>Gooseneck Microphone</v>
      </c>
      <c r="H85" s="22" t="str">
        <f>(IF((VLOOKUP(Table1[[#This Row],[SKU]],'[1]All Skus'!$A:$Y,2,FALSE))="AKG",(VLOOKUP(Table1[[#This Row],[SKU]],'[1]All Skus'!$A:$Y,9,FALSE)),""))</f>
        <v>Rugged 15 cm gooseneck module with programmable mute switch (on/off, push-to-talk, push-to-mute), high RFI immunity, LED ring, XLR connector</v>
      </c>
      <c r="I85" s="23">
        <f>(IF((VLOOKUP(Table1[[#This Row],[SKU]],'[1]All Skus'!$A:$Y,2,FALSE))="AKG",(VLOOKUP(Table1[[#This Row],[SKU]],'[1]All Skus'!$A:$Y,10,FALSE)),""))</f>
        <v>351</v>
      </c>
      <c r="J85" s="23">
        <f>(IF((VLOOKUP(Table1[[#This Row],[SKU]],'[1]All Skus'!$A:$Y,2,FALSE))="AKG",(VLOOKUP(Table1[[#This Row],[SKU]],'[1]All Skus'!$A:$Y,11,FALSE)),""))</f>
        <v>351</v>
      </c>
      <c r="K85" s="24">
        <f>(IF((VLOOKUP(Table1[[#This Row],[SKU]],'[1]All Skus'!$A:$Y,2,FALSE))="AKG",(VLOOKUP(Table1[[#This Row],[SKU]],'[1]All Skus'!$A:$Y,16,FALSE)),""))</f>
        <v>885038016373</v>
      </c>
      <c r="L85" s="24">
        <f>(IF((VLOOKUP(Table1[[#This Row],[SKU]],'[1]All Skus'!$A:$Y,2,FALSE))="AKG",(VLOOKUP(Table1[[#This Row],[SKU]],'[1]All Skus'!$A:$Y,17,FALSE)),""))</f>
        <v>9002761016376</v>
      </c>
      <c r="M85" s="25">
        <f>(IF((VLOOKUP(Table1[[#This Row],[SKU]],'[1]All Skus'!$A:$Y,2,FALSE))="AKG",(VLOOKUP(Table1[[#This Row],[SKU]],'[1]All Skus'!$A:$Y,18,FALSE)),""))</f>
        <v>4</v>
      </c>
      <c r="N85" s="25">
        <f>(IF((VLOOKUP(Table1[[#This Row],[SKU]],'[1]All Skus'!$A:$Y,2,FALSE))="AKG",(VLOOKUP(Table1[[#This Row],[SKU]],'[1]All Skus'!$A:$Y,19,FALSE)),""))</f>
        <v>6</v>
      </c>
      <c r="O85" s="25">
        <f>(IF((VLOOKUP(Table1[[#This Row],[SKU]],'[1]All Skus'!$A:$Y,2,FALSE))="AKG",(VLOOKUP(Table1[[#This Row],[SKU]],'[1]All Skus'!$A:$Y,20,FALSE)),""))</f>
        <v>12</v>
      </c>
      <c r="P85" s="25">
        <f>(IF((VLOOKUP(Table1[[#This Row],[SKU]],'[1]All Skus'!$A:$Y,2,FALSE))="AKG",(VLOOKUP(Table1[[#This Row],[SKU]],'[1]All Skus'!$A:$Y,21,FALSE)),""))</f>
        <v>3.2</v>
      </c>
      <c r="Q85" s="25" t="str">
        <f>(IF((VLOOKUP(Table1[[#This Row],[SKU]],'[1]All Skus'!$A:$Y,2,FALSE))="AKG",(VLOOKUP(Table1[[#This Row],[SKU]],'[1]All Skus'!$A:$Y,22,FALSE)),""))</f>
        <v>TW</v>
      </c>
      <c r="R85" s="25" t="str">
        <f>(IF((VLOOKUP(Table1[[#This Row],[SKU]],'[1]All Skus'!$A:$Y,2,FALSE))="AKG",(VLOOKUP(Table1[[#This Row],[SKU]],'[1]All Skus'!$A:$Y,23,FALSE)),""))</f>
        <v>Compliant</v>
      </c>
      <c r="S85" s="26" t="str">
        <f>(IF((VLOOKUP(Table1[[#This Row],[SKU]],'[1]All Skus'!$A:$Y,2,FALSE))="AKG",(VLOOKUP(Table1[[#This Row],[SKU]],'[1]All Skus'!$A:$Y,24,FALSE)),""))</f>
        <v>https://www.akg.com/modular-microphones-components/2765H00450.html</v>
      </c>
      <c r="T85" s="27">
        <v>83</v>
      </c>
    </row>
    <row r="86" spans="1:20" ht="15" customHeight="1" x14ac:dyDescent="0.3">
      <c r="A86" s="19" t="s">
        <v>103</v>
      </c>
      <c r="B86" s="20" t="str">
        <f>(IF((VLOOKUP(Table1[[#This Row],[SKU]],'[1]All Skus'!$A:$Y,2,FALSE))="AKG",(VLOOKUP(Table1[[#This Row],[SKU]],'[1]All Skus'!$A:$Y,3,FALSE)), ""))</f>
        <v>Installed</v>
      </c>
      <c r="C86" s="21" t="str">
        <f>(IF((VLOOKUP(Table1[[#This Row],[SKU]],'[1]All Skus'!$A:$Y,2,FALSE))="AKG",(VLOOKUP(Table1[[#This Row],[SKU]],'[1]All Skus'!$A:$Y,4,FALSE)),""))</f>
        <v>GN15 E incl. DPA</v>
      </c>
      <c r="D86" s="21" t="str">
        <f>(IF((VLOOKUP(Table1[[#This Row],[SKU]],'[1]All Skus'!$A:$Y,2,FALSE))="AKG",(VLOOKUP(Table1[[#This Row],[SKU]],'[1]All Skus'!$A:$Y,5,FALSE)),""))</f>
        <v>AT510000</v>
      </c>
      <c r="E86" s="21">
        <f>(IF((VLOOKUP(Table1[[#This Row],[SKU]],'[1]All Skus'!$A:$Y,2,FALSE))="AKG",(VLOOKUP(Table1[[#This Row],[SKU]],'[1]All Skus'!$A:$Y,6,FALSE)),""))</f>
        <v>0</v>
      </c>
      <c r="F86" s="21">
        <f>(IF((VLOOKUP(Table1[[#This Row],[SKU]],'[1]All Skus'!$A:$Y,2,FALSE))="AKG",(VLOOKUP(Table1[[#This Row],[SKU]],'[1]All Skus'!$A:$Y,7,FALSE)),""))</f>
        <v>0</v>
      </c>
      <c r="G86" s="22" t="str">
        <f>(IF((VLOOKUP(Table1[[#This Row],[SKU]],'[1]All Skus'!$A:$Y,2,FALSE))="AKG",(VLOOKUP(Table1[[#This Row],[SKU]],'[1]All Skus'!$A:$Y,8,FALSE)),""))</f>
        <v>Gooseneck Microphone</v>
      </c>
      <c r="H86" s="22" t="str">
        <f>(IF((VLOOKUP(Table1[[#This Row],[SKU]],'[1]All Skus'!$A:$Y,2,FALSE))="AKG",(VLOOKUP(Table1[[#This Row],[SKU]],'[1]All Skus'!$A:$Y,9,FALSE)),""))</f>
        <v>Rugged 15 cm gooseneck with integrated XLR connector</v>
      </c>
      <c r="I86" s="23">
        <f>(IF((VLOOKUP(Table1[[#This Row],[SKU]],'[1]All Skus'!$A:$Y,2,FALSE))="AKG",(VLOOKUP(Table1[[#This Row],[SKU]],'[1]All Skus'!$A:$Y,10,FALSE)),""))</f>
        <v>253</v>
      </c>
      <c r="J86" s="23">
        <f>(IF((VLOOKUP(Table1[[#This Row],[SKU]],'[1]All Skus'!$A:$Y,2,FALSE))="AKG",(VLOOKUP(Table1[[#This Row],[SKU]],'[1]All Skus'!$A:$Y,11,FALSE)),""))</f>
        <v>253</v>
      </c>
      <c r="K86" s="24">
        <f>(IF((VLOOKUP(Table1[[#This Row],[SKU]],'[1]All Skus'!$A:$Y,2,FALSE))="AKG",(VLOOKUP(Table1[[#This Row],[SKU]],'[1]All Skus'!$A:$Y,16,FALSE)),""))</f>
        <v>885038003076</v>
      </c>
      <c r="L86" s="24">
        <f>(IF((VLOOKUP(Table1[[#This Row],[SKU]],'[1]All Skus'!$A:$Y,2,FALSE))="AKG",(VLOOKUP(Table1[[#This Row],[SKU]],'[1]All Skus'!$A:$Y,17,FALSE)),""))</f>
        <v>9002761003079</v>
      </c>
      <c r="M86" s="25">
        <f>(IF((VLOOKUP(Table1[[#This Row],[SKU]],'[1]All Skus'!$A:$Y,2,FALSE))="AKG",(VLOOKUP(Table1[[#This Row],[SKU]],'[1]All Skus'!$A:$Y,18,FALSE)),""))</f>
        <v>3.5</v>
      </c>
      <c r="N86" s="25">
        <f>(IF((VLOOKUP(Table1[[#This Row],[SKU]],'[1]All Skus'!$A:$Y,2,FALSE))="AKG",(VLOOKUP(Table1[[#This Row],[SKU]],'[1]All Skus'!$A:$Y,19,FALSE)),""))</f>
        <v>11.5</v>
      </c>
      <c r="O86" s="25">
        <f>(IF((VLOOKUP(Table1[[#This Row],[SKU]],'[1]All Skus'!$A:$Y,2,FALSE))="AKG",(VLOOKUP(Table1[[#This Row],[SKU]],'[1]All Skus'!$A:$Y,20,FALSE)),""))</f>
        <v>5</v>
      </c>
      <c r="P86" s="25">
        <f>(IF((VLOOKUP(Table1[[#This Row],[SKU]],'[1]All Skus'!$A:$Y,2,FALSE))="AKG",(VLOOKUP(Table1[[#This Row],[SKU]],'[1]All Skus'!$A:$Y,21,FALSE)),""))</f>
        <v>3.6</v>
      </c>
      <c r="Q86" s="25" t="str">
        <f>(IF((VLOOKUP(Table1[[#This Row],[SKU]],'[1]All Skus'!$A:$Y,2,FALSE))="AKG",(VLOOKUP(Table1[[#This Row],[SKU]],'[1]All Skus'!$A:$Y,22,FALSE)),""))</f>
        <v>TW</v>
      </c>
      <c r="R86" s="25" t="str">
        <f>(IF((VLOOKUP(Table1[[#This Row],[SKU]],'[1]All Skus'!$A:$Y,2,FALSE))="AKG",(VLOOKUP(Table1[[#This Row],[SKU]],'[1]All Skus'!$A:$Y,23,FALSE)),""))</f>
        <v>Compliant</v>
      </c>
      <c r="S86" s="26" t="str">
        <f>(IF((VLOOKUP(Table1[[#This Row],[SKU]],'[1]All Skus'!$A:$Y,2,FALSE))="AKG",(VLOOKUP(Table1[[#This Row],[SKU]],'[1]All Skus'!$A:$Y,24,FALSE)),""))</f>
        <v>https://www.akg.com/modular-microphones-components/2765H00020.html</v>
      </c>
      <c r="T86" s="27">
        <v>84</v>
      </c>
    </row>
    <row r="87" spans="1:20" ht="15" customHeight="1" x14ac:dyDescent="0.3">
      <c r="A87" s="19" t="s">
        <v>104</v>
      </c>
      <c r="B87" s="20" t="str">
        <f>(IF((VLOOKUP(Table1[[#This Row],[SKU]],'[1]All Skus'!$A:$Y,2,FALSE))="AKG",(VLOOKUP(Table1[[#This Row],[SKU]],'[1]All Skus'!$A:$Y,3,FALSE)), ""))</f>
        <v>Installed</v>
      </c>
      <c r="C87" s="21" t="str">
        <f>(IF((VLOOKUP(Table1[[#This Row],[SKU]],'[1]All Skus'!$A:$Y,2,FALSE))="AKG",(VLOOKUP(Table1[[#This Row],[SKU]],'[1]All Skus'!$A:$Y,4,FALSE)),""))</f>
        <v>GN15 M</v>
      </c>
      <c r="D87" s="21">
        <f>(IF((VLOOKUP(Table1[[#This Row],[SKU]],'[1]All Skus'!$A:$Y,2,FALSE))="AKG",(VLOOKUP(Table1[[#This Row],[SKU]],'[1]All Skus'!$A:$Y,5,FALSE)),""))</f>
        <v>0</v>
      </c>
      <c r="E87" s="21">
        <f>(IF((VLOOKUP(Table1[[#This Row],[SKU]],'[1]All Skus'!$A:$Y,2,FALSE))="AKG",(VLOOKUP(Table1[[#This Row],[SKU]],'[1]All Skus'!$A:$Y,6,FALSE)),""))</f>
        <v>0</v>
      </c>
      <c r="F87" s="21">
        <f>(IF((VLOOKUP(Table1[[#This Row],[SKU]],'[1]All Skus'!$A:$Y,2,FALSE))="AKG",(VLOOKUP(Table1[[#This Row],[SKU]],'[1]All Skus'!$A:$Y,7,FALSE)),""))</f>
        <v>0</v>
      </c>
      <c r="G87" s="22" t="str">
        <f>(IF((VLOOKUP(Table1[[#This Row],[SKU]],'[1]All Skus'!$A:$Y,2,FALSE))="AKG",(VLOOKUP(Table1[[#This Row],[SKU]],'[1]All Skus'!$A:$Y,8,FALSE)),""))</f>
        <v>Gooseneck Microphone</v>
      </c>
      <c r="H87" s="22" t="str">
        <f>(IF((VLOOKUP(Table1[[#This Row],[SKU]],'[1]All Skus'!$A:$Y,2,FALSE))="AKG",(VLOOKUP(Table1[[#This Row],[SKU]],'[1]All Skus'!$A:$Y,9,FALSE)),""))</f>
        <v>15cm gooseneck module; does not include capsule or powering module.</v>
      </c>
      <c r="I87" s="23">
        <f>(IF((VLOOKUP(Table1[[#This Row],[SKU]],'[1]All Skus'!$A:$Y,2,FALSE))="AKG",(VLOOKUP(Table1[[#This Row],[SKU]],'[1]All Skus'!$A:$Y,10,FALSE)),""))</f>
        <v>145</v>
      </c>
      <c r="J87" s="23">
        <f>(IF((VLOOKUP(Table1[[#This Row],[SKU]],'[1]All Skus'!$A:$Y,2,FALSE))="AKG",(VLOOKUP(Table1[[#This Row],[SKU]],'[1]All Skus'!$A:$Y,11,FALSE)),""))</f>
        <v>145</v>
      </c>
      <c r="K87" s="24">
        <f>(IF((VLOOKUP(Table1[[#This Row],[SKU]],'[1]All Skus'!$A:$Y,2,FALSE))="AKG",(VLOOKUP(Table1[[#This Row],[SKU]],'[1]All Skus'!$A:$Y,16,FALSE)),""))</f>
        <v>885038030645</v>
      </c>
      <c r="L87" s="24">
        <f>(IF((VLOOKUP(Table1[[#This Row],[SKU]],'[1]All Skus'!$A:$Y,2,FALSE))="AKG",(VLOOKUP(Table1[[#This Row],[SKU]],'[1]All Skus'!$A:$Y,17,FALSE)),""))</f>
        <v>9002761030648</v>
      </c>
      <c r="M87" s="25">
        <f>(IF((VLOOKUP(Table1[[#This Row],[SKU]],'[1]All Skus'!$A:$Y,2,FALSE))="AKG",(VLOOKUP(Table1[[#This Row],[SKU]],'[1]All Skus'!$A:$Y,18,FALSE)),""))</f>
        <v>3</v>
      </c>
      <c r="N87" s="25">
        <f>(IF((VLOOKUP(Table1[[#This Row],[SKU]],'[1]All Skus'!$A:$Y,2,FALSE))="AKG",(VLOOKUP(Table1[[#This Row],[SKU]],'[1]All Skus'!$A:$Y,19,FALSE)),""))</f>
        <v>48</v>
      </c>
      <c r="O87" s="25">
        <f>(IF((VLOOKUP(Table1[[#This Row],[SKU]],'[1]All Skus'!$A:$Y,2,FALSE))="AKG",(VLOOKUP(Table1[[#This Row],[SKU]],'[1]All Skus'!$A:$Y,20,FALSE)),""))</f>
        <v>16</v>
      </c>
      <c r="P87" s="25">
        <f>(IF((VLOOKUP(Table1[[#This Row],[SKU]],'[1]All Skus'!$A:$Y,2,FALSE))="AKG",(VLOOKUP(Table1[[#This Row],[SKU]],'[1]All Skus'!$A:$Y,21,FALSE)),""))</f>
        <v>1.28</v>
      </c>
      <c r="Q87" s="25" t="str">
        <f>(IF((VLOOKUP(Table1[[#This Row],[SKU]],'[1]All Skus'!$A:$Y,2,FALSE))="AKG",(VLOOKUP(Table1[[#This Row],[SKU]],'[1]All Skus'!$A:$Y,22,FALSE)),""))</f>
        <v>TW</v>
      </c>
      <c r="R87" s="25" t="str">
        <f>(IF((VLOOKUP(Table1[[#This Row],[SKU]],'[1]All Skus'!$A:$Y,2,FALSE))="AKG",(VLOOKUP(Table1[[#This Row],[SKU]],'[1]All Skus'!$A:$Y,23,FALSE)),""))</f>
        <v>Compliant</v>
      </c>
      <c r="S87" s="26" t="str">
        <f>(IF((VLOOKUP(Table1[[#This Row],[SKU]],'[1]All Skus'!$A:$Y,2,FALSE))="AKG",(VLOOKUP(Table1[[#This Row],[SKU]],'[1]All Skus'!$A:$Y,24,FALSE)),""))</f>
        <v>https://www.akg.com/modular-microphones-components/3165H00080.html</v>
      </c>
      <c r="T87" s="27">
        <v>85</v>
      </c>
    </row>
    <row r="88" spans="1:20" ht="15" customHeight="1" x14ac:dyDescent="0.3">
      <c r="A88" s="19" t="s">
        <v>105</v>
      </c>
      <c r="B88" s="20" t="str">
        <f>(IF((VLOOKUP(Table1[[#This Row],[SKU]],'[1]All Skus'!$A:$Y,2,FALSE))="AKG",(VLOOKUP(Table1[[#This Row],[SKU]],'[1]All Skus'!$A:$Y,3,FALSE)), ""))</f>
        <v>Installed</v>
      </c>
      <c r="C88" s="21" t="str">
        <f>(IF((VLOOKUP(Table1[[#This Row],[SKU]],'[1]All Skus'!$A:$Y,2,FALSE))="AKG",(VLOOKUP(Table1[[#This Row],[SKU]],'[1]All Skus'!$A:$Y,4,FALSE)),""))</f>
        <v xml:space="preserve">GN30 E 5-pin     </v>
      </c>
      <c r="D88" s="21" t="str">
        <f>(IF((VLOOKUP(Table1[[#This Row],[SKU]],'[1]All Skus'!$A:$Y,2,FALSE))="AKG",(VLOOKUP(Table1[[#This Row],[SKU]],'[1]All Skus'!$A:$Y,5,FALSE)),""))</f>
        <v>AT510000</v>
      </c>
      <c r="E88" s="21">
        <f>(IF((VLOOKUP(Table1[[#This Row],[SKU]],'[1]All Skus'!$A:$Y,2,FALSE))="AKG",(VLOOKUP(Table1[[#This Row],[SKU]],'[1]All Skus'!$A:$Y,6,FALSE)),""))</f>
        <v>0</v>
      </c>
      <c r="F88" s="21">
        <f>(IF((VLOOKUP(Table1[[#This Row],[SKU]],'[1]All Skus'!$A:$Y,2,FALSE))="AKG",(VLOOKUP(Table1[[#This Row],[SKU]],'[1]All Skus'!$A:$Y,7,FALSE)),""))</f>
        <v>0</v>
      </c>
      <c r="G88" s="22" t="str">
        <f>(IF((VLOOKUP(Table1[[#This Row],[SKU]],'[1]All Skus'!$A:$Y,2,FALSE))="AKG",(VLOOKUP(Table1[[#This Row],[SKU]],'[1]All Skus'!$A:$Y,8,FALSE)),""))</f>
        <v>Gooseneck Microphone</v>
      </c>
      <c r="H88" s="22" t="str">
        <f>(IF((VLOOKUP(Table1[[#This Row],[SKU]],'[1]All Skus'!$A:$Y,2,FALSE))="AKG",(VLOOKUP(Table1[[#This Row],[SKU]],'[1]All Skus'!$A:$Y,9,FALSE)),""))</f>
        <v>Rugged 30 cm gooseneck with integrated 5-pin XLR connector &amp; phantom power adapter, provides 2 additional pins for LED control</v>
      </c>
      <c r="I88" s="23">
        <f>(IF((VLOOKUP(Table1[[#This Row],[SKU]],'[1]All Skus'!$A:$Y,2,FALSE))="AKG",(VLOOKUP(Table1[[#This Row],[SKU]],'[1]All Skus'!$A:$Y,10,FALSE)),""))</f>
        <v>280</v>
      </c>
      <c r="J88" s="23">
        <f>(IF((VLOOKUP(Table1[[#This Row],[SKU]],'[1]All Skus'!$A:$Y,2,FALSE))="AKG",(VLOOKUP(Table1[[#This Row],[SKU]],'[1]All Skus'!$A:$Y,11,FALSE)),""))</f>
        <v>280</v>
      </c>
      <c r="K88" s="24">
        <f>(IF((VLOOKUP(Table1[[#This Row],[SKU]],'[1]All Skus'!$A:$Y,2,FALSE))="AKG",(VLOOKUP(Table1[[#This Row],[SKU]],'[1]All Skus'!$A:$Y,16,FALSE)),""))</f>
        <v>885038008477</v>
      </c>
      <c r="L88" s="24">
        <f>(IF((VLOOKUP(Table1[[#This Row],[SKU]],'[1]All Skus'!$A:$Y,2,FALSE))="AKG",(VLOOKUP(Table1[[#This Row],[SKU]],'[1]All Skus'!$A:$Y,17,FALSE)),""))</f>
        <v>9002761008470</v>
      </c>
      <c r="M88" s="25">
        <f>(IF((VLOOKUP(Table1[[#This Row],[SKU]],'[1]All Skus'!$A:$Y,2,FALSE))="AKG",(VLOOKUP(Table1[[#This Row],[SKU]],'[1]All Skus'!$A:$Y,18,FALSE)),""))</f>
        <v>3</v>
      </c>
      <c r="N88" s="25">
        <f>(IF((VLOOKUP(Table1[[#This Row],[SKU]],'[1]All Skus'!$A:$Y,2,FALSE))="AKG",(VLOOKUP(Table1[[#This Row],[SKU]],'[1]All Skus'!$A:$Y,19,FALSE)),""))</f>
        <v>4</v>
      </c>
      <c r="O88" s="25">
        <f>(IF((VLOOKUP(Table1[[#This Row],[SKU]],'[1]All Skus'!$A:$Y,2,FALSE))="AKG",(VLOOKUP(Table1[[#This Row],[SKU]],'[1]All Skus'!$A:$Y,20,FALSE)),""))</f>
        <v>20</v>
      </c>
      <c r="P88" s="25">
        <f>(IF((VLOOKUP(Table1[[#This Row],[SKU]],'[1]All Skus'!$A:$Y,2,FALSE))="AKG",(VLOOKUP(Table1[[#This Row],[SKU]],'[1]All Skus'!$A:$Y,21,FALSE)),""))</f>
        <v>3</v>
      </c>
      <c r="Q88" s="25" t="str">
        <f>(IF((VLOOKUP(Table1[[#This Row],[SKU]],'[1]All Skus'!$A:$Y,2,FALSE))="AKG",(VLOOKUP(Table1[[#This Row],[SKU]],'[1]All Skus'!$A:$Y,22,FALSE)),""))</f>
        <v>TW</v>
      </c>
      <c r="R88" s="25" t="str">
        <f>(IF((VLOOKUP(Table1[[#This Row],[SKU]],'[1]All Skus'!$A:$Y,2,FALSE))="AKG",(VLOOKUP(Table1[[#This Row],[SKU]],'[1]All Skus'!$A:$Y,23,FALSE)),""))</f>
        <v>Compliant</v>
      </c>
      <c r="S88" s="26" t="str">
        <f>(IF((VLOOKUP(Table1[[#This Row],[SKU]],'[1]All Skus'!$A:$Y,2,FALSE))="AKG",(VLOOKUP(Table1[[#This Row],[SKU]],'[1]All Skus'!$A:$Y,24,FALSE)),""))</f>
        <v>https://www.akg.com/modular-microphones-components/2765H00400.html</v>
      </c>
      <c r="T88" s="27">
        <v>86</v>
      </c>
    </row>
    <row r="89" spans="1:20" ht="15" customHeight="1" x14ac:dyDescent="0.3">
      <c r="A89" s="19" t="s">
        <v>106</v>
      </c>
      <c r="B89" s="20" t="str">
        <f>(IF((VLOOKUP(Table1[[#This Row],[SKU]],'[1]All Skus'!$A:$Y,2,FALSE))="AKG",(VLOOKUP(Table1[[#This Row],[SKU]],'[1]All Skus'!$A:$Y,3,FALSE)), ""))</f>
        <v>Installed</v>
      </c>
      <c r="C89" s="21" t="str">
        <f>(IF((VLOOKUP(Table1[[#This Row],[SKU]],'[1]All Skus'!$A:$Y,2,FALSE))="AKG",(VLOOKUP(Table1[[#This Row],[SKU]],'[1]All Skus'!$A:$Y,4,FALSE)),""))</f>
        <v>GN30 CS</v>
      </c>
      <c r="D89" s="21" t="str">
        <f>(IF((VLOOKUP(Table1[[#This Row],[SKU]],'[1]All Skus'!$A:$Y,2,FALSE))="AKG",(VLOOKUP(Table1[[#This Row],[SKU]],'[1]All Skus'!$A:$Y,5,FALSE)),""))</f>
        <v>AT510000</v>
      </c>
      <c r="E89" s="21">
        <f>(IF((VLOOKUP(Table1[[#This Row],[SKU]],'[1]All Skus'!$A:$Y,2,FALSE))="AKG",(VLOOKUP(Table1[[#This Row],[SKU]],'[1]All Skus'!$A:$Y,6,FALSE)),""))</f>
        <v>0</v>
      </c>
      <c r="F89" s="21">
        <f>(IF((VLOOKUP(Table1[[#This Row],[SKU]],'[1]All Skus'!$A:$Y,2,FALSE))="AKG",(VLOOKUP(Table1[[#This Row],[SKU]],'[1]All Skus'!$A:$Y,7,FALSE)),""))</f>
        <v>0</v>
      </c>
      <c r="G89" s="22" t="str">
        <f>(IF((VLOOKUP(Table1[[#This Row],[SKU]],'[1]All Skus'!$A:$Y,2,FALSE))="AKG",(VLOOKUP(Table1[[#This Row],[SKU]],'[1]All Skus'!$A:$Y,8,FALSE)),""))</f>
        <v>Gooseneck Microphone</v>
      </c>
      <c r="H89" s="22" t="str">
        <f>(IF((VLOOKUP(Table1[[#This Row],[SKU]],'[1]All Skus'!$A:$Y,2,FALSE))="AKG",(VLOOKUP(Table1[[#This Row],[SKU]],'[1]All Skus'!$A:$Y,9,FALSE)),""))</f>
        <v>Gooseneck module - 30 cm; for use with CS5 conferencing systems</v>
      </c>
      <c r="I89" s="23">
        <f>(IF((VLOOKUP(Table1[[#This Row],[SKU]],'[1]All Skus'!$A:$Y,2,FALSE))="AKG",(VLOOKUP(Table1[[#This Row],[SKU]],'[1]All Skus'!$A:$Y,10,FALSE)),""))</f>
        <v>222</v>
      </c>
      <c r="J89" s="23">
        <f>(IF((VLOOKUP(Table1[[#This Row],[SKU]],'[1]All Skus'!$A:$Y,2,FALSE))="AKG",(VLOOKUP(Table1[[#This Row],[SKU]],'[1]All Skus'!$A:$Y,11,FALSE)),""))</f>
        <v>222</v>
      </c>
      <c r="K89" s="24">
        <f>(IF((VLOOKUP(Table1[[#This Row],[SKU]],'[1]All Skus'!$A:$Y,2,FALSE))="AKG",(VLOOKUP(Table1[[#This Row],[SKU]],'[1]All Skus'!$A:$Y,16,FALSE)),""))</f>
        <v>885038005704</v>
      </c>
      <c r="L89" s="24">
        <f>(IF((VLOOKUP(Table1[[#This Row],[SKU]],'[1]All Skus'!$A:$Y,2,FALSE))="AKG",(VLOOKUP(Table1[[#This Row],[SKU]],'[1]All Skus'!$A:$Y,17,FALSE)),""))</f>
        <v>9002761005707</v>
      </c>
      <c r="M89" s="25">
        <f>(IF((VLOOKUP(Table1[[#This Row],[SKU]],'[1]All Skus'!$A:$Y,2,FALSE))="AKG",(VLOOKUP(Table1[[#This Row],[SKU]],'[1]All Skus'!$A:$Y,18,FALSE)),""))</f>
        <v>3</v>
      </c>
      <c r="N89" s="25">
        <f>(IF((VLOOKUP(Table1[[#This Row],[SKU]],'[1]All Skus'!$A:$Y,2,FALSE))="AKG",(VLOOKUP(Table1[[#This Row],[SKU]],'[1]All Skus'!$A:$Y,19,FALSE)),""))</f>
        <v>3</v>
      </c>
      <c r="O89" s="25">
        <f>(IF((VLOOKUP(Table1[[#This Row],[SKU]],'[1]All Skus'!$A:$Y,2,FALSE))="AKG",(VLOOKUP(Table1[[#This Row],[SKU]],'[1]All Skus'!$A:$Y,20,FALSE)),""))</f>
        <v>18</v>
      </c>
      <c r="P89" s="25">
        <f>(IF((VLOOKUP(Table1[[#This Row],[SKU]],'[1]All Skus'!$A:$Y,2,FALSE))="AKG",(VLOOKUP(Table1[[#This Row],[SKU]],'[1]All Skus'!$A:$Y,21,FALSE)),""))</f>
        <v>2.8</v>
      </c>
      <c r="Q89" s="25" t="str">
        <f>(IF((VLOOKUP(Table1[[#This Row],[SKU]],'[1]All Skus'!$A:$Y,2,FALSE))="AKG",(VLOOKUP(Table1[[#This Row],[SKU]],'[1]All Skus'!$A:$Y,22,FALSE)),""))</f>
        <v>TW</v>
      </c>
      <c r="R89" s="25" t="str">
        <f>(IF((VLOOKUP(Table1[[#This Row],[SKU]],'[1]All Skus'!$A:$Y,2,FALSE))="AKG",(VLOOKUP(Table1[[#This Row],[SKU]],'[1]All Skus'!$A:$Y,23,FALSE)),""))</f>
        <v>Compliant</v>
      </c>
      <c r="S89" s="26" t="str">
        <f>(IF((VLOOKUP(Table1[[#This Row],[SKU]],'[1]All Skus'!$A:$Y,2,FALSE))="AKG",(VLOOKUP(Table1[[#This Row],[SKU]],'[1]All Skus'!$A:$Y,24,FALSE)),""))</f>
        <v>https://www.akg.com/modular-microphones-components/GN30.html?dwvar_GN30_color=Grey-GLOBAL-Current</v>
      </c>
      <c r="T89" s="27">
        <v>87</v>
      </c>
    </row>
    <row r="90" spans="1:20" ht="15" customHeight="1" x14ac:dyDescent="0.3">
      <c r="A90" s="19" t="s">
        <v>107</v>
      </c>
      <c r="B90" s="20" t="str">
        <f>(IF((VLOOKUP(Table1[[#This Row],[SKU]],'[1]All Skus'!$A:$Y,2,FALSE))="AKG",(VLOOKUP(Table1[[#This Row],[SKU]],'[1]All Skus'!$A:$Y,3,FALSE)), ""))</f>
        <v>Installed</v>
      </c>
      <c r="C90" s="21" t="str">
        <f>(IF((VLOOKUP(Table1[[#This Row],[SKU]],'[1]All Skus'!$A:$Y,2,FALSE))="AKG",(VLOOKUP(Table1[[#This Row],[SKU]],'[1]All Skus'!$A:$Y,4,FALSE)),""))</f>
        <v>GN30 M</v>
      </c>
      <c r="D90" s="21" t="str">
        <f>(IF((VLOOKUP(Table1[[#This Row],[SKU]],'[1]All Skus'!$A:$Y,2,FALSE))="AKG",(VLOOKUP(Table1[[#This Row],[SKU]],'[1]All Skus'!$A:$Y,5,FALSE)),""))</f>
        <v>AT510000</v>
      </c>
      <c r="E90" s="21">
        <f>(IF((VLOOKUP(Table1[[#This Row],[SKU]],'[1]All Skus'!$A:$Y,2,FALSE))="AKG",(VLOOKUP(Table1[[#This Row],[SKU]],'[1]All Skus'!$A:$Y,6,FALSE)),""))</f>
        <v>0</v>
      </c>
      <c r="F90" s="21">
        <f>(IF((VLOOKUP(Table1[[#This Row],[SKU]],'[1]All Skus'!$A:$Y,2,FALSE))="AKG",(VLOOKUP(Table1[[#This Row],[SKU]],'[1]All Skus'!$A:$Y,7,FALSE)),""))</f>
        <v>0</v>
      </c>
      <c r="G90" s="22" t="str">
        <f>(IF((VLOOKUP(Table1[[#This Row],[SKU]],'[1]All Skus'!$A:$Y,2,FALSE))="AKG",(VLOOKUP(Table1[[#This Row],[SKU]],'[1]All Skus'!$A:$Y,8,FALSE)),""))</f>
        <v>Gooseneck Microphone</v>
      </c>
      <c r="H90" s="22" t="str">
        <f>(IF((VLOOKUP(Table1[[#This Row],[SKU]],'[1]All Skus'!$A:$Y,2,FALSE))="AKG",(VLOOKUP(Table1[[#This Row],[SKU]],'[1]All Skus'!$A:$Y,9,FALSE)),""))</f>
        <v>30cm gooseneck module; does not include capsule or powering module.</v>
      </c>
      <c r="I90" s="23">
        <f>(IF((VLOOKUP(Table1[[#This Row],[SKU]],'[1]All Skus'!$A:$Y,2,FALSE))="AKG",(VLOOKUP(Table1[[#This Row],[SKU]],'[1]All Skus'!$A:$Y,10,FALSE)),""))</f>
        <v>145</v>
      </c>
      <c r="J90" s="23">
        <f>(IF((VLOOKUP(Table1[[#This Row],[SKU]],'[1]All Skus'!$A:$Y,2,FALSE))="AKG",(VLOOKUP(Table1[[#This Row],[SKU]],'[1]All Skus'!$A:$Y,11,FALSE)),""))</f>
        <v>145</v>
      </c>
      <c r="K90" s="24">
        <f>(IF((VLOOKUP(Table1[[#This Row],[SKU]],'[1]All Skus'!$A:$Y,2,FALSE))="AKG",(VLOOKUP(Table1[[#This Row],[SKU]],'[1]All Skus'!$A:$Y,16,FALSE)),""))</f>
        <v>885038030652</v>
      </c>
      <c r="L90" s="24">
        <f>(IF((VLOOKUP(Table1[[#This Row],[SKU]],'[1]All Skus'!$A:$Y,2,FALSE))="AKG",(VLOOKUP(Table1[[#This Row],[SKU]],'[1]All Skus'!$A:$Y,17,FALSE)),""))</f>
        <v>9002761030655</v>
      </c>
      <c r="M90" s="25">
        <f>(IF((VLOOKUP(Table1[[#This Row],[SKU]],'[1]All Skus'!$A:$Y,2,FALSE))="AKG",(VLOOKUP(Table1[[#This Row],[SKU]],'[1]All Skus'!$A:$Y,18,FALSE)),""))</f>
        <v>1</v>
      </c>
      <c r="N90" s="25">
        <f>(IF((VLOOKUP(Table1[[#This Row],[SKU]],'[1]All Skus'!$A:$Y,2,FALSE))="AKG",(VLOOKUP(Table1[[#This Row],[SKU]],'[1]All Skus'!$A:$Y,19,FALSE)),""))</f>
        <v>13.5</v>
      </c>
      <c r="O90" s="25">
        <f>(IF((VLOOKUP(Table1[[#This Row],[SKU]],'[1]All Skus'!$A:$Y,2,FALSE))="AKG",(VLOOKUP(Table1[[#This Row],[SKU]],'[1]All Skus'!$A:$Y,20,FALSE)),""))</f>
        <v>1.5</v>
      </c>
      <c r="P90" s="25">
        <f>(IF((VLOOKUP(Table1[[#This Row],[SKU]],'[1]All Skus'!$A:$Y,2,FALSE))="AKG",(VLOOKUP(Table1[[#This Row],[SKU]],'[1]All Skus'!$A:$Y,21,FALSE)),""))</f>
        <v>1.28</v>
      </c>
      <c r="Q90" s="25" t="str">
        <f>(IF((VLOOKUP(Table1[[#This Row],[SKU]],'[1]All Skus'!$A:$Y,2,FALSE))="AKG",(VLOOKUP(Table1[[#This Row],[SKU]],'[1]All Skus'!$A:$Y,22,FALSE)),""))</f>
        <v>TW</v>
      </c>
      <c r="R90" s="25" t="str">
        <f>(IF((VLOOKUP(Table1[[#This Row],[SKU]],'[1]All Skus'!$A:$Y,2,FALSE))="AKG",(VLOOKUP(Table1[[#This Row],[SKU]],'[1]All Skus'!$A:$Y,23,FALSE)),""))</f>
        <v>Compliant</v>
      </c>
      <c r="S90" s="26" t="str">
        <f>(IF((VLOOKUP(Table1[[#This Row],[SKU]],'[1]All Skus'!$A:$Y,2,FALSE))="AKG",(VLOOKUP(Table1[[#This Row],[SKU]],'[1]All Skus'!$A:$Y,24,FALSE)),""))</f>
        <v>https://www.akg.com/modular-microphones-components/3165H00090.html</v>
      </c>
      <c r="T90" s="27">
        <v>88</v>
      </c>
    </row>
    <row r="91" spans="1:20" ht="15" customHeight="1" x14ac:dyDescent="0.3">
      <c r="A91" s="19" t="s">
        <v>108</v>
      </c>
      <c r="B91" s="20" t="str">
        <f>(IF((VLOOKUP(Table1[[#This Row],[SKU]],'[1]All Skus'!$A:$Y,2,FALSE))="AKG",(VLOOKUP(Table1[[#This Row],[SKU]],'[1]All Skus'!$A:$Y,3,FALSE)), ""))</f>
        <v>Installed</v>
      </c>
      <c r="C91" s="21" t="str">
        <f>(IF((VLOOKUP(Table1[[#This Row],[SKU]],'[1]All Skus'!$A:$Y,2,FALSE))="AKG",(VLOOKUP(Table1[[#This Row],[SKU]],'[1]All Skus'!$A:$Y,4,FALSE)),""))</f>
        <v>GN30 ESP incl. windscreen</v>
      </c>
      <c r="D91" s="21" t="str">
        <f>(IF((VLOOKUP(Table1[[#This Row],[SKU]],'[1]All Skus'!$A:$Y,2,FALSE))="AKG",(VLOOKUP(Table1[[#This Row],[SKU]],'[1]All Skus'!$A:$Y,5,FALSE)),""))</f>
        <v>AT510000</v>
      </c>
      <c r="E91" s="21">
        <f>(IF((VLOOKUP(Table1[[#This Row],[SKU]],'[1]All Skus'!$A:$Y,2,FALSE))="AKG",(VLOOKUP(Table1[[#This Row],[SKU]],'[1]All Skus'!$A:$Y,6,FALSE)),""))</f>
        <v>0</v>
      </c>
      <c r="F91" s="21">
        <f>(IF((VLOOKUP(Table1[[#This Row],[SKU]],'[1]All Skus'!$A:$Y,2,FALSE))="AKG",(VLOOKUP(Table1[[#This Row],[SKU]],'[1]All Skus'!$A:$Y,7,FALSE)),""))</f>
        <v>0</v>
      </c>
      <c r="G91" s="22" t="str">
        <f>(IF((VLOOKUP(Table1[[#This Row],[SKU]],'[1]All Skus'!$A:$Y,2,FALSE))="AKG",(VLOOKUP(Table1[[#This Row],[SKU]],'[1]All Skus'!$A:$Y,8,FALSE)),""))</f>
        <v>Gooseneck Microphone</v>
      </c>
      <c r="H91" s="22" t="str">
        <f>(IF((VLOOKUP(Table1[[#This Row],[SKU]],'[1]All Skus'!$A:$Y,2,FALSE))="AKG",(VLOOKUP(Table1[[#This Row],[SKU]],'[1]All Skus'!$A:$Y,9,FALSE)),""))</f>
        <v>Rugged 30 cm gooseneck module, programmable mute switch (on/off, push-to-talk, push-to-mute), high RFI immunity, LED ring, XLR connector</v>
      </c>
      <c r="I91" s="23">
        <f>(IF((VLOOKUP(Table1[[#This Row],[SKU]],'[1]All Skus'!$A:$Y,2,FALSE))="AKG",(VLOOKUP(Table1[[#This Row],[SKU]],'[1]All Skus'!$A:$Y,10,FALSE)),""))</f>
        <v>320</v>
      </c>
      <c r="J91" s="23">
        <f>(IF((VLOOKUP(Table1[[#This Row],[SKU]],'[1]All Skus'!$A:$Y,2,FALSE))="AKG",(VLOOKUP(Table1[[#This Row],[SKU]],'[1]All Skus'!$A:$Y,11,FALSE)),""))</f>
        <v>320</v>
      </c>
      <c r="K91" s="24">
        <f>(IF((VLOOKUP(Table1[[#This Row],[SKU]],'[1]All Skus'!$A:$Y,2,FALSE))="AKG",(VLOOKUP(Table1[[#This Row],[SKU]],'[1]All Skus'!$A:$Y,16,FALSE)),""))</f>
        <v>885038016380</v>
      </c>
      <c r="L91" s="24">
        <f>(IF((VLOOKUP(Table1[[#This Row],[SKU]],'[1]All Skus'!$A:$Y,2,FALSE))="AKG",(VLOOKUP(Table1[[#This Row],[SKU]],'[1]All Skus'!$A:$Y,17,FALSE)),""))</f>
        <v>9002761016383</v>
      </c>
      <c r="M91" s="25">
        <f>(IF((VLOOKUP(Table1[[#This Row],[SKU]],'[1]All Skus'!$A:$Y,2,FALSE))="AKG",(VLOOKUP(Table1[[#This Row],[SKU]],'[1]All Skus'!$A:$Y,18,FALSE)),""))</f>
        <v>3</v>
      </c>
      <c r="N91" s="25">
        <f>(IF((VLOOKUP(Table1[[#This Row],[SKU]],'[1]All Skus'!$A:$Y,2,FALSE))="AKG",(VLOOKUP(Table1[[#This Row],[SKU]],'[1]All Skus'!$A:$Y,19,FALSE)),""))</f>
        <v>5</v>
      </c>
      <c r="O91" s="25">
        <f>(IF((VLOOKUP(Table1[[#This Row],[SKU]],'[1]All Skus'!$A:$Y,2,FALSE))="AKG",(VLOOKUP(Table1[[#This Row],[SKU]],'[1]All Skus'!$A:$Y,20,FALSE)),""))</f>
        <v>21</v>
      </c>
      <c r="P91" s="25">
        <f>(IF((VLOOKUP(Table1[[#This Row],[SKU]],'[1]All Skus'!$A:$Y,2,FALSE))="AKG",(VLOOKUP(Table1[[#This Row],[SKU]],'[1]All Skus'!$A:$Y,21,FALSE)),""))</f>
        <v>2.8</v>
      </c>
      <c r="Q91" s="25" t="str">
        <f>(IF((VLOOKUP(Table1[[#This Row],[SKU]],'[1]All Skus'!$A:$Y,2,FALSE))="AKG",(VLOOKUP(Table1[[#This Row],[SKU]],'[1]All Skus'!$A:$Y,22,FALSE)),""))</f>
        <v>TW</v>
      </c>
      <c r="R91" s="25" t="str">
        <f>(IF((VLOOKUP(Table1[[#This Row],[SKU]],'[1]All Skus'!$A:$Y,2,FALSE))="AKG",(VLOOKUP(Table1[[#This Row],[SKU]],'[1]All Skus'!$A:$Y,23,FALSE)),""))</f>
        <v>Compliant</v>
      </c>
      <c r="S91" s="26" t="str">
        <f>(IF((VLOOKUP(Table1[[#This Row],[SKU]],'[1]All Skus'!$A:$Y,2,FALSE))="AKG",(VLOOKUP(Table1[[#This Row],[SKU]],'[1]All Skus'!$A:$Y,24,FALSE)),""))</f>
        <v>https://www.akg.com/modular-microphones-components/2765H00460.html</v>
      </c>
      <c r="T91" s="27">
        <v>89</v>
      </c>
    </row>
    <row r="92" spans="1:20" ht="15" customHeight="1" x14ac:dyDescent="0.3">
      <c r="A92" s="19" t="s">
        <v>109</v>
      </c>
      <c r="B92" s="20" t="str">
        <f>(IF((VLOOKUP(Table1[[#This Row],[SKU]],'[1]All Skus'!$A:$Y,2,FALSE))="AKG",(VLOOKUP(Table1[[#This Row],[SKU]],'[1]All Skus'!$A:$Y,3,FALSE)), ""))</f>
        <v>Installed</v>
      </c>
      <c r="C92" s="21" t="str">
        <f>(IF((VLOOKUP(Table1[[#This Row],[SKU]],'[1]All Skus'!$A:$Y,2,FALSE))="AKG",(VLOOKUP(Table1[[#This Row],[SKU]],'[1]All Skus'!$A:$Y,4,FALSE)),""))</f>
        <v>GN30 incl. DPA,  screw set</v>
      </c>
      <c r="D92" s="21" t="str">
        <f>(IF((VLOOKUP(Table1[[#This Row],[SKU]],'[1]All Skus'!$A:$Y,2,FALSE))="AKG",(VLOOKUP(Table1[[#This Row],[SKU]],'[1]All Skus'!$A:$Y,5,FALSE)),""))</f>
        <v>AT510000</v>
      </c>
      <c r="E92" s="21">
        <f>(IF((VLOOKUP(Table1[[#This Row],[SKU]],'[1]All Skus'!$A:$Y,2,FALSE))="AKG",(VLOOKUP(Table1[[#This Row],[SKU]],'[1]All Skus'!$A:$Y,6,FALSE)),""))</f>
        <v>0</v>
      </c>
      <c r="F92" s="21">
        <f>(IF((VLOOKUP(Table1[[#This Row],[SKU]],'[1]All Skus'!$A:$Y,2,FALSE))="AKG",(VLOOKUP(Table1[[#This Row],[SKU]],'[1]All Skus'!$A:$Y,7,FALSE)),""))</f>
        <v>0</v>
      </c>
      <c r="G92" s="22" t="str">
        <f>(IF((VLOOKUP(Table1[[#This Row],[SKU]],'[1]All Skus'!$A:$Y,2,FALSE))="AKG",(VLOOKUP(Table1[[#This Row],[SKU]],'[1]All Skus'!$A:$Y,8,FALSE)),""))</f>
        <v>Gooseneck Microphone</v>
      </c>
      <c r="H92" s="22" t="str">
        <f>(IF((VLOOKUP(Table1[[#This Row],[SKU]],'[1]All Skus'!$A:$Y,2,FALSE))="AKG",(VLOOKUP(Table1[[#This Row],[SKU]],'[1]All Skus'!$A:$Y,9,FALSE)),""))</f>
        <v>Rugged 30 cm gooseneck for permanent screw-on installation, phantom powering module with XLR connector included</v>
      </c>
      <c r="I92" s="23">
        <f>(IF((VLOOKUP(Table1[[#This Row],[SKU]],'[1]All Skus'!$A:$Y,2,FALSE))="AKG",(VLOOKUP(Table1[[#This Row],[SKU]],'[1]All Skus'!$A:$Y,10,FALSE)),""))</f>
        <v>285</v>
      </c>
      <c r="J92" s="23">
        <f>(IF((VLOOKUP(Table1[[#This Row],[SKU]],'[1]All Skus'!$A:$Y,2,FALSE))="AKG",(VLOOKUP(Table1[[#This Row],[SKU]],'[1]All Skus'!$A:$Y,11,FALSE)),""))</f>
        <v>285</v>
      </c>
      <c r="K92" s="24">
        <f>(IF((VLOOKUP(Table1[[#This Row],[SKU]],'[1]All Skus'!$A:$Y,2,FALSE))="AKG",(VLOOKUP(Table1[[#This Row],[SKU]],'[1]All Skus'!$A:$Y,16,FALSE)),""))</f>
        <v>885038003090</v>
      </c>
      <c r="L92" s="24">
        <f>(IF((VLOOKUP(Table1[[#This Row],[SKU]],'[1]All Skus'!$A:$Y,2,FALSE))="AKG",(VLOOKUP(Table1[[#This Row],[SKU]],'[1]All Skus'!$A:$Y,17,FALSE)),""))</f>
        <v>9002761003093</v>
      </c>
      <c r="M92" s="25">
        <f>(IF((VLOOKUP(Table1[[#This Row],[SKU]],'[1]All Skus'!$A:$Y,2,FALSE))="AKG",(VLOOKUP(Table1[[#This Row],[SKU]],'[1]All Skus'!$A:$Y,18,FALSE)),""))</f>
        <v>5</v>
      </c>
      <c r="N92" s="25">
        <f>(IF((VLOOKUP(Table1[[#This Row],[SKU]],'[1]All Skus'!$A:$Y,2,FALSE))="AKG",(VLOOKUP(Table1[[#This Row],[SKU]],'[1]All Skus'!$A:$Y,19,FALSE)),""))</f>
        <v>11</v>
      </c>
      <c r="O92" s="25">
        <f>(IF((VLOOKUP(Table1[[#This Row],[SKU]],'[1]All Skus'!$A:$Y,2,FALSE))="AKG",(VLOOKUP(Table1[[#This Row],[SKU]],'[1]All Skus'!$A:$Y,20,FALSE)),""))</f>
        <v>22</v>
      </c>
      <c r="P92" s="25">
        <f>(IF((VLOOKUP(Table1[[#This Row],[SKU]],'[1]All Skus'!$A:$Y,2,FALSE))="AKG",(VLOOKUP(Table1[[#This Row],[SKU]],'[1]All Skus'!$A:$Y,21,FALSE)),""))</f>
        <v>3.2</v>
      </c>
      <c r="Q92" s="25" t="str">
        <f>(IF((VLOOKUP(Table1[[#This Row],[SKU]],'[1]All Skus'!$A:$Y,2,FALSE))="AKG",(VLOOKUP(Table1[[#This Row],[SKU]],'[1]All Skus'!$A:$Y,22,FALSE)),""))</f>
        <v>TW</v>
      </c>
      <c r="R92" s="25" t="str">
        <f>(IF((VLOOKUP(Table1[[#This Row],[SKU]],'[1]All Skus'!$A:$Y,2,FALSE))="AKG",(VLOOKUP(Table1[[#This Row],[SKU]],'[1]All Skus'!$A:$Y,23,FALSE)),""))</f>
        <v>Compliant</v>
      </c>
      <c r="S92" s="26" t="str">
        <f>(IF((VLOOKUP(Table1[[#This Row],[SKU]],'[1]All Skus'!$A:$Y,2,FALSE))="AKG",(VLOOKUP(Table1[[#This Row],[SKU]],'[1]All Skus'!$A:$Y,24,FALSE)),""))</f>
        <v>https://www.akg.com/modular-microphones-components/2765H00030.html</v>
      </c>
      <c r="T92" s="27">
        <v>90</v>
      </c>
    </row>
    <row r="93" spans="1:20" ht="15" customHeight="1" x14ac:dyDescent="0.3">
      <c r="A93" s="19" t="s">
        <v>110</v>
      </c>
      <c r="B93" s="20" t="str">
        <f>(IF((VLOOKUP(Table1[[#This Row],[SKU]],'[1]All Skus'!$A:$Y,2,FALSE))="AKG",(VLOOKUP(Table1[[#This Row],[SKU]],'[1]All Skus'!$A:$Y,3,FALSE)), ""))</f>
        <v>Installed</v>
      </c>
      <c r="C93" s="21" t="str">
        <f>(IF((VLOOKUP(Table1[[#This Row],[SKU]],'[1]All Skus'!$A:$Y,2,FALSE))="AKG",(VLOOKUP(Table1[[#This Row],[SKU]],'[1]All Skus'!$A:$Y,4,FALSE)),""))</f>
        <v>GN30 E incl. DPA</v>
      </c>
      <c r="D93" s="21" t="str">
        <f>(IF((VLOOKUP(Table1[[#This Row],[SKU]],'[1]All Skus'!$A:$Y,2,FALSE))="AKG",(VLOOKUP(Table1[[#This Row],[SKU]],'[1]All Skus'!$A:$Y,5,FALSE)),""))</f>
        <v>AT510000</v>
      </c>
      <c r="E93" s="21">
        <f>(IF((VLOOKUP(Table1[[#This Row],[SKU]],'[1]All Skus'!$A:$Y,2,FALSE))="AKG",(VLOOKUP(Table1[[#This Row],[SKU]],'[1]All Skus'!$A:$Y,6,FALSE)),""))</f>
        <v>0</v>
      </c>
      <c r="F93" s="21">
        <f>(IF((VLOOKUP(Table1[[#This Row],[SKU]],'[1]All Skus'!$A:$Y,2,FALSE))="AKG",(VLOOKUP(Table1[[#This Row],[SKU]],'[1]All Skus'!$A:$Y,7,FALSE)),""))</f>
        <v>0</v>
      </c>
      <c r="G93" s="22" t="str">
        <f>(IF((VLOOKUP(Table1[[#This Row],[SKU]],'[1]All Skus'!$A:$Y,2,FALSE))="AKG",(VLOOKUP(Table1[[#This Row],[SKU]],'[1]All Skus'!$A:$Y,8,FALSE)),""))</f>
        <v>Gooseneck Microphone</v>
      </c>
      <c r="H93" s="22" t="str">
        <f>(IF((VLOOKUP(Table1[[#This Row],[SKU]],'[1]All Skus'!$A:$Y,2,FALSE))="AKG",(VLOOKUP(Table1[[#This Row],[SKU]],'[1]All Skus'!$A:$Y,9,FALSE)),""))</f>
        <v>Rugged 30 cm gooseneck with integrated XLR  connector</v>
      </c>
      <c r="I93" s="23">
        <f>(IF((VLOOKUP(Table1[[#This Row],[SKU]],'[1]All Skus'!$A:$Y,2,FALSE))="AKG",(VLOOKUP(Table1[[#This Row],[SKU]],'[1]All Skus'!$A:$Y,10,FALSE)),""))</f>
        <v>280</v>
      </c>
      <c r="J93" s="23">
        <f>(IF((VLOOKUP(Table1[[#This Row],[SKU]],'[1]All Skus'!$A:$Y,2,FALSE))="AKG",(VLOOKUP(Table1[[#This Row],[SKU]],'[1]All Skus'!$A:$Y,11,FALSE)),""))</f>
        <v>280</v>
      </c>
      <c r="K93" s="24">
        <f>(IF((VLOOKUP(Table1[[#This Row],[SKU]],'[1]All Skus'!$A:$Y,2,FALSE))="AKG",(VLOOKUP(Table1[[#This Row],[SKU]],'[1]All Skus'!$A:$Y,16,FALSE)),""))</f>
        <v>885038003106</v>
      </c>
      <c r="L93" s="24">
        <f>(IF((VLOOKUP(Table1[[#This Row],[SKU]],'[1]All Skus'!$A:$Y,2,FALSE))="AKG",(VLOOKUP(Table1[[#This Row],[SKU]],'[1]All Skus'!$A:$Y,17,FALSE)),""))</f>
        <v>9002761003109</v>
      </c>
      <c r="M93" s="25">
        <f>(IF((VLOOKUP(Table1[[#This Row],[SKU]],'[1]All Skus'!$A:$Y,2,FALSE))="AKG",(VLOOKUP(Table1[[#This Row],[SKU]],'[1]All Skus'!$A:$Y,18,FALSE)),""))</f>
        <v>3</v>
      </c>
      <c r="N93" s="25">
        <f>(IF((VLOOKUP(Table1[[#This Row],[SKU]],'[1]All Skus'!$A:$Y,2,FALSE))="AKG",(VLOOKUP(Table1[[#This Row],[SKU]],'[1]All Skus'!$A:$Y,19,FALSE)),""))</f>
        <v>5</v>
      </c>
      <c r="O93" s="25">
        <f>(IF((VLOOKUP(Table1[[#This Row],[SKU]],'[1]All Skus'!$A:$Y,2,FALSE))="AKG",(VLOOKUP(Table1[[#This Row],[SKU]],'[1]All Skus'!$A:$Y,20,FALSE)),""))</f>
        <v>20</v>
      </c>
      <c r="P93" s="25">
        <f>(IF((VLOOKUP(Table1[[#This Row],[SKU]],'[1]All Skus'!$A:$Y,2,FALSE))="AKG",(VLOOKUP(Table1[[#This Row],[SKU]],'[1]All Skus'!$A:$Y,21,FALSE)),""))</f>
        <v>3.2</v>
      </c>
      <c r="Q93" s="25" t="str">
        <f>(IF((VLOOKUP(Table1[[#This Row],[SKU]],'[1]All Skus'!$A:$Y,2,FALSE))="AKG",(VLOOKUP(Table1[[#This Row],[SKU]],'[1]All Skus'!$A:$Y,22,FALSE)),""))</f>
        <v>TW</v>
      </c>
      <c r="R93" s="25" t="str">
        <f>(IF((VLOOKUP(Table1[[#This Row],[SKU]],'[1]All Skus'!$A:$Y,2,FALSE))="AKG",(VLOOKUP(Table1[[#This Row],[SKU]],'[1]All Skus'!$A:$Y,23,FALSE)),""))</f>
        <v>Compliant</v>
      </c>
      <c r="S93" s="26" t="str">
        <f>(IF((VLOOKUP(Table1[[#This Row],[SKU]],'[1]All Skus'!$A:$Y,2,FALSE))="AKG",(VLOOKUP(Table1[[#This Row],[SKU]],'[1]All Skus'!$A:$Y,24,FALSE)),""))</f>
        <v>https://www.akg.com/modular-microphones-components/2765H00040.html</v>
      </c>
      <c r="T93" s="27">
        <v>91</v>
      </c>
    </row>
    <row r="94" spans="1:20" ht="15" customHeight="1" x14ac:dyDescent="0.3">
      <c r="A94" s="19" t="s">
        <v>111</v>
      </c>
      <c r="B94" s="20" t="str">
        <f>(IF((VLOOKUP(Table1[[#This Row],[SKU]],'[1]All Skus'!$A:$Y,2,FALSE))="AKG",(VLOOKUP(Table1[[#This Row],[SKU]],'[1]All Skus'!$A:$Y,3,FALSE)), ""))</f>
        <v>Installed</v>
      </c>
      <c r="C94" s="21" t="str">
        <f>(IF((VLOOKUP(Table1[[#This Row],[SKU]],'[1]All Skus'!$A:$Y,2,FALSE))="AKG",(VLOOKUP(Table1[[#This Row],[SKU]],'[1]All Skus'!$A:$Y,4,FALSE)),""))</f>
        <v>GN50 incl. DPA, screw set</v>
      </c>
      <c r="D94" s="21" t="str">
        <f>(IF((VLOOKUP(Table1[[#This Row],[SKU]],'[1]All Skus'!$A:$Y,2,FALSE))="AKG",(VLOOKUP(Table1[[#This Row],[SKU]],'[1]All Skus'!$A:$Y,5,FALSE)),""))</f>
        <v>AT510000</v>
      </c>
      <c r="E94" s="21">
        <f>(IF((VLOOKUP(Table1[[#This Row],[SKU]],'[1]All Skus'!$A:$Y,2,FALSE))="AKG",(VLOOKUP(Table1[[#This Row],[SKU]],'[1]All Skus'!$A:$Y,6,FALSE)),""))</f>
        <v>0</v>
      </c>
      <c r="F94" s="21">
        <f>(IF((VLOOKUP(Table1[[#This Row],[SKU]],'[1]All Skus'!$A:$Y,2,FALSE))="AKG",(VLOOKUP(Table1[[#This Row],[SKU]],'[1]All Skus'!$A:$Y,7,FALSE)),""))</f>
        <v>0</v>
      </c>
      <c r="G94" s="22" t="str">
        <f>(IF((VLOOKUP(Table1[[#This Row],[SKU]],'[1]All Skus'!$A:$Y,2,FALSE))="AKG",(VLOOKUP(Table1[[#This Row],[SKU]],'[1]All Skus'!$A:$Y,8,FALSE)),""))</f>
        <v>Gooseneck Microphone</v>
      </c>
      <c r="H94" s="22" t="str">
        <f>(IF((VLOOKUP(Table1[[#This Row],[SKU]],'[1]All Skus'!$A:$Y,2,FALSE))="AKG",(VLOOKUP(Table1[[#This Row],[SKU]],'[1]All Skus'!$A:$Y,9,FALSE)),""))</f>
        <v>Rugged 50 cm gooseneck for permanent screw-on installation, phantom powering module with XLR connector included</v>
      </c>
      <c r="I94" s="23">
        <f>(IF((VLOOKUP(Table1[[#This Row],[SKU]],'[1]All Skus'!$A:$Y,2,FALSE))="AKG",(VLOOKUP(Table1[[#This Row],[SKU]],'[1]All Skus'!$A:$Y,10,FALSE)),""))</f>
        <v>280</v>
      </c>
      <c r="J94" s="23">
        <f>(IF((VLOOKUP(Table1[[#This Row],[SKU]],'[1]All Skus'!$A:$Y,2,FALSE))="AKG",(VLOOKUP(Table1[[#This Row],[SKU]],'[1]All Skus'!$A:$Y,11,FALSE)),""))</f>
        <v>280</v>
      </c>
      <c r="K94" s="24">
        <f>(IF((VLOOKUP(Table1[[#This Row],[SKU]],'[1]All Skus'!$A:$Y,2,FALSE))="AKG",(VLOOKUP(Table1[[#This Row],[SKU]],'[1]All Skus'!$A:$Y,16,FALSE)),""))</f>
        <v>885038004578</v>
      </c>
      <c r="L94" s="24">
        <f>(IF((VLOOKUP(Table1[[#This Row],[SKU]],'[1]All Skus'!$A:$Y,2,FALSE))="AKG",(VLOOKUP(Table1[[#This Row],[SKU]],'[1]All Skus'!$A:$Y,17,FALSE)),""))</f>
        <v>9002761004571</v>
      </c>
      <c r="M94" s="25">
        <f>(IF((VLOOKUP(Table1[[#This Row],[SKU]],'[1]All Skus'!$A:$Y,2,FALSE))="AKG",(VLOOKUP(Table1[[#This Row],[SKU]],'[1]All Skus'!$A:$Y,18,FALSE)),""))</f>
        <v>3</v>
      </c>
      <c r="N94" s="25">
        <f>(IF((VLOOKUP(Table1[[#This Row],[SKU]],'[1]All Skus'!$A:$Y,2,FALSE))="AKG",(VLOOKUP(Table1[[#This Row],[SKU]],'[1]All Skus'!$A:$Y,19,FALSE)),""))</f>
        <v>26</v>
      </c>
      <c r="O94" s="25">
        <f>(IF((VLOOKUP(Table1[[#This Row],[SKU]],'[1]All Skus'!$A:$Y,2,FALSE))="AKG",(VLOOKUP(Table1[[#This Row],[SKU]],'[1]All Skus'!$A:$Y,20,FALSE)),""))</f>
        <v>5</v>
      </c>
      <c r="P94" s="25">
        <f>(IF((VLOOKUP(Table1[[#This Row],[SKU]],'[1]All Skus'!$A:$Y,2,FALSE))="AKG",(VLOOKUP(Table1[[#This Row],[SKU]],'[1]All Skus'!$A:$Y,21,FALSE)),""))</f>
        <v>3.2</v>
      </c>
      <c r="Q94" s="25" t="str">
        <f>(IF((VLOOKUP(Table1[[#This Row],[SKU]],'[1]All Skus'!$A:$Y,2,FALSE))="AKG",(VLOOKUP(Table1[[#This Row],[SKU]],'[1]All Skus'!$A:$Y,22,FALSE)),""))</f>
        <v>TW</v>
      </c>
      <c r="R94" s="25" t="str">
        <f>(IF((VLOOKUP(Table1[[#This Row],[SKU]],'[1]All Skus'!$A:$Y,2,FALSE))="AKG",(VLOOKUP(Table1[[#This Row],[SKU]],'[1]All Skus'!$A:$Y,23,FALSE)),""))</f>
        <v>Compliant</v>
      </c>
      <c r="S94" s="26" t="str">
        <f>(IF((VLOOKUP(Table1[[#This Row],[SKU]],'[1]All Skus'!$A:$Y,2,FALSE))="AKG",(VLOOKUP(Table1[[#This Row],[SKU]],'[1]All Skus'!$A:$Y,24,FALSE)),""))</f>
        <v>https://www.akg.com/modular-microphones-components/2765H00080.html</v>
      </c>
      <c r="T94" s="27">
        <v>92</v>
      </c>
    </row>
    <row r="95" spans="1:20" ht="15" customHeight="1" x14ac:dyDescent="0.3">
      <c r="A95" s="19" t="s">
        <v>112</v>
      </c>
      <c r="B95" s="20" t="str">
        <f>(IF((VLOOKUP(Table1[[#This Row],[SKU]],'[1]All Skus'!$A:$Y,2,FALSE))="AKG",(VLOOKUP(Table1[[#This Row],[SKU]],'[1]All Skus'!$A:$Y,3,FALSE)), ""))</f>
        <v>Installed</v>
      </c>
      <c r="C95" s="21" t="str">
        <f>(IF((VLOOKUP(Table1[[#This Row],[SKU]],'[1]All Skus'!$A:$Y,2,FALSE))="AKG",(VLOOKUP(Table1[[#This Row],[SKU]],'[1]All Skus'!$A:$Y,4,FALSE)),""))</f>
        <v>GN50 E incl. DPA</v>
      </c>
      <c r="D95" s="21" t="str">
        <f>(IF((VLOOKUP(Table1[[#This Row],[SKU]],'[1]All Skus'!$A:$Y,2,FALSE))="AKG",(VLOOKUP(Table1[[#This Row],[SKU]],'[1]All Skus'!$A:$Y,5,FALSE)),""))</f>
        <v>AT510000</v>
      </c>
      <c r="E95" s="21">
        <f>(IF((VLOOKUP(Table1[[#This Row],[SKU]],'[1]All Skus'!$A:$Y,2,FALSE))="AKG",(VLOOKUP(Table1[[#This Row],[SKU]],'[1]All Skus'!$A:$Y,6,FALSE)),""))</f>
        <v>0</v>
      </c>
      <c r="F95" s="21">
        <f>(IF((VLOOKUP(Table1[[#This Row],[SKU]],'[1]All Skus'!$A:$Y,2,FALSE))="AKG",(VLOOKUP(Table1[[#This Row],[SKU]],'[1]All Skus'!$A:$Y,7,FALSE)),""))</f>
        <v>0</v>
      </c>
      <c r="G95" s="22" t="str">
        <f>(IF((VLOOKUP(Table1[[#This Row],[SKU]],'[1]All Skus'!$A:$Y,2,FALSE))="AKG",(VLOOKUP(Table1[[#This Row],[SKU]],'[1]All Skus'!$A:$Y,8,FALSE)),""))</f>
        <v>Gooseneck Microphone</v>
      </c>
      <c r="H95" s="22" t="str">
        <f>(IF((VLOOKUP(Table1[[#This Row],[SKU]],'[1]All Skus'!$A:$Y,2,FALSE))="AKG",(VLOOKUP(Table1[[#This Row],[SKU]],'[1]All Skus'!$A:$Y,9,FALSE)),""))</f>
        <v>Rugged 50 cm gooseneck with integrated XLR connector</v>
      </c>
      <c r="I95" s="23">
        <f>(IF((VLOOKUP(Table1[[#This Row],[SKU]],'[1]All Skus'!$A:$Y,2,FALSE))="AKG",(VLOOKUP(Table1[[#This Row],[SKU]],'[1]All Skus'!$A:$Y,10,FALSE)),""))</f>
        <v>290</v>
      </c>
      <c r="J95" s="23">
        <f>(IF((VLOOKUP(Table1[[#This Row],[SKU]],'[1]All Skus'!$A:$Y,2,FALSE))="AKG",(VLOOKUP(Table1[[#This Row],[SKU]],'[1]All Skus'!$A:$Y,11,FALSE)),""))</f>
        <v>290</v>
      </c>
      <c r="K95" s="24">
        <f>(IF((VLOOKUP(Table1[[#This Row],[SKU]],'[1]All Skus'!$A:$Y,2,FALSE))="AKG",(VLOOKUP(Table1[[#This Row],[SKU]],'[1]All Skus'!$A:$Y,16,FALSE)),""))</f>
        <v>885038004585</v>
      </c>
      <c r="L95" s="24">
        <f>(IF((VLOOKUP(Table1[[#This Row],[SKU]],'[1]All Skus'!$A:$Y,2,FALSE))="AKG",(VLOOKUP(Table1[[#This Row],[SKU]],'[1]All Skus'!$A:$Y,17,FALSE)),""))</f>
        <v>9002761004588</v>
      </c>
      <c r="M95" s="25">
        <f>(IF((VLOOKUP(Table1[[#This Row],[SKU]],'[1]All Skus'!$A:$Y,2,FALSE))="AKG",(VLOOKUP(Table1[[#This Row],[SKU]],'[1]All Skus'!$A:$Y,18,FALSE)),""))</f>
        <v>5</v>
      </c>
      <c r="N95" s="25">
        <f>(IF((VLOOKUP(Table1[[#This Row],[SKU]],'[1]All Skus'!$A:$Y,2,FALSE))="AKG",(VLOOKUP(Table1[[#This Row],[SKU]],'[1]All Skus'!$A:$Y,19,FALSE)),""))</f>
        <v>5</v>
      </c>
      <c r="O95" s="25">
        <f>(IF((VLOOKUP(Table1[[#This Row],[SKU]],'[1]All Skus'!$A:$Y,2,FALSE))="AKG",(VLOOKUP(Table1[[#This Row],[SKU]],'[1]All Skus'!$A:$Y,20,FALSE)),""))</f>
        <v>27</v>
      </c>
      <c r="P95" s="25">
        <f>(IF((VLOOKUP(Table1[[#This Row],[SKU]],'[1]All Skus'!$A:$Y,2,FALSE))="AKG",(VLOOKUP(Table1[[#This Row],[SKU]],'[1]All Skus'!$A:$Y,21,FALSE)),""))</f>
        <v>3.2</v>
      </c>
      <c r="Q95" s="25" t="str">
        <f>(IF((VLOOKUP(Table1[[#This Row],[SKU]],'[1]All Skus'!$A:$Y,2,FALSE))="AKG",(VLOOKUP(Table1[[#This Row],[SKU]],'[1]All Skus'!$A:$Y,22,FALSE)),""))</f>
        <v>TW</v>
      </c>
      <c r="R95" s="25" t="str">
        <f>(IF((VLOOKUP(Table1[[#This Row],[SKU]],'[1]All Skus'!$A:$Y,2,FALSE))="AKG",(VLOOKUP(Table1[[#This Row],[SKU]],'[1]All Skus'!$A:$Y,23,FALSE)),""))</f>
        <v>Compliant</v>
      </c>
      <c r="S95" s="26" t="str">
        <f>(IF((VLOOKUP(Table1[[#This Row],[SKU]],'[1]All Skus'!$A:$Y,2,FALSE))="AKG",(VLOOKUP(Table1[[#This Row],[SKU]],'[1]All Skus'!$A:$Y,24,FALSE)),""))</f>
        <v>https://www.akg.com/modular-microphones-components/2765H00090.html</v>
      </c>
      <c r="T95" s="27">
        <v>93</v>
      </c>
    </row>
    <row r="96" spans="1:20" ht="15" customHeight="1" x14ac:dyDescent="0.3">
      <c r="A96" s="19" t="s">
        <v>113</v>
      </c>
      <c r="B96" s="20" t="str">
        <f>(IF((VLOOKUP(Table1[[#This Row],[SKU]],'[1]All Skus'!$A:$Y,2,FALSE))="AKG",(VLOOKUP(Table1[[#This Row],[SKU]],'[1]All Skus'!$A:$Y,3,FALSE)), ""))</f>
        <v>Installed</v>
      </c>
      <c r="C96" s="21" t="str">
        <f>(IF((VLOOKUP(Table1[[#This Row],[SKU]],'[1]All Skus'!$A:$Y,2,FALSE))="AKG",(VLOOKUP(Table1[[#This Row],[SKU]],'[1]All Skus'!$A:$Y,4,FALSE)),""))</f>
        <v>GN50 CS</v>
      </c>
      <c r="D96" s="21" t="str">
        <f>(IF((VLOOKUP(Table1[[#This Row],[SKU]],'[1]All Skus'!$A:$Y,2,FALSE))="AKG",(VLOOKUP(Table1[[#This Row],[SKU]],'[1]All Skus'!$A:$Y,5,FALSE)),""))</f>
        <v>AT510000</v>
      </c>
      <c r="E96" s="21">
        <f>(IF((VLOOKUP(Table1[[#This Row],[SKU]],'[1]All Skus'!$A:$Y,2,FALSE))="AKG",(VLOOKUP(Table1[[#This Row],[SKU]],'[1]All Skus'!$A:$Y,6,FALSE)),""))</f>
        <v>0</v>
      </c>
      <c r="F96" s="21">
        <f>(IF((VLOOKUP(Table1[[#This Row],[SKU]],'[1]All Skus'!$A:$Y,2,FALSE))="AKG",(VLOOKUP(Table1[[#This Row],[SKU]],'[1]All Skus'!$A:$Y,7,FALSE)),""))</f>
        <v>0</v>
      </c>
      <c r="G96" s="22" t="str">
        <f>(IF((VLOOKUP(Table1[[#This Row],[SKU]],'[1]All Skus'!$A:$Y,2,FALSE))="AKG",(VLOOKUP(Table1[[#This Row],[SKU]],'[1]All Skus'!$A:$Y,8,FALSE)),""))</f>
        <v>Gooseneck Microphone</v>
      </c>
      <c r="H96" s="22" t="str">
        <f>(IF((VLOOKUP(Table1[[#This Row],[SKU]],'[1]All Skus'!$A:$Y,2,FALSE))="AKG",(VLOOKUP(Table1[[#This Row],[SKU]],'[1]All Skus'!$A:$Y,9,FALSE)),""))</f>
        <v>Gooseneck module - 50 cm; for use with CS5 conferencing systems</v>
      </c>
      <c r="I96" s="23">
        <f>(IF((VLOOKUP(Table1[[#This Row],[SKU]],'[1]All Skus'!$A:$Y,2,FALSE))="AKG",(VLOOKUP(Table1[[#This Row],[SKU]],'[1]All Skus'!$A:$Y,10,FALSE)),""))</f>
        <v>222</v>
      </c>
      <c r="J96" s="23">
        <f>(IF((VLOOKUP(Table1[[#This Row],[SKU]],'[1]All Skus'!$A:$Y,2,FALSE))="AKG",(VLOOKUP(Table1[[#This Row],[SKU]],'[1]All Skus'!$A:$Y,11,FALSE)),""))</f>
        <v>222</v>
      </c>
      <c r="K96" s="24">
        <f>(IF((VLOOKUP(Table1[[#This Row],[SKU]],'[1]All Skus'!$A:$Y,2,FALSE))="AKG",(VLOOKUP(Table1[[#This Row],[SKU]],'[1]All Skus'!$A:$Y,16,FALSE)),""))</f>
        <v>885038005711</v>
      </c>
      <c r="L96" s="24">
        <f>(IF((VLOOKUP(Table1[[#This Row],[SKU]],'[1]All Skus'!$A:$Y,2,FALSE))="AKG",(VLOOKUP(Table1[[#This Row],[SKU]],'[1]All Skus'!$A:$Y,17,FALSE)),""))</f>
        <v>9002761005714</v>
      </c>
      <c r="M96" s="25">
        <f>(IF((VLOOKUP(Table1[[#This Row],[SKU]],'[1]All Skus'!$A:$Y,2,FALSE))="AKG",(VLOOKUP(Table1[[#This Row],[SKU]],'[1]All Skus'!$A:$Y,18,FALSE)),""))</f>
        <v>3</v>
      </c>
      <c r="N96" s="25">
        <f>(IF((VLOOKUP(Table1[[#This Row],[SKU]],'[1]All Skus'!$A:$Y,2,FALSE))="AKG",(VLOOKUP(Table1[[#This Row],[SKU]],'[1]All Skus'!$A:$Y,19,FALSE)),""))</f>
        <v>26</v>
      </c>
      <c r="O96" s="25">
        <f>(IF((VLOOKUP(Table1[[#This Row],[SKU]],'[1]All Skus'!$A:$Y,2,FALSE))="AKG",(VLOOKUP(Table1[[#This Row],[SKU]],'[1]All Skus'!$A:$Y,20,FALSE)),""))</f>
        <v>3</v>
      </c>
      <c r="P96" s="25">
        <f>(IF((VLOOKUP(Table1[[#This Row],[SKU]],'[1]All Skus'!$A:$Y,2,FALSE))="AKG",(VLOOKUP(Table1[[#This Row],[SKU]],'[1]All Skus'!$A:$Y,21,FALSE)),""))</f>
        <v>2.8</v>
      </c>
      <c r="Q96" s="25" t="str">
        <f>(IF((VLOOKUP(Table1[[#This Row],[SKU]],'[1]All Skus'!$A:$Y,2,FALSE))="AKG",(VLOOKUP(Table1[[#This Row],[SKU]],'[1]All Skus'!$A:$Y,22,FALSE)),""))</f>
        <v>TW</v>
      </c>
      <c r="R96" s="25" t="str">
        <f>(IF((VLOOKUP(Table1[[#This Row],[SKU]],'[1]All Skus'!$A:$Y,2,FALSE))="AKG",(VLOOKUP(Table1[[#This Row],[SKU]],'[1]All Skus'!$A:$Y,23,FALSE)),""))</f>
        <v>Compliant</v>
      </c>
      <c r="S96" s="26" t="str">
        <f>(IF((VLOOKUP(Table1[[#This Row],[SKU]],'[1]All Skus'!$A:$Y,2,FALSE))="AKG",(VLOOKUP(Table1[[#This Row],[SKU]],'[1]All Skus'!$A:$Y,24,FALSE)),""))</f>
        <v>https://www.akg.com/modular-microphones-components/GN50.html?dwvar_GN50_color=Grey-GLOBAL-Current</v>
      </c>
      <c r="T96" s="27">
        <v>94</v>
      </c>
    </row>
    <row r="97" spans="1:20" ht="15" customHeight="1" x14ac:dyDescent="0.3">
      <c r="A97" s="29" t="s">
        <v>114</v>
      </c>
      <c r="B97" s="20" t="str">
        <f>(IF((VLOOKUP(Table1[[#This Row],[SKU]],'[1]All Skus'!$A:$Y,2,FALSE))="AKG",(VLOOKUP(Table1[[#This Row],[SKU]],'[1]All Skus'!$A:$Y,3,FALSE)), ""))</f>
        <v>Installed</v>
      </c>
      <c r="C97" s="21" t="str">
        <f>(IF((VLOOKUP(Table1[[#This Row],[SKU]],'[1]All Skus'!$A:$Y,2,FALSE))="AKG",(VLOOKUP(Table1[[#This Row],[SKU]],'[1]All Skus'!$A:$Y,4,FALSE)),""))</f>
        <v xml:space="preserve">GN50 E 5-pin     </v>
      </c>
      <c r="D97" s="21" t="str">
        <f>(IF((VLOOKUP(Table1[[#This Row],[SKU]],'[1]All Skus'!$A:$Y,2,FALSE))="AKG",(VLOOKUP(Table1[[#This Row],[SKU]],'[1]All Skus'!$A:$Y,5,FALSE)),""))</f>
        <v>AT510000</v>
      </c>
      <c r="E97" s="21">
        <f>(IF((VLOOKUP(Table1[[#This Row],[SKU]],'[1]All Skus'!$A:$Y,2,FALSE))="AKG",(VLOOKUP(Table1[[#This Row],[SKU]],'[1]All Skus'!$A:$Y,6,FALSE)),""))</f>
        <v>0</v>
      </c>
      <c r="F97" s="21">
        <f>(IF((VLOOKUP(Table1[[#This Row],[SKU]],'[1]All Skus'!$A:$Y,2,FALSE))="AKG",(VLOOKUP(Table1[[#This Row],[SKU]],'[1]All Skus'!$A:$Y,7,FALSE)),""))</f>
        <v>0</v>
      </c>
      <c r="G97" s="22" t="str">
        <f>(IF((VLOOKUP(Table1[[#This Row],[SKU]],'[1]All Skus'!$A:$Y,2,FALSE))="AKG",(VLOOKUP(Table1[[#This Row],[SKU]],'[1]All Skus'!$A:$Y,8,FALSE)),""))</f>
        <v>Gooseneck Microphone</v>
      </c>
      <c r="H97" s="22" t="str">
        <f>(IF((VLOOKUP(Table1[[#This Row],[SKU]],'[1]All Skus'!$A:$Y,2,FALSE))="AKG",(VLOOKUP(Table1[[#This Row],[SKU]],'[1]All Skus'!$A:$Y,9,FALSE)),""))</f>
        <v>Rugged 50 cm gooseneck with integrated 5-pin XLR connector &amp; phantom power adapter, provides 2 additional pins for LED control</v>
      </c>
      <c r="I97" s="23">
        <f>(IF((VLOOKUP(Table1[[#This Row],[SKU]],'[1]All Skus'!$A:$Y,2,FALSE))="AKG",(VLOOKUP(Table1[[#This Row],[SKU]],'[1]All Skus'!$A:$Y,10,FALSE)),""))</f>
        <v>280</v>
      </c>
      <c r="J97" s="23">
        <f>(IF((VLOOKUP(Table1[[#This Row],[SKU]],'[1]All Skus'!$A:$Y,2,FALSE))="AKG",(VLOOKUP(Table1[[#This Row],[SKU]],'[1]All Skus'!$A:$Y,11,FALSE)),""))</f>
        <v>280</v>
      </c>
      <c r="K97" s="24">
        <f>(IF((VLOOKUP(Table1[[#This Row],[SKU]],'[1]All Skus'!$A:$Y,2,FALSE))="AKG",(VLOOKUP(Table1[[#This Row],[SKU]],'[1]All Skus'!$A:$Y,16,FALSE)),""))</f>
        <v>885038008484</v>
      </c>
      <c r="L97" s="24">
        <f>(IF((VLOOKUP(Table1[[#This Row],[SKU]],'[1]All Skus'!$A:$Y,2,FALSE))="AKG",(VLOOKUP(Table1[[#This Row],[SKU]],'[1]All Skus'!$A:$Y,17,FALSE)),""))</f>
        <v>9002761008487</v>
      </c>
      <c r="M97" s="25">
        <f>(IF((VLOOKUP(Table1[[#This Row],[SKU]],'[1]All Skus'!$A:$Y,2,FALSE))="AKG",(VLOOKUP(Table1[[#This Row],[SKU]],'[1]All Skus'!$A:$Y,18,FALSE)),""))</f>
        <v>3</v>
      </c>
      <c r="N97" s="25">
        <f>(IF((VLOOKUP(Table1[[#This Row],[SKU]],'[1]All Skus'!$A:$Y,2,FALSE))="AKG",(VLOOKUP(Table1[[#This Row],[SKU]],'[1]All Skus'!$A:$Y,19,FALSE)),""))</f>
        <v>4</v>
      </c>
      <c r="O97" s="25">
        <f>(IF((VLOOKUP(Table1[[#This Row],[SKU]],'[1]All Skus'!$A:$Y,2,FALSE))="AKG",(VLOOKUP(Table1[[#This Row],[SKU]],'[1]All Skus'!$A:$Y,20,FALSE)),""))</f>
        <v>27</v>
      </c>
      <c r="P97" s="25">
        <f>(IF((VLOOKUP(Table1[[#This Row],[SKU]],'[1]All Skus'!$A:$Y,2,FALSE))="AKG",(VLOOKUP(Table1[[#This Row],[SKU]],'[1]All Skus'!$A:$Y,21,FALSE)),""))</f>
        <v>3</v>
      </c>
      <c r="Q97" s="25" t="str">
        <f>(IF((VLOOKUP(Table1[[#This Row],[SKU]],'[1]All Skus'!$A:$Y,2,FALSE))="AKG",(VLOOKUP(Table1[[#This Row],[SKU]],'[1]All Skus'!$A:$Y,22,FALSE)),""))</f>
        <v>TW</v>
      </c>
      <c r="R97" s="25" t="str">
        <f>(IF((VLOOKUP(Table1[[#This Row],[SKU]],'[1]All Skus'!$A:$Y,2,FALSE))="AKG",(VLOOKUP(Table1[[#This Row],[SKU]],'[1]All Skus'!$A:$Y,23,FALSE)),""))</f>
        <v>Compliant</v>
      </c>
      <c r="S97" s="26" t="str">
        <f>(IF((VLOOKUP(Table1[[#This Row],[SKU]],'[1]All Skus'!$A:$Y,2,FALSE))="AKG",(VLOOKUP(Table1[[#This Row],[SKU]],'[1]All Skus'!$A:$Y,24,FALSE)),""))</f>
        <v>https://www.akg.com/modular-microphones-components/2765H00410.html</v>
      </c>
      <c r="T97" s="27">
        <v>95</v>
      </c>
    </row>
    <row r="98" spans="1:20" ht="15" customHeight="1" x14ac:dyDescent="0.3">
      <c r="A98" s="29" t="s">
        <v>115</v>
      </c>
      <c r="B98" s="20" t="str">
        <f>(IF((VLOOKUP(Table1[[#This Row],[SKU]],'[1]All Skus'!$A:$Y,2,FALSE))="AKG",(VLOOKUP(Table1[[#This Row],[SKU]],'[1]All Skus'!$A:$Y,3,FALSE)), ""))</f>
        <v>Installed</v>
      </c>
      <c r="C98" s="21" t="str">
        <f>(IF((VLOOKUP(Table1[[#This Row],[SKU]],'[1]All Skus'!$A:$Y,2,FALSE))="AKG",(VLOOKUP(Table1[[#This Row],[SKU]],'[1]All Skus'!$A:$Y,4,FALSE)),""))</f>
        <v>GN50 ESP incl. windscreen</v>
      </c>
      <c r="D98" s="21" t="str">
        <f>(IF((VLOOKUP(Table1[[#This Row],[SKU]],'[1]All Skus'!$A:$Y,2,FALSE))="AKG",(VLOOKUP(Table1[[#This Row],[SKU]],'[1]All Skus'!$A:$Y,5,FALSE)),""))</f>
        <v>AT510000</v>
      </c>
      <c r="E98" s="21">
        <f>(IF((VLOOKUP(Table1[[#This Row],[SKU]],'[1]All Skus'!$A:$Y,2,FALSE))="AKG",(VLOOKUP(Table1[[#This Row],[SKU]],'[1]All Skus'!$A:$Y,6,FALSE)),""))</f>
        <v>0</v>
      </c>
      <c r="F98" s="21">
        <f>(IF((VLOOKUP(Table1[[#This Row],[SKU]],'[1]All Skus'!$A:$Y,2,FALSE))="AKG",(VLOOKUP(Table1[[#This Row],[SKU]],'[1]All Skus'!$A:$Y,7,FALSE)),""))</f>
        <v>0</v>
      </c>
      <c r="G98" s="22" t="str">
        <f>(IF((VLOOKUP(Table1[[#This Row],[SKU]],'[1]All Skus'!$A:$Y,2,FALSE))="AKG",(VLOOKUP(Table1[[#This Row],[SKU]],'[1]All Skus'!$A:$Y,8,FALSE)),""))</f>
        <v>Gooseneck Microphone</v>
      </c>
      <c r="H98" s="22" t="str">
        <f>(IF((VLOOKUP(Table1[[#This Row],[SKU]],'[1]All Skus'!$A:$Y,2,FALSE))="AKG",(VLOOKUP(Table1[[#This Row],[SKU]],'[1]All Skus'!$A:$Y,9,FALSE)),""))</f>
        <v>Rugged 50 cm gooseneck module, programmable mute switch (on/off, push-to-talk, push-to-mute),high RFI immunity, LED ring, XLR connector</v>
      </c>
      <c r="I98" s="23">
        <f>(IF((VLOOKUP(Table1[[#This Row],[SKU]],'[1]All Skus'!$A:$Y,2,FALSE))="AKG",(VLOOKUP(Table1[[#This Row],[SKU]],'[1]All Skus'!$A:$Y,10,FALSE)),""))</f>
        <v>392</v>
      </c>
      <c r="J98" s="23">
        <f>(IF((VLOOKUP(Table1[[#This Row],[SKU]],'[1]All Skus'!$A:$Y,2,FALSE))="AKG",(VLOOKUP(Table1[[#This Row],[SKU]],'[1]All Skus'!$A:$Y,11,FALSE)),""))</f>
        <v>392</v>
      </c>
      <c r="K98" s="24">
        <f>(IF((VLOOKUP(Table1[[#This Row],[SKU]],'[1]All Skus'!$A:$Y,2,FALSE))="AKG",(VLOOKUP(Table1[[#This Row],[SKU]],'[1]All Skus'!$A:$Y,16,FALSE)),""))</f>
        <v>885038016397</v>
      </c>
      <c r="L98" s="24">
        <f>(IF((VLOOKUP(Table1[[#This Row],[SKU]],'[1]All Skus'!$A:$Y,2,FALSE))="AKG",(VLOOKUP(Table1[[#This Row],[SKU]],'[1]All Skus'!$A:$Y,17,FALSE)),""))</f>
        <v>9002761016390</v>
      </c>
      <c r="M98" s="25">
        <f>(IF((VLOOKUP(Table1[[#This Row],[SKU]],'[1]All Skus'!$A:$Y,2,FALSE))="AKG",(VLOOKUP(Table1[[#This Row],[SKU]],'[1]All Skus'!$A:$Y,18,FALSE)),""))</f>
        <v>26</v>
      </c>
      <c r="N98" s="25">
        <f>(IF((VLOOKUP(Table1[[#This Row],[SKU]],'[1]All Skus'!$A:$Y,2,FALSE))="AKG",(VLOOKUP(Table1[[#This Row],[SKU]],'[1]All Skus'!$A:$Y,19,FALSE)),""))</f>
        <v>3</v>
      </c>
      <c r="O98" s="25">
        <f>(IF((VLOOKUP(Table1[[#This Row],[SKU]],'[1]All Skus'!$A:$Y,2,FALSE))="AKG",(VLOOKUP(Table1[[#This Row],[SKU]],'[1]All Skus'!$A:$Y,20,FALSE)),""))</f>
        <v>5</v>
      </c>
      <c r="P98" s="25">
        <f>(IF((VLOOKUP(Table1[[#This Row],[SKU]],'[1]All Skus'!$A:$Y,2,FALSE))="AKG",(VLOOKUP(Table1[[#This Row],[SKU]],'[1]All Skus'!$A:$Y,21,FALSE)),""))</f>
        <v>3</v>
      </c>
      <c r="Q98" s="25" t="str">
        <f>(IF((VLOOKUP(Table1[[#This Row],[SKU]],'[1]All Skus'!$A:$Y,2,FALSE))="AKG",(VLOOKUP(Table1[[#This Row],[SKU]],'[1]All Skus'!$A:$Y,22,FALSE)),""))</f>
        <v>TW</v>
      </c>
      <c r="R98" s="25" t="str">
        <f>(IF((VLOOKUP(Table1[[#This Row],[SKU]],'[1]All Skus'!$A:$Y,2,FALSE))="AKG",(VLOOKUP(Table1[[#This Row],[SKU]],'[1]All Skus'!$A:$Y,23,FALSE)),""))</f>
        <v>Compliant</v>
      </c>
      <c r="S98" s="26" t="str">
        <f>(IF((VLOOKUP(Table1[[#This Row],[SKU]],'[1]All Skus'!$A:$Y,2,FALSE))="AKG",(VLOOKUP(Table1[[#This Row],[SKU]],'[1]All Skus'!$A:$Y,24,FALSE)),""))</f>
        <v>https://www.akg.com/modular-microphones-components/2765H00470.html</v>
      </c>
      <c r="T98" s="27">
        <v>96</v>
      </c>
    </row>
    <row r="99" spans="1:20" ht="15" customHeight="1" x14ac:dyDescent="0.3">
      <c r="A99" s="29" t="s">
        <v>116</v>
      </c>
      <c r="B99" s="20" t="str">
        <f>(IF((VLOOKUP(Table1[[#This Row],[SKU]],'[1]All Skus'!$A:$Y,2,FALSE))="AKG",(VLOOKUP(Table1[[#This Row],[SKU]],'[1]All Skus'!$A:$Y,3,FALSE)), ""))</f>
        <v>Installed</v>
      </c>
      <c r="C99" s="21" t="str">
        <f>(IF((VLOOKUP(Table1[[#This Row],[SKU]],'[1]All Skus'!$A:$Y,2,FALSE))="AKG",(VLOOKUP(Table1[[#This Row],[SKU]],'[1]All Skus'!$A:$Y,4,FALSE)),""))</f>
        <v>GN50 M</v>
      </c>
      <c r="D99" s="21" t="str">
        <f>(IF((VLOOKUP(Table1[[#This Row],[SKU]],'[1]All Skus'!$A:$Y,2,FALSE))="AKG",(VLOOKUP(Table1[[#This Row],[SKU]],'[1]All Skus'!$A:$Y,5,FALSE)),""))</f>
        <v>AT510000</v>
      </c>
      <c r="E99" s="21">
        <f>(IF((VLOOKUP(Table1[[#This Row],[SKU]],'[1]All Skus'!$A:$Y,2,FALSE))="AKG",(VLOOKUP(Table1[[#This Row],[SKU]],'[1]All Skus'!$A:$Y,6,FALSE)),""))</f>
        <v>0</v>
      </c>
      <c r="F99" s="21">
        <f>(IF((VLOOKUP(Table1[[#This Row],[SKU]],'[1]All Skus'!$A:$Y,2,FALSE))="AKG",(VLOOKUP(Table1[[#This Row],[SKU]],'[1]All Skus'!$A:$Y,7,FALSE)),""))</f>
        <v>0</v>
      </c>
      <c r="G99" s="22" t="str">
        <f>(IF((VLOOKUP(Table1[[#This Row],[SKU]],'[1]All Skus'!$A:$Y,2,FALSE))="AKG",(VLOOKUP(Table1[[#This Row],[SKU]],'[1]All Skus'!$A:$Y,8,FALSE)),""))</f>
        <v>Gooseneck Microphone</v>
      </c>
      <c r="H99" s="22" t="str">
        <f>(IF((VLOOKUP(Table1[[#This Row],[SKU]],'[1]All Skus'!$A:$Y,2,FALSE))="AKG",(VLOOKUP(Table1[[#This Row],[SKU]],'[1]All Skus'!$A:$Y,9,FALSE)),""))</f>
        <v>50cm gooseneck module; does not include capsule or powering module.</v>
      </c>
      <c r="I99" s="23">
        <f>(IF((VLOOKUP(Table1[[#This Row],[SKU]],'[1]All Skus'!$A:$Y,2,FALSE))="AKG",(VLOOKUP(Table1[[#This Row],[SKU]],'[1]All Skus'!$A:$Y,10,FALSE)),""))</f>
        <v>222</v>
      </c>
      <c r="J99" s="23">
        <f>(IF((VLOOKUP(Table1[[#This Row],[SKU]],'[1]All Skus'!$A:$Y,2,FALSE))="AKG",(VLOOKUP(Table1[[#This Row],[SKU]],'[1]All Skus'!$A:$Y,11,FALSE)),""))</f>
        <v>222</v>
      </c>
      <c r="K99" s="24">
        <f>(IF((VLOOKUP(Table1[[#This Row],[SKU]],'[1]All Skus'!$A:$Y,2,FALSE))="AKG",(VLOOKUP(Table1[[#This Row],[SKU]],'[1]All Skus'!$A:$Y,16,FALSE)),""))</f>
        <v>885038030669</v>
      </c>
      <c r="L99" s="24">
        <f>(IF((VLOOKUP(Table1[[#This Row],[SKU]],'[1]All Skus'!$A:$Y,2,FALSE))="AKG",(VLOOKUP(Table1[[#This Row],[SKU]],'[1]All Skus'!$A:$Y,17,FALSE)),""))</f>
        <v>9002761030662</v>
      </c>
      <c r="M99" s="25">
        <f>(IF((VLOOKUP(Table1[[#This Row],[SKU]],'[1]All Skus'!$A:$Y,2,FALSE))="AKG",(VLOOKUP(Table1[[#This Row],[SKU]],'[1]All Skus'!$A:$Y,18,FALSE)),""))</f>
        <v>1.5</v>
      </c>
      <c r="N99" s="25">
        <f>(IF((VLOOKUP(Table1[[#This Row],[SKU]],'[1]All Skus'!$A:$Y,2,FALSE))="AKG",(VLOOKUP(Table1[[#This Row],[SKU]],'[1]All Skus'!$A:$Y,19,FALSE)),""))</f>
        <v>21</v>
      </c>
      <c r="O99" s="25">
        <f>(IF((VLOOKUP(Table1[[#This Row],[SKU]],'[1]All Skus'!$A:$Y,2,FALSE))="AKG",(VLOOKUP(Table1[[#This Row],[SKU]],'[1]All Skus'!$A:$Y,20,FALSE)),""))</f>
        <v>1.5</v>
      </c>
      <c r="P99" s="25">
        <f>(IF((VLOOKUP(Table1[[#This Row],[SKU]],'[1]All Skus'!$A:$Y,2,FALSE))="AKG",(VLOOKUP(Table1[[#This Row],[SKU]],'[1]All Skus'!$A:$Y,21,FALSE)),""))</f>
        <v>1.28</v>
      </c>
      <c r="Q99" s="25" t="str">
        <f>(IF((VLOOKUP(Table1[[#This Row],[SKU]],'[1]All Skus'!$A:$Y,2,FALSE))="AKG",(VLOOKUP(Table1[[#This Row],[SKU]],'[1]All Skus'!$A:$Y,22,FALSE)),""))</f>
        <v>TW</v>
      </c>
      <c r="R99" s="25" t="str">
        <f>(IF((VLOOKUP(Table1[[#This Row],[SKU]],'[1]All Skus'!$A:$Y,2,FALSE))="AKG",(VLOOKUP(Table1[[#This Row],[SKU]],'[1]All Skus'!$A:$Y,23,FALSE)),""))</f>
        <v>Compliant</v>
      </c>
      <c r="S99" s="26" t="str">
        <f>(IF((VLOOKUP(Table1[[#This Row],[SKU]],'[1]All Skus'!$A:$Y,2,FALSE))="AKG",(VLOOKUP(Table1[[#This Row],[SKU]],'[1]All Skus'!$A:$Y,24,FALSE)),""))</f>
        <v>https://www.akg.com/modular-microphones-components/3165H00100.html</v>
      </c>
      <c r="T99" s="27">
        <v>97</v>
      </c>
    </row>
    <row r="100" spans="1:20" ht="15" customHeight="1" x14ac:dyDescent="0.3">
      <c r="A100" s="29" t="s">
        <v>117</v>
      </c>
      <c r="B100" s="20" t="str">
        <f>(IF((VLOOKUP(Table1[[#This Row],[SKU]],'[1]All Skus'!$A:$Y,2,FALSE))="AKG",(VLOOKUP(Table1[[#This Row],[SKU]],'[1]All Skus'!$A:$Y,3,FALSE)), ""))</f>
        <v>Installed</v>
      </c>
      <c r="C100" s="21" t="str">
        <f>(IF((VLOOKUP(Table1[[#This Row],[SKU]],'[1]All Skus'!$A:$Y,2,FALSE))="AKG",(VLOOKUP(Table1[[#This Row],[SKU]],'[1]All Skus'!$A:$Y,4,FALSE)),""))</f>
        <v>CGN99 C/S</v>
      </c>
      <c r="D100" s="21" t="str">
        <f>(IF((VLOOKUP(Table1[[#This Row],[SKU]],'[1]All Skus'!$A:$Y,2,FALSE))="AKG",(VLOOKUP(Table1[[#This Row],[SKU]],'[1]All Skus'!$A:$Y,5,FALSE)),""))</f>
        <v>AT110020</v>
      </c>
      <c r="E100" s="21">
        <f>(IF((VLOOKUP(Table1[[#This Row],[SKU]],'[1]All Skus'!$A:$Y,2,FALSE))="AKG",(VLOOKUP(Table1[[#This Row],[SKU]],'[1]All Skus'!$A:$Y,6,FALSE)),""))</f>
        <v>0</v>
      </c>
      <c r="F100" s="21">
        <f>(IF((VLOOKUP(Table1[[#This Row],[SKU]],'[1]All Skus'!$A:$Y,2,FALSE))="AKG",(VLOOKUP(Table1[[#This Row],[SKU]],'[1]All Skus'!$A:$Y,7,FALSE)),""))</f>
        <v>0</v>
      </c>
      <c r="G100" s="22" t="str">
        <f>(IF((VLOOKUP(Table1[[#This Row],[SKU]],'[1]All Skus'!$A:$Y,2,FALSE))="AKG",(VLOOKUP(Table1[[#This Row],[SKU]],'[1]All Skus'!$A:$Y,8,FALSE)),""))</f>
        <v>Gooseneck Microphone</v>
      </c>
      <c r="H100" s="22" t="str">
        <f>(IF((VLOOKUP(Table1[[#This Row],[SKU]],'[1]All Skus'!$A:$Y,2,FALSE))="AKG",(VLOOKUP(Table1[[#This Row],[SKU]],'[1]All Skus'!$A:$Y,9,FALSE)),""))</f>
        <v>Cardioid condenser microphone on 30cm Gooseneck, phantom powering module with XLR connector included</v>
      </c>
      <c r="I100" s="23">
        <f>(IF((VLOOKUP(Table1[[#This Row],[SKU]],'[1]All Skus'!$A:$Y,2,FALSE))="AKG",(VLOOKUP(Table1[[#This Row],[SKU]],'[1]All Skus'!$A:$Y,10,FALSE)),""))</f>
        <v>212</v>
      </c>
      <c r="J100" s="23">
        <f>(IF((VLOOKUP(Table1[[#This Row],[SKU]],'[1]All Skus'!$A:$Y,2,FALSE))="AKG",(VLOOKUP(Table1[[#This Row],[SKU]],'[1]All Skus'!$A:$Y,11,FALSE)),""))</f>
        <v>212</v>
      </c>
      <c r="K100" s="24">
        <f>(IF((VLOOKUP(Table1[[#This Row],[SKU]],'[1]All Skus'!$A:$Y,2,FALSE))="AKG",(VLOOKUP(Table1[[#This Row],[SKU]],'[1]All Skus'!$A:$Y,16,FALSE)),""))</f>
        <v>885038028345</v>
      </c>
      <c r="L100" s="24">
        <f>(IF((VLOOKUP(Table1[[#This Row],[SKU]],'[1]All Skus'!$A:$Y,2,FALSE))="AKG",(VLOOKUP(Table1[[#This Row],[SKU]],'[1]All Skus'!$A:$Y,17,FALSE)),""))</f>
        <v>9002761028348</v>
      </c>
      <c r="M100" s="25">
        <f>(IF((VLOOKUP(Table1[[#This Row],[SKU]],'[1]All Skus'!$A:$Y,2,FALSE))="AKG",(VLOOKUP(Table1[[#This Row],[SKU]],'[1]All Skus'!$A:$Y,18,FALSE)),""))</f>
        <v>3</v>
      </c>
      <c r="N100" s="25">
        <f>(IF((VLOOKUP(Table1[[#This Row],[SKU]],'[1]All Skus'!$A:$Y,2,FALSE))="AKG",(VLOOKUP(Table1[[#This Row],[SKU]],'[1]All Skus'!$A:$Y,19,FALSE)),""))</f>
        <v>25</v>
      </c>
      <c r="O100" s="25">
        <f>(IF((VLOOKUP(Table1[[#This Row],[SKU]],'[1]All Skus'!$A:$Y,2,FALSE))="AKG",(VLOOKUP(Table1[[#This Row],[SKU]],'[1]All Skus'!$A:$Y,20,FALSE)),""))</f>
        <v>3</v>
      </c>
      <c r="P100" s="25">
        <f>(IF((VLOOKUP(Table1[[#This Row],[SKU]],'[1]All Skus'!$A:$Y,2,FALSE))="AKG",(VLOOKUP(Table1[[#This Row],[SKU]],'[1]All Skus'!$A:$Y,21,FALSE)),""))</f>
        <v>3.6</v>
      </c>
      <c r="Q100" s="25" t="str">
        <f>(IF((VLOOKUP(Table1[[#This Row],[SKU]],'[1]All Skus'!$A:$Y,2,FALSE))="AKG",(VLOOKUP(Table1[[#This Row],[SKU]],'[1]All Skus'!$A:$Y,22,FALSE)),""))</f>
        <v>CN</v>
      </c>
      <c r="R100" s="25" t="str">
        <f>(IF((VLOOKUP(Table1[[#This Row],[SKU]],'[1]All Skus'!$A:$Y,2,FALSE))="AKG",(VLOOKUP(Table1[[#This Row],[SKU]],'[1]All Skus'!$A:$Y,23,FALSE)),""))</f>
        <v>Non Compliant</v>
      </c>
      <c r="S100" s="26" t="str">
        <f>(IF((VLOOKUP(Table1[[#This Row],[SKU]],'[1]All Skus'!$A:$Y,2,FALSE))="AKG",(VLOOKUP(Table1[[#This Row],[SKU]],'[1]All Skus'!$A:$Y,24,FALSE)),""))</f>
        <v>https://www.akg.com/Microphones/modular-microphones-components/2965H00110.html</v>
      </c>
      <c r="T100" s="27">
        <v>98</v>
      </c>
    </row>
    <row r="101" spans="1:20" ht="15" customHeight="1" x14ac:dyDescent="0.3">
      <c r="A101" s="19" t="s">
        <v>118</v>
      </c>
      <c r="B101" s="20" t="str">
        <f>(IF((VLOOKUP(Table1[[#This Row],[SKU]],'[1]All Skus'!$A:$Y,2,FALSE))="AKG",(VLOOKUP(Table1[[#This Row],[SKU]],'[1]All Skus'!$A:$Y,3,FALSE)), ""))</f>
        <v>Installed</v>
      </c>
      <c r="C101" s="21" t="str">
        <f>(IF((VLOOKUP(Table1[[#This Row],[SKU]],'[1]All Skus'!$A:$Y,2,FALSE))="AKG",(VLOOKUP(Table1[[#This Row],[SKU]],'[1]All Skus'!$A:$Y,4,FALSE)),""))</f>
        <v>CGN99 C/L</v>
      </c>
      <c r="D101" s="21" t="str">
        <f>(IF((VLOOKUP(Table1[[#This Row],[SKU]],'[1]All Skus'!$A:$Y,2,FALSE))="AKG",(VLOOKUP(Table1[[#This Row],[SKU]],'[1]All Skus'!$A:$Y,5,FALSE)),""))</f>
        <v>AT510000</v>
      </c>
      <c r="E101" s="21">
        <f>(IF((VLOOKUP(Table1[[#This Row],[SKU]],'[1]All Skus'!$A:$Y,2,FALSE))="AKG",(VLOOKUP(Table1[[#This Row],[SKU]],'[1]All Skus'!$A:$Y,6,FALSE)),""))</f>
        <v>0</v>
      </c>
      <c r="F101" s="21">
        <f>(IF((VLOOKUP(Table1[[#This Row],[SKU]],'[1]All Skus'!$A:$Y,2,FALSE))="AKG",(VLOOKUP(Table1[[#This Row],[SKU]],'[1]All Skus'!$A:$Y,7,FALSE)),""))</f>
        <v>0</v>
      </c>
      <c r="G101" s="22" t="str">
        <f>(IF((VLOOKUP(Table1[[#This Row],[SKU]],'[1]All Skus'!$A:$Y,2,FALSE))="AKG",(VLOOKUP(Table1[[#This Row],[SKU]],'[1]All Skus'!$A:$Y,8,FALSE)),""))</f>
        <v>Gooseneck Microphone</v>
      </c>
      <c r="H101" s="22" t="str">
        <f>(IF((VLOOKUP(Table1[[#This Row],[SKU]],'[1]All Skus'!$A:$Y,2,FALSE))="AKG",(VLOOKUP(Table1[[#This Row],[SKU]],'[1]All Skus'!$A:$Y,9,FALSE)),""))</f>
        <v>Cardioid condensermicrophone on 50cm Gooseneck, phantom powering module with XLR connector included</v>
      </c>
      <c r="I101" s="23">
        <f>(IF((VLOOKUP(Table1[[#This Row],[SKU]],'[1]All Skus'!$A:$Y,2,FALSE))="AKG",(VLOOKUP(Table1[[#This Row],[SKU]],'[1]All Skus'!$A:$Y,10,FALSE)),""))</f>
        <v>212</v>
      </c>
      <c r="J101" s="23">
        <f>(IF((VLOOKUP(Table1[[#This Row],[SKU]],'[1]All Skus'!$A:$Y,2,FALSE))="AKG",(VLOOKUP(Table1[[#This Row],[SKU]],'[1]All Skus'!$A:$Y,11,FALSE)),""))</f>
        <v>212</v>
      </c>
      <c r="K101" s="24">
        <f>(IF((VLOOKUP(Table1[[#This Row],[SKU]],'[1]All Skus'!$A:$Y,2,FALSE))="AKG",(VLOOKUP(Table1[[#This Row],[SKU]],'[1]All Skus'!$A:$Y,16,FALSE)),""))</f>
        <v>885038028369</v>
      </c>
      <c r="L101" s="24">
        <f>(IF((VLOOKUP(Table1[[#This Row],[SKU]],'[1]All Skus'!$A:$Y,2,FALSE))="AKG",(VLOOKUP(Table1[[#This Row],[SKU]],'[1]All Skus'!$A:$Y,17,FALSE)),""))</f>
        <v>9002761028362</v>
      </c>
      <c r="M101" s="25">
        <f>(IF((VLOOKUP(Table1[[#This Row],[SKU]],'[1]All Skus'!$A:$Y,2,FALSE))="AKG",(VLOOKUP(Table1[[#This Row],[SKU]],'[1]All Skus'!$A:$Y,18,FALSE)),""))</f>
        <v>3</v>
      </c>
      <c r="N101" s="25">
        <f>(IF((VLOOKUP(Table1[[#This Row],[SKU]],'[1]All Skus'!$A:$Y,2,FALSE))="AKG",(VLOOKUP(Table1[[#This Row],[SKU]],'[1]All Skus'!$A:$Y,19,FALSE)),""))</f>
        <v>25</v>
      </c>
      <c r="O101" s="25">
        <f>(IF((VLOOKUP(Table1[[#This Row],[SKU]],'[1]All Skus'!$A:$Y,2,FALSE))="AKG",(VLOOKUP(Table1[[#This Row],[SKU]],'[1]All Skus'!$A:$Y,20,FALSE)),""))</f>
        <v>3</v>
      </c>
      <c r="P101" s="25">
        <f>(IF((VLOOKUP(Table1[[#This Row],[SKU]],'[1]All Skus'!$A:$Y,2,FALSE))="AKG",(VLOOKUP(Table1[[#This Row],[SKU]],'[1]All Skus'!$A:$Y,21,FALSE)),""))</f>
        <v>3</v>
      </c>
      <c r="Q101" s="25" t="str">
        <f>(IF((VLOOKUP(Table1[[#This Row],[SKU]],'[1]All Skus'!$A:$Y,2,FALSE))="AKG",(VLOOKUP(Table1[[#This Row],[SKU]],'[1]All Skus'!$A:$Y,22,FALSE)),""))</f>
        <v>CN</v>
      </c>
      <c r="R101" s="25" t="str">
        <f>(IF((VLOOKUP(Table1[[#This Row],[SKU]],'[1]All Skus'!$A:$Y,2,FALSE))="AKG",(VLOOKUP(Table1[[#This Row],[SKU]],'[1]All Skus'!$A:$Y,23,FALSE)),""))</f>
        <v>Non Compliant</v>
      </c>
      <c r="S101" s="26" t="str">
        <f>(IF((VLOOKUP(Table1[[#This Row],[SKU]],'[1]All Skus'!$A:$Y,2,FALSE))="AKG",(VLOOKUP(Table1[[#This Row],[SKU]],'[1]All Skus'!$A:$Y,24,FALSE)),""))</f>
        <v>https://www.akg.com/Microphones/modular-microphones-components/2965H00130.html</v>
      </c>
      <c r="T101" s="27">
        <v>99</v>
      </c>
    </row>
    <row r="102" spans="1:20" ht="15" customHeight="1" x14ac:dyDescent="0.3">
      <c r="A102" s="19" t="s">
        <v>119</v>
      </c>
      <c r="B102" s="20" t="str">
        <f>(IF((VLOOKUP(Table1[[#This Row],[SKU]],'[1]All Skus'!$A:$Y,2,FALSE))="AKG",(VLOOKUP(Table1[[#This Row],[SKU]],'[1]All Skus'!$A:$Y,3,FALSE)), ""))</f>
        <v>Installed</v>
      </c>
      <c r="C102" s="21" t="str">
        <f>(IF((VLOOKUP(Table1[[#This Row],[SKU]],'[1]All Skus'!$A:$Y,2,FALSE))="AKG",(VLOOKUP(Table1[[#This Row],[SKU]],'[1]All Skus'!$A:$Y,4,FALSE)),""))</f>
        <v>CGN99 H/S</v>
      </c>
      <c r="D102" s="21" t="str">
        <f>(IF((VLOOKUP(Table1[[#This Row],[SKU]],'[1]All Skus'!$A:$Y,2,FALSE))="AKG",(VLOOKUP(Table1[[#This Row],[SKU]],'[1]All Skus'!$A:$Y,5,FALSE)),""))</f>
        <v>AT510000</v>
      </c>
      <c r="E102" s="21">
        <f>(IF((VLOOKUP(Table1[[#This Row],[SKU]],'[1]All Skus'!$A:$Y,2,FALSE))="AKG",(VLOOKUP(Table1[[#This Row],[SKU]],'[1]All Skus'!$A:$Y,6,FALSE)),""))</f>
        <v>0</v>
      </c>
      <c r="F102" s="21">
        <f>(IF((VLOOKUP(Table1[[#This Row],[SKU]],'[1]All Skus'!$A:$Y,2,FALSE))="AKG",(VLOOKUP(Table1[[#This Row],[SKU]],'[1]All Skus'!$A:$Y,7,FALSE)),""))</f>
        <v>0</v>
      </c>
      <c r="G102" s="22" t="str">
        <f>(IF((VLOOKUP(Table1[[#This Row],[SKU]],'[1]All Skus'!$A:$Y,2,FALSE))="AKG",(VLOOKUP(Table1[[#This Row],[SKU]],'[1]All Skus'!$A:$Y,8,FALSE)),""))</f>
        <v>Gooseneck Microphone</v>
      </c>
      <c r="H102" s="22" t="str">
        <f>(IF((VLOOKUP(Table1[[#This Row],[SKU]],'[1]All Skus'!$A:$Y,2,FALSE))="AKG",(VLOOKUP(Table1[[#This Row],[SKU]],'[1]All Skus'!$A:$Y,9,FALSE)),""))</f>
        <v>Hypercardioid condenser microphone on 30cm gooseneck, phantom powering module with XLR connector included</v>
      </c>
      <c r="I102" s="23">
        <f>(IF((VLOOKUP(Table1[[#This Row],[SKU]],'[1]All Skus'!$A:$Y,2,FALSE))="AKG",(VLOOKUP(Table1[[#This Row],[SKU]],'[1]All Skus'!$A:$Y,10,FALSE)),""))</f>
        <v>227</v>
      </c>
      <c r="J102" s="23">
        <f>(IF((VLOOKUP(Table1[[#This Row],[SKU]],'[1]All Skus'!$A:$Y,2,FALSE))="AKG",(VLOOKUP(Table1[[#This Row],[SKU]],'[1]All Skus'!$A:$Y,11,FALSE)),""))</f>
        <v>227</v>
      </c>
      <c r="K102" s="24">
        <f>(IF((VLOOKUP(Table1[[#This Row],[SKU]],'[1]All Skus'!$A:$Y,2,FALSE))="AKG",(VLOOKUP(Table1[[#This Row],[SKU]],'[1]All Skus'!$A:$Y,16,FALSE)),""))</f>
        <v>885038028352</v>
      </c>
      <c r="L102" s="24">
        <f>(IF((VLOOKUP(Table1[[#This Row],[SKU]],'[1]All Skus'!$A:$Y,2,FALSE))="AKG",(VLOOKUP(Table1[[#This Row],[SKU]],'[1]All Skus'!$A:$Y,17,FALSE)),""))</f>
        <v>9002761028355</v>
      </c>
      <c r="M102" s="25">
        <f>(IF((VLOOKUP(Table1[[#This Row],[SKU]],'[1]All Skus'!$A:$Y,2,FALSE))="AKG",(VLOOKUP(Table1[[#This Row],[SKU]],'[1]All Skus'!$A:$Y,18,FALSE)),""))</f>
        <v>2.5</v>
      </c>
      <c r="N102" s="25">
        <f>(IF((VLOOKUP(Table1[[#This Row],[SKU]],'[1]All Skus'!$A:$Y,2,FALSE))="AKG",(VLOOKUP(Table1[[#This Row],[SKU]],'[1]All Skus'!$A:$Y,19,FALSE)),""))</f>
        <v>13.5</v>
      </c>
      <c r="O102" s="25">
        <f>(IF((VLOOKUP(Table1[[#This Row],[SKU]],'[1]All Skus'!$A:$Y,2,FALSE))="AKG",(VLOOKUP(Table1[[#This Row],[SKU]],'[1]All Skus'!$A:$Y,20,FALSE)),""))</f>
        <v>3</v>
      </c>
      <c r="P102" s="25">
        <f>(IF((VLOOKUP(Table1[[#This Row],[SKU]],'[1]All Skus'!$A:$Y,2,FALSE))="AKG",(VLOOKUP(Table1[[#This Row],[SKU]],'[1]All Skus'!$A:$Y,21,FALSE)),""))</f>
        <v>2.8</v>
      </c>
      <c r="Q102" s="25" t="str">
        <f>(IF((VLOOKUP(Table1[[#This Row],[SKU]],'[1]All Skus'!$A:$Y,2,FALSE))="AKG",(VLOOKUP(Table1[[#This Row],[SKU]],'[1]All Skus'!$A:$Y,22,FALSE)),""))</f>
        <v>CN</v>
      </c>
      <c r="R102" s="25" t="str">
        <f>(IF((VLOOKUP(Table1[[#This Row],[SKU]],'[1]All Skus'!$A:$Y,2,FALSE))="AKG",(VLOOKUP(Table1[[#This Row],[SKU]],'[1]All Skus'!$A:$Y,23,FALSE)),""))</f>
        <v>Non Compliant</v>
      </c>
      <c r="S102" s="26" t="str">
        <f>(IF((VLOOKUP(Table1[[#This Row],[SKU]],'[1]All Skus'!$A:$Y,2,FALSE))="AKG",(VLOOKUP(Table1[[#This Row],[SKU]],'[1]All Skus'!$A:$Y,24,FALSE)),""))</f>
        <v>https://www.akg.com/Microphones/modular-microphones-components/2965X00120.html</v>
      </c>
      <c r="T102" s="27">
        <v>100</v>
      </c>
    </row>
    <row r="103" spans="1:20" ht="15" customHeight="1" x14ac:dyDescent="0.3">
      <c r="A103" s="30" t="s">
        <v>120</v>
      </c>
      <c r="B103" s="20" t="str">
        <f>(IF((VLOOKUP(Table1[[#This Row],[SKU]],'[1]All Skus'!$A:$Y,2,FALSE))="AKG",(VLOOKUP(Table1[[#This Row],[SKU]],'[1]All Skus'!$A:$Y,3,FALSE)), ""))</f>
        <v>Installed</v>
      </c>
      <c r="C103" s="21" t="str">
        <f>(IF((VLOOKUP(Table1[[#This Row],[SKU]],'[1]All Skus'!$A:$Y,2,FALSE))="AKG",(VLOOKUP(Table1[[#This Row],[SKU]],'[1]All Skus'!$A:$Y,4,FALSE)),""))</f>
        <v>CGN99 H/L</v>
      </c>
      <c r="D103" s="21" t="str">
        <f>(IF((VLOOKUP(Table1[[#This Row],[SKU]],'[1]All Skus'!$A:$Y,2,FALSE))="AKG",(VLOOKUP(Table1[[#This Row],[SKU]],'[1]All Skus'!$A:$Y,5,FALSE)),""))</f>
        <v>AT510000</v>
      </c>
      <c r="E103" s="21">
        <f>(IF((VLOOKUP(Table1[[#This Row],[SKU]],'[1]All Skus'!$A:$Y,2,FALSE))="AKG",(VLOOKUP(Table1[[#This Row],[SKU]],'[1]All Skus'!$A:$Y,6,FALSE)),""))</f>
        <v>0</v>
      </c>
      <c r="F103" s="21">
        <f>(IF((VLOOKUP(Table1[[#This Row],[SKU]],'[1]All Skus'!$A:$Y,2,FALSE))="AKG",(VLOOKUP(Table1[[#This Row],[SKU]],'[1]All Skus'!$A:$Y,7,FALSE)),""))</f>
        <v>0</v>
      </c>
      <c r="G103" s="22" t="str">
        <f>(IF((VLOOKUP(Table1[[#This Row],[SKU]],'[1]All Skus'!$A:$Y,2,FALSE))="AKG",(VLOOKUP(Table1[[#This Row],[SKU]],'[1]All Skus'!$A:$Y,8,FALSE)),""))</f>
        <v>Gooseneck Microphone</v>
      </c>
      <c r="H103" s="22" t="str">
        <f>(IF((VLOOKUP(Table1[[#This Row],[SKU]],'[1]All Skus'!$A:$Y,2,FALSE))="AKG",(VLOOKUP(Table1[[#This Row],[SKU]],'[1]All Skus'!$A:$Y,9,FALSE)),""))</f>
        <v>Hypercardioid condenser microphone on 50cm gooseneck, phantom powering module with XLR connector included</v>
      </c>
      <c r="I103" s="23">
        <f>(IF((VLOOKUP(Table1[[#This Row],[SKU]],'[1]All Skus'!$A:$Y,2,FALSE))="AKG",(VLOOKUP(Table1[[#This Row],[SKU]],'[1]All Skus'!$A:$Y,10,FALSE)),""))</f>
        <v>227</v>
      </c>
      <c r="J103" s="23">
        <f>(IF((VLOOKUP(Table1[[#This Row],[SKU]],'[1]All Skus'!$A:$Y,2,FALSE))="AKG",(VLOOKUP(Table1[[#This Row],[SKU]],'[1]All Skus'!$A:$Y,11,FALSE)),""))</f>
        <v>227</v>
      </c>
      <c r="K103" s="24">
        <f>(IF((VLOOKUP(Table1[[#This Row],[SKU]],'[1]All Skus'!$A:$Y,2,FALSE))="AKG",(VLOOKUP(Table1[[#This Row],[SKU]],'[1]All Skus'!$A:$Y,16,FALSE)),""))</f>
        <v>885038028376</v>
      </c>
      <c r="L103" s="24">
        <f>(IF((VLOOKUP(Table1[[#This Row],[SKU]],'[1]All Skus'!$A:$Y,2,FALSE))="AKG",(VLOOKUP(Table1[[#This Row],[SKU]],'[1]All Skus'!$A:$Y,17,FALSE)),""))</f>
        <v>9002761028379</v>
      </c>
      <c r="M103" s="25">
        <f>(IF((VLOOKUP(Table1[[#This Row],[SKU]],'[1]All Skus'!$A:$Y,2,FALSE))="AKG",(VLOOKUP(Table1[[#This Row],[SKU]],'[1]All Skus'!$A:$Y,18,FALSE)),""))</f>
        <v>2.5</v>
      </c>
      <c r="N103" s="25">
        <f>(IF((VLOOKUP(Table1[[#This Row],[SKU]],'[1]All Skus'!$A:$Y,2,FALSE))="AKG",(VLOOKUP(Table1[[#This Row],[SKU]],'[1]All Skus'!$A:$Y,19,FALSE)),""))</f>
        <v>13.5</v>
      </c>
      <c r="O103" s="25">
        <f>(IF((VLOOKUP(Table1[[#This Row],[SKU]],'[1]All Skus'!$A:$Y,2,FALSE))="AKG",(VLOOKUP(Table1[[#This Row],[SKU]],'[1]All Skus'!$A:$Y,20,FALSE)),""))</f>
        <v>3</v>
      </c>
      <c r="P103" s="25">
        <f>(IF((VLOOKUP(Table1[[#This Row],[SKU]],'[1]All Skus'!$A:$Y,2,FALSE))="AKG",(VLOOKUP(Table1[[#This Row],[SKU]],'[1]All Skus'!$A:$Y,21,FALSE)),""))</f>
        <v>3</v>
      </c>
      <c r="Q103" s="25" t="str">
        <f>(IF((VLOOKUP(Table1[[#This Row],[SKU]],'[1]All Skus'!$A:$Y,2,FALSE))="AKG",(VLOOKUP(Table1[[#This Row],[SKU]],'[1]All Skus'!$A:$Y,22,FALSE)),""))</f>
        <v>CN</v>
      </c>
      <c r="R103" s="25" t="str">
        <f>(IF((VLOOKUP(Table1[[#This Row],[SKU]],'[1]All Skus'!$A:$Y,2,FALSE))="AKG",(VLOOKUP(Table1[[#This Row],[SKU]],'[1]All Skus'!$A:$Y,23,FALSE)),""))</f>
        <v>Non Compliant</v>
      </c>
      <c r="S103" s="26" t="str">
        <f>(IF((VLOOKUP(Table1[[#This Row],[SKU]],'[1]All Skus'!$A:$Y,2,FALSE))="AKG",(VLOOKUP(Table1[[#This Row],[SKU]],'[1]All Skus'!$A:$Y,24,FALSE)),""))</f>
        <v>https://www.akg.com/Microphones/modular-microphones-components/2965X00140.html</v>
      </c>
      <c r="T103" s="27">
        <v>101</v>
      </c>
    </row>
    <row r="104" spans="1:20" ht="15" customHeight="1" x14ac:dyDescent="0.3">
      <c r="A104" s="19" t="s">
        <v>121</v>
      </c>
      <c r="B104" s="20" t="str">
        <f>(IF((VLOOKUP(Table1[[#This Row],[SKU]],'[1]All Skus'!$A:$Y,2,FALSE))="AKG",(VLOOKUP(Table1[[#This Row],[SKU]],'[1]All Skus'!$A:$Y,3,FALSE)), ""))</f>
        <v>Installed</v>
      </c>
      <c r="C104" s="21" t="str">
        <f>(IF((VLOOKUP(Table1[[#This Row],[SKU]],'[1]All Skus'!$A:$Y,2,FALSE))="AKG",(VLOOKUP(Table1[[#This Row],[SKU]],'[1]All Skus'!$A:$Y,4,FALSE)),""))</f>
        <v>GN155 Set</v>
      </c>
      <c r="D104" s="21" t="str">
        <f>(IF((VLOOKUP(Table1[[#This Row],[SKU]],'[1]All Skus'!$A:$Y,2,FALSE))="AKG",(VLOOKUP(Table1[[#This Row],[SKU]],'[1]All Skus'!$A:$Y,5,FALSE)),""))</f>
        <v>AT510000</v>
      </c>
      <c r="E104" s="21">
        <f>(IF((VLOOKUP(Table1[[#This Row],[SKU]],'[1]All Skus'!$A:$Y,2,FALSE))="AKG",(VLOOKUP(Table1[[#This Row],[SKU]],'[1]All Skus'!$A:$Y,6,FALSE)),""))</f>
        <v>0</v>
      </c>
      <c r="F104" s="21">
        <f>(IF((VLOOKUP(Table1[[#This Row],[SKU]],'[1]All Skus'!$A:$Y,2,FALSE))="AKG",(VLOOKUP(Table1[[#This Row],[SKU]],'[1]All Skus'!$A:$Y,7,FALSE)),""))</f>
        <v>0</v>
      </c>
      <c r="G104" s="22" t="str">
        <f>(IF((VLOOKUP(Table1[[#This Row],[SKU]],'[1]All Skus'!$A:$Y,2,FALSE))="AKG",(VLOOKUP(Table1[[#This Row],[SKU]],'[1]All Skus'!$A:$Y,8,FALSE)),""))</f>
        <v>Gooseneck Microphone</v>
      </c>
      <c r="H104" s="22" t="str">
        <f>(IF((VLOOKUP(Table1[[#This Row],[SKU]],'[1]All Skus'!$A:$Y,2,FALSE))="AKG",(VLOOKUP(Table1[[#This Row],[SKU]],'[1]All Skus'!$A:$Y,9,FALSE)),""))</f>
        <v>Elegant floor stand, rugged all-metal gooseneck module, XLR connector on a 10m cable</v>
      </c>
      <c r="I104" s="23">
        <f>(IF((VLOOKUP(Table1[[#This Row],[SKU]],'[1]All Skus'!$A:$Y,2,FALSE))="AKG",(VLOOKUP(Table1[[#This Row],[SKU]],'[1]All Skus'!$A:$Y,10,FALSE)),""))</f>
        <v>650</v>
      </c>
      <c r="J104" s="23">
        <f>(IF((VLOOKUP(Table1[[#This Row],[SKU]],'[1]All Skus'!$A:$Y,2,FALSE))="AKG",(VLOOKUP(Table1[[#This Row],[SKU]],'[1]All Skus'!$A:$Y,11,FALSE)),""))</f>
        <v>650</v>
      </c>
      <c r="K104" s="24">
        <f>(IF((VLOOKUP(Table1[[#This Row],[SKU]],'[1]All Skus'!$A:$Y,2,FALSE))="AKG",(VLOOKUP(Table1[[#This Row],[SKU]],'[1]All Skus'!$A:$Y,16,FALSE)),""))</f>
        <v>885038005698</v>
      </c>
      <c r="L104" s="24">
        <f>(IF((VLOOKUP(Table1[[#This Row],[SKU]],'[1]All Skus'!$A:$Y,2,FALSE))="AKG",(VLOOKUP(Table1[[#This Row],[SKU]],'[1]All Skus'!$A:$Y,17,FALSE)),""))</f>
        <v>9002761005691</v>
      </c>
      <c r="M104" s="25">
        <f>(IF((VLOOKUP(Table1[[#This Row],[SKU]],'[1]All Skus'!$A:$Y,2,FALSE))="AKG",(VLOOKUP(Table1[[#This Row],[SKU]],'[1]All Skus'!$A:$Y,18,FALSE)),""))</f>
        <v>2</v>
      </c>
      <c r="N104" s="25">
        <f>(IF((VLOOKUP(Table1[[#This Row],[SKU]],'[1]All Skus'!$A:$Y,2,FALSE))="AKG",(VLOOKUP(Table1[[#This Row],[SKU]],'[1]All Skus'!$A:$Y,19,FALSE)),""))</f>
        <v>17</v>
      </c>
      <c r="O104" s="25">
        <f>(IF((VLOOKUP(Table1[[#This Row],[SKU]],'[1]All Skus'!$A:$Y,2,FALSE))="AKG",(VLOOKUP(Table1[[#This Row],[SKU]],'[1]All Skus'!$A:$Y,20,FALSE)),""))</f>
        <v>47</v>
      </c>
      <c r="P104" s="25">
        <f>(IF((VLOOKUP(Table1[[#This Row],[SKU]],'[1]All Skus'!$A:$Y,2,FALSE))="AKG",(VLOOKUP(Table1[[#This Row],[SKU]],'[1]All Skus'!$A:$Y,21,FALSE)),""))</f>
        <v>2.88</v>
      </c>
      <c r="Q104" s="25" t="str">
        <f>(IF((VLOOKUP(Table1[[#This Row],[SKU]],'[1]All Skus'!$A:$Y,2,FALSE))="AKG",(VLOOKUP(Table1[[#This Row],[SKU]],'[1]All Skus'!$A:$Y,22,FALSE)),""))</f>
        <v>TW</v>
      </c>
      <c r="R104" s="25" t="str">
        <f>(IF((VLOOKUP(Table1[[#This Row],[SKU]],'[1]All Skus'!$A:$Y,2,FALSE))="AKG",(VLOOKUP(Table1[[#This Row],[SKU]],'[1]All Skus'!$A:$Y,23,FALSE)),""))</f>
        <v>Compliant</v>
      </c>
      <c r="S104" s="26" t="str">
        <f>(IF((VLOOKUP(Table1[[#This Row],[SKU]],'[1]All Skus'!$A:$Y,2,FALSE))="AKG",(VLOOKUP(Table1[[#This Row],[SKU]],'[1]All Skus'!$A:$Y,24,FALSE)),""))</f>
        <v>https://www.akg.com/Microphones/modular-microphones-components/2765H00180.html</v>
      </c>
      <c r="T104" s="27">
        <v>102</v>
      </c>
    </row>
    <row r="105" spans="1:20" ht="15" customHeight="1" x14ac:dyDescent="0.3">
      <c r="A105" s="29" t="s">
        <v>122</v>
      </c>
      <c r="B105" s="20" t="str">
        <f>(IF((VLOOKUP(Table1[[#This Row],[SKU]],'[1]All Skus'!$A:$Y,2,FALSE))="AKG",(VLOOKUP(Table1[[#This Row],[SKU]],'[1]All Skus'!$A:$Y,3,FALSE)), ""))</f>
        <v>Installed</v>
      </c>
      <c r="C105" s="21" t="str">
        <f>(IF((VLOOKUP(Table1[[#This Row],[SKU]],'[1]All Skus'!$A:$Y,2,FALSE))="AKG",(VLOOKUP(Table1[[#This Row],[SKU]],'[1]All Skus'!$A:$Y,4,FALSE)),""))</f>
        <v>CGN331E</v>
      </c>
      <c r="D105" s="21" t="str">
        <f>(IF((VLOOKUP(Table1[[#This Row],[SKU]],'[1]All Skus'!$A:$Y,2,FALSE))="AKG",(VLOOKUP(Table1[[#This Row],[SKU]],'[1]All Skus'!$A:$Y,5,FALSE)),""))</f>
        <v>AT510000</v>
      </c>
      <c r="E105" s="21">
        <f>(IF((VLOOKUP(Table1[[#This Row],[SKU]],'[1]All Skus'!$A:$Y,2,FALSE))="AKG",(VLOOKUP(Table1[[#This Row],[SKU]],'[1]All Skus'!$A:$Y,6,FALSE)),""))</f>
        <v>0</v>
      </c>
      <c r="F105" s="21">
        <f>(IF((VLOOKUP(Table1[[#This Row],[SKU]],'[1]All Skus'!$A:$Y,2,FALSE))="AKG",(VLOOKUP(Table1[[#This Row],[SKU]],'[1]All Skus'!$A:$Y,7,FALSE)),""))</f>
        <v>0</v>
      </c>
      <c r="G105" s="22" t="str">
        <f>(IF((VLOOKUP(Table1[[#This Row],[SKU]],'[1]All Skus'!$A:$Y,2,FALSE))="AKG",(VLOOKUP(Table1[[#This Row],[SKU]],'[1]All Skus'!$A:$Y,8,FALSE)),""))</f>
        <v>Gooseneck Microphone</v>
      </c>
      <c r="H105" s="22" t="str">
        <f>(IF((VLOOKUP(Table1[[#This Row],[SKU]],'[1]All Skus'!$A:$Y,2,FALSE))="AKG",(VLOOKUP(Table1[[#This Row],[SKU]],'[1]All Skus'!$A:$Y,9,FALSE)),""))</f>
        <v>DAM Set, consisting of CK31, W30, GN30E</v>
      </c>
      <c r="I105" s="23">
        <f>(IF((VLOOKUP(Table1[[#This Row],[SKU]],'[1]All Skus'!$A:$Y,2,FALSE))="AKG",(VLOOKUP(Table1[[#This Row],[SKU]],'[1]All Skus'!$A:$Y,10,FALSE)),""))</f>
        <v>315</v>
      </c>
      <c r="J105" s="23">
        <f>(IF((VLOOKUP(Table1[[#This Row],[SKU]],'[1]All Skus'!$A:$Y,2,FALSE))="AKG",(VLOOKUP(Table1[[#This Row],[SKU]],'[1]All Skus'!$A:$Y,11,FALSE)),""))</f>
        <v>315</v>
      </c>
      <c r="K105" s="24">
        <f>(IF((VLOOKUP(Table1[[#This Row],[SKU]],'[1]All Skus'!$A:$Y,2,FALSE))="AKG",(VLOOKUP(Table1[[#This Row],[SKU]],'[1]All Skus'!$A:$Y,16,FALSE)),""))</f>
        <v>885038037774</v>
      </c>
      <c r="L105" s="24">
        <f>(IF((VLOOKUP(Table1[[#This Row],[SKU]],'[1]All Skus'!$A:$Y,2,FALSE))="AKG",(VLOOKUP(Table1[[#This Row],[SKU]],'[1]All Skus'!$A:$Y,17,FALSE)),""))</f>
        <v>9002761037777</v>
      </c>
      <c r="M105" s="25">
        <f>(IF((VLOOKUP(Table1[[#This Row],[SKU]],'[1]All Skus'!$A:$Y,2,FALSE))="AKG",(VLOOKUP(Table1[[#This Row],[SKU]],'[1]All Skus'!$A:$Y,18,FALSE)),""))</f>
        <v>4</v>
      </c>
      <c r="N105" s="25">
        <f>(IF((VLOOKUP(Table1[[#This Row],[SKU]],'[1]All Skus'!$A:$Y,2,FALSE))="AKG",(VLOOKUP(Table1[[#This Row],[SKU]],'[1]All Skus'!$A:$Y,19,FALSE)),""))</f>
        <v>17</v>
      </c>
      <c r="O105" s="25">
        <f>(IF((VLOOKUP(Table1[[#This Row],[SKU]],'[1]All Skus'!$A:$Y,2,FALSE))="AKG",(VLOOKUP(Table1[[#This Row],[SKU]],'[1]All Skus'!$A:$Y,20,FALSE)),""))</f>
        <v>14</v>
      </c>
      <c r="P105" s="25">
        <f>(IF((VLOOKUP(Table1[[#This Row],[SKU]],'[1]All Skus'!$A:$Y,2,FALSE))="AKG",(VLOOKUP(Table1[[#This Row],[SKU]],'[1]All Skus'!$A:$Y,21,FALSE)),""))</f>
        <v>2</v>
      </c>
      <c r="Q105" s="25" t="str">
        <f>(IF((VLOOKUP(Table1[[#This Row],[SKU]],'[1]All Skus'!$A:$Y,2,FALSE))="AKG",(VLOOKUP(Table1[[#This Row],[SKU]],'[1]All Skus'!$A:$Y,22,FALSE)),""))</f>
        <v>TW</v>
      </c>
      <c r="R105" s="25" t="str">
        <f>(IF((VLOOKUP(Table1[[#This Row],[SKU]],'[1]All Skus'!$A:$Y,2,FALSE))="AKG",(VLOOKUP(Table1[[#This Row],[SKU]],'[1]All Skus'!$A:$Y,23,FALSE)),""))</f>
        <v>Compliant</v>
      </c>
      <c r="S105" s="26" t="str">
        <f>(IF((VLOOKUP(Table1[[#This Row],[SKU]],'[1]All Skus'!$A:$Y,2,FALSE))="AKG",(VLOOKUP(Table1[[#This Row],[SKU]],'[1]All Skus'!$A:$Y,24,FALSE)),""))</f>
        <v>https://www.akg.com/Microphones/Speech%20%2F%20Spoken%20Word%20Microphones/2765H00500.html</v>
      </c>
      <c r="T105" s="27">
        <v>103</v>
      </c>
    </row>
    <row r="106" spans="1:20" ht="15" customHeight="1" x14ac:dyDescent="0.3">
      <c r="A106" s="29" t="s">
        <v>123</v>
      </c>
      <c r="B106" s="20" t="str">
        <f>(IF((VLOOKUP(Table1[[#This Row],[SKU]],'[1]All Skus'!$A:$Y,2,FALSE))="AKG",(VLOOKUP(Table1[[#This Row],[SKU]],'[1]All Skus'!$A:$Y,3,FALSE)), ""))</f>
        <v>Installed</v>
      </c>
      <c r="C106" s="21" t="str">
        <f>(IF((VLOOKUP(Table1[[#This Row],[SKU]],'[1]All Skus'!$A:$Y,2,FALSE))="AKG",(VLOOKUP(Table1[[#This Row],[SKU]],'[1]All Skus'!$A:$Y,4,FALSE)),""))</f>
        <v>CGN341E DAM+ SET</v>
      </c>
      <c r="D106" s="21" t="str">
        <f>(IF((VLOOKUP(Table1[[#This Row],[SKU]],'[1]All Skus'!$A:$Y,2,FALSE))="AKG",(VLOOKUP(Table1[[#This Row],[SKU]],'[1]All Skus'!$A:$Y,5,FALSE)),""))</f>
        <v>AT510000</v>
      </c>
      <c r="E106" s="21">
        <f>(IF((VLOOKUP(Table1[[#This Row],[SKU]],'[1]All Skus'!$A:$Y,2,FALSE))="AKG",(VLOOKUP(Table1[[#This Row],[SKU]],'[1]All Skus'!$A:$Y,6,FALSE)),""))</f>
        <v>0</v>
      </c>
      <c r="F106" s="21">
        <f>(IF((VLOOKUP(Table1[[#This Row],[SKU]],'[1]All Skus'!$A:$Y,2,FALSE))="AKG",(VLOOKUP(Table1[[#This Row],[SKU]],'[1]All Skus'!$A:$Y,7,FALSE)),""))</f>
        <v>0</v>
      </c>
      <c r="G106" s="22" t="str">
        <f>(IF((VLOOKUP(Table1[[#This Row],[SKU]],'[1]All Skus'!$A:$Y,2,FALSE))="AKG",(VLOOKUP(Table1[[#This Row],[SKU]],'[1]All Skus'!$A:$Y,8,FALSE)),""))</f>
        <v>Gooseneck Microphone</v>
      </c>
      <c r="H106" s="22" t="str">
        <f>(IF((VLOOKUP(Table1[[#This Row],[SKU]],'[1]All Skus'!$A:$Y,2,FALSE))="AKG",(VLOOKUP(Table1[[#This Row],[SKU]],'[1]All Skus'!$A:$Y,9,FALSE)),""))</f>
        <v>DAM+ Set, consisting of CK41, W40M, GN30M, PAEM</v>
      </c>
      <c r="I106" s="23">
        <f>(IF((VLOOKUP(Table1[[#This Row],[SKU]],'[1]All Skus'!$A:$Y,2,FALSE))="AKG",(VLOOKUP(Table1[[#This Row],[SKU]],'[1]All Skus'!$A:$Y,10,FALSE)),""))</f>
        <v>423</v>
      </c>
      <c r="J106" s="23">
        <f>(IF((VLOOKUP(Table1[[#This Row],[SKU]],'[1]All Skus'!$A:$Y,2,FALSE))="AKG",(VLOOKUP(Table1[[#This Row],[SKU]],'[1]All Skus'!$A:$Y,11,FALSE)),""))</f>
        <v>423</v>
      </c>
      <c r="K106" s="24">
        <f>(IF((VLOOKUP(Table1[[#This Row],[SKU]],'[1]All Skus'!$A:$Y,2,FALSE))="AKG",(VLOOKUP(Table1[[#This Row],[SKU]],'[1]All Skus'!$A:$Y,16,FALSE)),""))</f>
        <v>885038037781</v>
      </c>
      <c r="L106" s="24">
        <f>(IF((VLOOKUP(Table1[[#This Row],[SKU]],'[1]All Skus'!$A:$Y,2,FALSE))="AKG",(VLOOKUP(Table1[[#This Row],[SKU]],'[1]All Skus'!$A:$Y,17,FALSE)),""))</f>
        <v>9002761037784</v>
      </c>
      <c r="M106" s="25">
        <f>(IF((VLOOKUP(Table1[[#This Row],[SKU]],'[1]All Skus'!$A:$Y,2,FALSE))="AKG",(VLOOKUP(Table1[[#This Row],[SKU]],'[1]All Skus'!$A:$Y,18,FALSE)),""))</f>
        <v>4</v>
      </c>
      <c r="N106" s="25">
        <f>(IF((VLOOKUP(Table1[[#This Row],[SKU]],'[1]All Skus'!$A:$Y,2,FALSE))="AKG",(VLOOKUP(Table1[[#This Row],[SKU]],'[1]All Skus'!$A:$Y,19,FALSE)),""))</f>
        <v>17</v>
      </c>
      <c r="O106" s="25">
        <f>(IF((VLOOKUP(Table1[[#This Row],[SKU]],'[1]All Skus'!$A:$Y,2,FALSE))="AKG",(VLOOKUP(Table1[[#This Row],[SKU]],'[1]All Skus'!$A:$Y,20,FALSE)),""))</f>
        <v>14</v>
      </c>
      <c r="P106" s="25">
        <f>(IF((VLOOKUP(Table1[[#This Row],[SKU]],'[1]All Skus'!$A:$Y,2,FALSE))="AKG",(VLOOKUP(Table1[[#This Row],[SKU]],'[1]All Skus'!$A:$Y,21,FALSE)),""))</f>
        <v>2</v>
      </c>
      <c r="Q106" s="25" t="str">
        <f>(IF((VLOOKUP(Table1[[#This Row],[SKU]],'[1]All Skus'!$A:$Y,2,FALSE))="AKG",(VLOOKUP(Table1[[#This Row],[SKU]],'[1]All Skus'!$A:$Y,22,FALSE)),""))</f>
        <v>HU</v>
      </c>
      <c r="R106" s="25" t="str">
        <f>(IF((VLOOKUP(Table1[[#This Row],[SKU]],'[1]All Skus'!$A:$Y,2,FALSE))="AKG",(VLOOKUP(Table1[[#This Row],[SKU]],'[1]All Skus'!$A:$Y,23,FALSE)),""))</f>
        <v>Compliant</v>
      </c>
      <c r="S106" s="26" t="str">
        <f>(IF((VLOOKUP(Table1[[#This Row],[SKU]],'[1]All Skus'!$A:$Y,2,FALSE))="AKG",(VLOOKUP(Table1[[#This Row],[SKU]],'[1]All Skus'!$A:$Y,24,FALSE)),""))</f>
        <v>https://www.akg.com/Microphones/Speech%20%2F%20Spoken%20Word%20Microphones/3165H00500.html</v>
      </c>
      <c r="T106" s="27">
        <v>104</v>
      </c>
    </row>
    <row r="107" spans="1:20" ht="15" customHeight="1" x14ac:dyDescent="0.3">
      <c r="A107" s="29" t="s">
        <v>124</v>
      </c>
      <c r="B107" s="20" t="str">
        <f>(IF((VLOOKUP(Table1[[#This Row],[SKU]],'[1]All Skus'!$A:$Y,2,FALSE))="AKG",(VLOOKUP(Table1[[#This Row],[SKU]],'[1]All Skus'!$A:$Y,3,FALSE)), ""))</f>
        <v>Installed</v>
      </c>
      <c r="C107" s="21" t="str">
        <f>(IF((VLOOKUP(Table1[[#This Row],[SKU]],'[1]All Skus'!$A:$Y,2,FALSE))="AKG",(VLOOKUP(Table1[[#This Row],[SKU]],'[1]All Skus'!$A:$Y,4,FALSE)),""))</f>
        <v>CGN321STS</v>
      </c>
      <c r="D107" s="21" t="str">
        <f>(IF((VLOOKUP(Table1[[#This Row],[SKU]],'[1]All Skus'!$A:$Y,2,FALSE))="AKG",(VLOOKUP(Table1[[#This Row],[SKU]],'[1]All Skus'!$A:$Y,5,FALSE)),""))</f>
        <v>AT510000</v>
      </c>
      <c r="E107" s="21">
        <f>(IF((VLOOKUP(Table1[[#This Row],[SKU]],'[1]All Skus'!$A:$Y,2,FALSE))="AKG",(VLOOKUP(Table1[[#This Row],[SKU]],'[1]All Skus'!$A:$Y,6,FALSE)),""))</f>
        <v>0</v>
      </c>
      <c r="F107" s="21">
        <f>(IF((VLOOKUP(Table1[[#This Row],[SKU]],'[1]All Skus'!$A:$Y,2,FALSE))="AKG",(VLOOKUP(Table1[[#This Row],[SKU]],'[1]All Skus'!$A:$Y,7,FALSE)),""))</f>
        <v>0</v>
      </c>
      <c r="G107" s="22" t="str">
        <f>(IF((VLOOKUP(Table1[[#This Row],[SKU]],'[1]All Skus'!$A:$Y,2,FALSE))="AKG",(VLOOKUP(Table1[[#This Row],[SKU]],'[1]All Skus'!$A:$Y,8,FALSE)),""))</f>
        <v>Tabletop</v>
      </c>
      <c r="H107" s="22" t="str">
        <f>(IF((VLOOKUP(Table1[[#This Row],[SKU]],'[1]All Skus'!$A:$Y,2,FALSE))="AKG",(VLOOKUP(Table1[[#This Row],[SKU]],'[1]All Skus'!$A:$Y,9,FALSE)),""))</f>
        <v>Professional tabletop microphone set</v>
      </c>
      <c r="I107" s="23">
        <f>(IF((VLOOKUP(Table1[[#This Row],[SKU]],'[1]All Skus'!$A:$Y,2,FALSE))="AKG",(VLOOKUP(Table1[[#This Row],[SKU]],'[1]All Skus'!$A:$Y,10,FALSE)),""))</f>
        <v>360</v>
      </c>
      <c r="J107" s="23">
        <f>(IF((VLOOKUP(Table1[[#This Row],[SKU]],'[1]All Skus'!$A:$Y,2,FALSE))="AKG",(VLOOKUP(Table1[[#This Row],[SKU]],'[1]All Skus'!$A:$Y,11,FALSE)),""))</f>
        <v>360</v>
      </c>
      <c r="K107" s="24">
        <f>(IF((VLOOKUP(Table1[[#This Row],[SKU]],'[1]All Skus'!$A:$Y,2,FALSE))="AKG",(VLOOKUP(Table1[[#This Row],[SKU]],'[1]All Skus'!$A:$Y,16,FALSE)),""))</f>
        <v>885038034087</v>
      </c>
      <c r="L107" s="24">
        <f>(IF((VLOOKUP(Table1[[#This Row],[SKU]],'[1]All Skus'!$A:$Y,2,FALSE))="AKG",(VLOOKUP(Table1[[#This Row],[SKU]],'[1]All Skus'!$A:$Y,17,FALSE)),""))</f>
        <v>9002761034080</v>
      </c>
      <c r="M107" s="25">
        <f>(IF((VLOOKUP(Table1[[#This Row],[SKU]],'[1]All Skus'!$A:$Y,2,FALSE))="AKG",(VLOOKUP(Table1[[#This Row],[SKU]],'[1]All Skus'!$A:$Y,18,FALSE)),""))</f>
        <v>14</v>
      </c>
      <c r="N107" s="25">
        <f>(IF((VLOOKUP(Table1[[#This Row],[SKU]],'[1]All Skus'!$A:$Y,2,FALSE))="AKG",(VLOOKUP(Table1[[#This Row],[SKU]],'[1]All Skus'!$A:$Y,19,FALSE)),""))</f>
        <v>24</v>
      </c>
      <c r="O107" s="25">
        <f>(IF((VLOOKUP(Table1[[#This Row],[SKU]],'[1]All Skus'!$A:$Y,2,FALSE))="AKG",(VLOOKUP(Table1[[#This Row],[SKU]],'[1]All Skus'!$A:$Y,20,FALSE)),""))</f>
        <v>23</v>
      </c>
      <c r="P107" s="25">
        <f>(IF((VLOOKUP(Table1[[#This Row],[SKU]],'[1]All Skus'!$A:$Y,2,FALSE))="AKG",(VLOOKUP(Table1[[#This Row],[SKU]],'[1]All Skus'!$A:$Y,21,FALSE)),""))</f>
        <v>6</v>
      </c>
      <c r="Q107" s="25" t="str">
        <f>(IF((VLOOKUP(Table1[[#This Row],[SKU]],'[1]All Skus'!$A:$Y,2,FALSE))="AKG",(VLOOKUP(Table1[[#This Row],[SKU]],'[1]All Skus'!$A:$Y,22,FALSE)),""))</f>
        <v>PH</v>
      </c>
      <c r="R107" s="25" t="str">
        <f>(IF((VLOOKUP(Table1[[#This Row],[SKU]],'[1]All Skus'!$A:$Y,2,FALSE))="AKG",(VLOOKUP(Table1[[#This Row],[SKU]],'[1]All Skus'!$A:$Y,23,FALSE)),""))</f>
        <v>Non Compliant</v>
      </c>
      <c r="S107" s="26" t="str">
        <f>(IF((VLOOKUP(Table1[[#This Row],[SKU]],'[1]All Skus'!$A:$Y,2,FALSE))="AKG",(VLOOKUP(Table1[[#This Row],[SKU]],'[1]All Skus'!$A:$Y,24,FALSE)),""))</f>
        <v>https://www.akg.com/Microphones/Speech%20%2F%20Spoken%20Word%20Microphones/2966H00010.html</v>
      </c>
      <c r="T107" s="27">
        <v>105</v>
      </c>
    </row>
    <row r="108" spans="1:20" ht="15" customHeight="1" x14ac:dyDescent="0.3">
      <c r="A108" s="29" t="s">
        <v>125</v>
      </c>
      <c r="B108" s="20" t="str">
        <f>(IF((VLOOKUP(Table1[[#This Row],[SKU]],'[1]All Skus'!$A:$Y,2,FALSE))="AKG",(VLOOKUP(Table1[[#This Row],[SKU]],'[1]All Skus'!$A:$Y,3,FALSE)), ""))</f>
        <v>Installed</v>
      </c>
      <c r="C108" s="21" t="str">
        <f>(IF((VLOOKUP(Table1[[#This Row],[SKU]],'[1]All Skus'!$A:$Y,2,FALSE))="AKG",(VLOOKUP(Table1[[#This Row],[SKU]],'[1]All Skus'!$A:$Y,4,FALSE)),""))</f>
        <v>CGN521STS</v>
      </c>
      <c r="D108" s="21" t="str">
        <f>(IF((VLOOKUP(Table1[[#This Row],[SKU]],'[1]All Skus'!$A:$Y,2,FALSE))="AKG",(VLOOKUP(Table1[[#This Row],[SKU]],'[1]All Skus'!$A:$Y,5,FALSE)),""))</f>
        <v>AT510000</v>
      </c>
      <c r="E108" s="21">
        <f>(IF((VLOOKUP(Table1[[#This Row],[SKU]],'[1]All Skus'!$A:$Y,2,FALSE))="AKG",(VLOOKUP(Table1[[#This Row],[SKU]],'[1]All Skus'!$A:$Y,6,FALSE)),""))</f>
        <v>0</v>
      </c>
      <c r="F108" s="21">
        <f>(IF((VLOOKUP(Table1[[#This Row],[SKU]],'[1]All Skus'!$A:$Y,2,FALSE))="AKG",(VLOOKUP(Table1[[#This Row],[SKU]],'[1]All Skus'!$A:$Y,7,FALSE)),""))</f>
        <v>0</v>
      </c>
      <c r="G108" s="22" t="str">
        <f>(IF((VLOOKUP(Table1[[#This Row],[SKU]],'[1]All Skus'!$A:$Y,2,FALSE))="AKG",(VLOOKUP(Table1[[#This Row],[SKU]],'[1]All Skus'!$A:$Y,8,FALSE)),""))</f>
        <v>Tabletop</v>
      </c>
      <c r="H108" s="22" t="str">
        <f>(IF((VLOOKUP(Table1[[#This Row],[SKU]],'[1]All Skus'!$A:$Y,2,FALSE))="AKG",(VLOOKUP(Table1[[#This Row],[SKU]],'[1]All Skus'!$A:$Y,9,FALSE)),""))</f>
        <v>Professional tabletop microphone set</v>
      </c>
      <c r="I108" s="23">
        <f>(IF((VLOOKUP(Table1[[#This Row],[SKU]],'[1]All Skus'!$A:$Y,2,FALSE))="AKG",(VLOOKUP(Table1[[#This Row],[SKU]],'[1]All Skus'!$A:$Y,10,FALSE)),""))</f>
        <v>395</v>
      </c>
      <c r="J108" s="23">
        <f>(IF((VLOOKUP(Table1[[#This Row],[SKU]],'[1]All Skus'!$A:$Y,2,FALSE))="AKG",(VLOOKUP(Table1[[#This Row],[SKU]],'[1]All Skus'!$A:$Y,11,FALSE)),""))</f>
        <v>395</v>
      </c>
      <c r="K108" s="24">
        <f>(IF((VLOOKUP(Table1[[#This Row],[SKU]],'[1]All Skus'!$A:$Y,2,FALSE))="AKG",(VLOOKUP(Table1[[#This Row],[SKU]],'[1]All Skus'!$A:$Y,16,FALSE)),""))</f>
        <v>885038034094</v>
      </c>
      <c r="L108" s="24">
        <f>(IF((VLOOKUP(Table1[[#This Row],[SKU]],'[1]All Skus'!$A:$Y,2,FALSE))="AKG",(VLOOKUP(Table1[[#This Row],[SKU]],'[1]All Skus'!$A:$Y,17,FALSE)),""))</f>
        <v>9002761034097</v>
      </c>
      <c r="M108" s="25">
        <f>(IF((VLOOKUP(Table1[[#This Row],[SKU]],'[1]All Skus'!$A:$Y,2,FALSE))="AKG",(VLOOKUP(Table1[[#This Row],[SKU]],'[1]All Skus'!$A:$Y,18,FALSE)),""))</f>
        <v>4</v>
      </c>
      <c r="N108" s="25">
        <f>(IF((VLOOKUP(Table1[[#This Row],[SKU]],'[1]All Skus'!$A:$Y,2,FALSE))="AKG",(VLOOKUP(Table1[[#This Row],[SKU]],'[1]All Skus'!$A:$Y,19,FALSE)),""))</f>
        <v>21.5</v>
      </c>
      <c r="O108" s="25">
        <f>(IF((VLOOKUP(Table1[[#This Row],[SKU]],'[1]All Skus'!$A:$Y,2,FALSE))="AKG",(VLOOKUP(Table1[[#This Row],[SKU]],'[1]All Skus'!$A:$Y,20,FALSE)),""))</f>
        <v>6</v>
      </c>
      <c r="P108" s="25">
        <f>(IF((VLOOKUP(Table1[[#This Row],[SKU]],'[1]All Skus'!$A:$Y,2,FALSE))="AKG",(VLOOKUP(Table1[[#This Row],[SKU]],'[1]All Skus'!$A:$Y,21,FALSE)),""))</f>
        <v>0</v>
      </c>
      <c r="Q108" s="25" t="str">
        <f>(IF((VLOOKUP(Table1[[#This Row],[SKU]],'[1]All Skus'!$A:$Y,2,FALSE))="AKG",(VLOOKUP(Table1[[#This Row],[SKU]],'[1]All Skus'!$A:$Y,22,FALSE)),""))</f>
        <v>PH</v>
      </c>
      <c r="R108" s="25" t="str">
        <f>(IF((VLOOKUP(Table1[[#This Row],[SKU]],'[1]All Skus'!$A:$Y,2,FALSE))="AKG",(VLOOKUP(Table1[[#This Row],[SKU]],'[1]All Skus'!$A:$Y,23,FALSE)),""))</f>
        <v>Non Compliant</v>
      </c>
      <c r="S108" s="26" t="str">
        <f>(IF((VLOOKUP(Table1[[#This Row],[SKU]],'[1]All Skus'!$A:$Y,2,FALSE))="AKG",(VLOOKUP(Table1[[#This Row],[SKU]],'[1]All Skus'!$A:$Y,24,FALSE)),""))</f>
        <v>https://www.akg.com/Microphones/Speech%20%2F%20Spoken%20Word%20Microphones/2966H00020.html</v>
      </c>
      <c r="T108" s="27">
        <v>106</v>
      </c>
    </row>
    <row r="109" spans="1:20" ht="15" customHeight="1" x14ac:dyDescent="0.3">
      <c r="A109" s="19" t="s">
        <v>126</v>
      </c>
      <c r="B109" s="20" t="str">
        <f>(IF((VLOOKUP(Table1[[#This Row],[SKU]],'[1]All Skus'!$A:$Y,2,FALSE))="AKG",(VLOOKUP(Table1[[#This Row],[SKU]],'[1]All Skus'!$A:$Y,3,FALSE)), ""))</f>
        <v>Installed</v>
      </c>
      <c r="C109" s="21" t="str">
        <f>(IF((VLOOKUP(Table1[[#This Row],[SKU]],'[1]All Skus'!$A:$Y,2,FALSE))="AKG",(VLOOKUP(Table1[[#This Row],[SKU]],'[1]All Skus'!$A:$Y,4,FALSE)),""))</f>
        <v>STS DAM+</v>
      </c>
      <c r="D109" s="21" t="str">
        <f>(IF((VLOOKUP(Table1[[#This Row],[SKU]],'[1]All Skus'!$A:$Y,2,FALSE))="AKG",(VLOOKUP(Table1[[#This Row],[SKU]],'[1]All Skus'!$A:$Y,5,FALSE)),""))</f>
        <v>AT510000</v>
      </c>
      <c r="E109" s="21">
        <f>(IF((VLOOKUP(Table1[[#This Row],[SKU]],'[1]All Skus'!$A:$Y,2,FALSE))="AKG",(VLOOKUP(Table1[[#This Row],[SKU]],'[1]All Skus'!$A:$Y,6,FALSE)),""))</f>
        <v>0</v>
      </c>
      <c r="F109" s="21">
        <f>(IF((VLOOKUP(Table1[[#This Row],[SKU]],'[1]All Skus'!$A:$Y,2,FALSE))="AKG",(VLOOKUP(Table1[[#This Row],[SKU]],'[1]All Skus'!$A:$Y,7,FALSE)),""))</f>
        <v>0</v>
      </c>
      <c r="G109" s="22" t="str">
        <f>(IF((VLOOKUP(Table1[[#This Row],[SKU]],'[1]All Skus'!$A:$Y,2,FALSE))="AKG",(VLOOKUP(Table1[[#This Row],[SKU]],'[1]All Skus'!$A:$Y,8,FALSE)),""))</f>
        <v>Tabletop</v>
      </c>
      <c r="H109" s="22" t="str">
        <f>(IF((VLOOKUP(Table1[[#This Row],[SKU]],'[1]All Skus'!$A:$Y,2,FALSE))="AKG",(VLOOKUP(Table1[[#This Row],[SKU]],'[1]All Skus'!$A:$Y,9,FALSE)),""))</f>
        <v>Professional Tabletop Stand for use with DAM+ modules and derivates; for use with GN15/30/50 M goosenecks only.</v>
      </c>
      <c r="I109" s="23">
        <f>(IF((VLOOKUP(Table1[[#This Row],[SKU]],'[1]All Skus'!$A:$Y,2,FALSE))="AKG",(VLOOKUP(Table1[[#This Row],[SKU]],'[1]All Skus'!$A:$Y,10,FALSE)),""))</f>
        <v>360</v>
      </c>
      <c r="J109" s="23">
        <f>(IF((VLOOKUP(Table1[[#This Row],[SKU]],'[1]All Skus'!$A:$Y,2,FALSE))="AKG",(VLOOKUP(Table1[[#This Row],[SKU]],'[1]All Skus'!$A:$Y,11,FALSE)),""))</f>
        <v>360</v>
      </c>
      <c r="K109" s="24">
        <f>(IF((VLOOKUP(Table1[[#This Row],[SKU]],'[1]All Skus'!$A:$Y,2,FALSE))="AKG",(VLOOKUP(Table1[[#This Row],[SKU]],'[1]All Skus'!$A:$Y,16,FALSE)),""))</f>
        <v>885038034100</v>
      </c>
      <c r="L109" s="24">
        <f>(IF((VLOOKUP(Table1[[#This Row],[SKU]],'[1]All Skus'!$A:$Y,2,FALSE))="AKG",(VLOOKUP(Table1[[#This Row],[SKU]],'[1]All Skus'!$A:$Y,17,FALSE)),""))</f>
        <v>9002761034103</v>
      </c>
      <c r="M109" s="25">
        <f>(IF((VLOOKUP(Table1[[#This Row],[SKU]],'[1]All Skus'!$A:$Y,2,FALSE))="AKG",(VLOOKUP(Table1[[#This Row],[SKU]],'[1]All Skus'!$A:$Y,18,FALSE)),""))</f>
        <v>3</v>
      </c>
      <c r="N109" s="25">
        <f>(IF((VLOOKUP(Table1[[#This Row],[SKU]],'[1]All Skus'!$A:$Y,2,FALSE))="AKG",(VLOOKUP(Table1[[#This Row],[SKU]],'[1]All Skus'!$A:$Y,19,FALSE)),""))</f>
        <v>4</v>
      </c>
      <c r="O109" s="25">
        <f>(IF((VLOOKUP(Table1[[#This Row],[SKU]],'[1]All Skus'!$A:$Y,2,FALSE))="AKG",(VLOOKUP(Table1[[#This Row],[SKU]],'[1]All Skus'!$A:$Y,20,FALSE)),""))</f>
        <v>6</v>
      </c>
      <c r="P109" s="25">
        <f>(IF((VLOOKUP(Table1[[#This Row],[SKU]],'[1]All Skus'!$A:$Y,2,FALSE))="AKG",(VLOOKUP(Table1[[#This Row],[SKU]],'[1]All Skus'!$A:$Y,21,FALSE)),""))</f>
        <v>13.5</v>
      </c>
      <c r="Q109" s="25" t="str">
        <f>(IF((VLOOKUP(Table1[[#This Row],[SKU]],'[1]All Skus'!$A:$Y,2,FALSE))="AKG",(VLOOKUP(Table1[[#This Row],[SKU]],'[1]All Skus'!$A:$Y,22,FALSE)),""))</f>
        <v>PH</v>
      </c>
      <c r="R109" s="25" t="str">
        <f>(IF((VLOOKUP(Table1[[#This Row],[SKU]],'[1]All Skus'!$A:$Y,2,FALSE))="AKG",(VLOOKUP(Table1[[#This Row],[SKU]],'[1]All Skus'!$A:$Y,23,FALSE)),""))</f>
        <v>Non Compliant</v>
      </c>
      <c r="S109" s="26" t="str">
        <f>(IF((VLOOKUP(Table1[[#This Row],[SKU]],'[1]All Skus'!$A:$Y,2,FALSE))="AKG",(VLOOKUP(Table1[[#This Row],[SKU]],'[1]All Skus'!$A:$Y,24,FALSE)),""))</f>
        <v>https://www.akg.com/Microphones/Microphone%20Accessories/2966H00030.html</v>
      </c>
      <c r="T109" s="27">
        <v>107</v>
      </c>
    </row>
    <row r="110" spans="1:20" ht="15" customHeight="1" x14ac:dyDescent="0.3">
      <c r="A110" s="19" t="s">
        <v>127</v>
      </c>
      <c r="B110" s="20" t="str">
        <f>(IF((VLOOKUP(Table1[[#This Row],[SKU]],'[1]All Skus'!$A:$Y,2,FALSE))="AKG",(VLOOKUP(Table1[[#This Row],[SKU]],'[1]All Skus'!$A:$Y,3,FALSE)), ""))</f>
        <v xml:space="preserve">OS OEM FG MIC </v>
      </c>
      <c r="C110" s="21" t="str">
        <f>(IF((VLOOKUP(Table1[[#This Row],[SKU]],'[1]All Skus'!$A:$Y,2,FALSE))="AKG",(VLOOKUP(Table1[[#This Row],[SKU]],'[1]All Skus'!$A:$Y,4,FALSE)),""))</f>
        <v>STS DAM+ WL</v>
      </c>
      <c r="D110" s="21">
        <f>(IF((VLOOKUP(Table1[[#This Row],[SKU]],'[1]All Skus'!$A:$Y,2,FALSE))="AKG",(VLOOKUP(Table1[[#This Row],[SKU]],'[1]All Skus'!$A:$Y,5,FALSE)),""))</f>
        <v>0</v>
      </c>
      <c r="E110" s="21">
        <f>(IF((VLOOKUP(Table1[[#This Row],[SKU]],'[1]All Skus'!$A:$Y,2,FALSE))="AKG",(VLOOKUP(Table1[[#This Row],[SKU]],'[1]All Skus'!$A:$Y,6,FALSE)),""))</f>
        <v>0</v>
      </c>
      <c r="F110" s="21">
        <f>(IF((VLOOKUP(Table1[[#This Row],[SKU]],'[1]All Skus'!$A:$Y,2,FALSE))="AKG",(VLOOKUP(Table1[[#This Row],[SKU]],'[1]All Skus'!$A:$Y,7,FALSE)),""))</f>
        <v>0</v>
      </c>
      <c r="G110" s="22" t="str">
        <f>(IF((VLOOKUP(Table1[[#This Row],[SKU]],'[1]All Skus'!$A:$Y,2,FALSE))="AKG",(VLOOKUP(Table1[[#This Row],[SKU]],'[1]All Skus'!$A:$Y,8,FALSE)),""))</f>
        <v>Accessories</v>
      </c>
      <c r="H110" s="22" t="str">
        <f>(IF((VLOOKUP(Table1[[#This Row],[SKU]],'[1]All Skus'!$A:$Y,2,FALSE))="AKG",(VLOOKUP(Table1[[#This Row],[SKU]],'[1]All Skus'!$A:$Y,9,FALSE)),""))</f>
        <v xml:space="preserve">OS OEM FG MIC </v>
      </c>
      <c r="I110" s="23">
        <f>(IF((VLOOKUP(Table1[[#This Row],[SKU]],'[1]All Skus'!$A:$Y,2,FALSE))="AKG",(VLOOKUP(Table1[[#This Row],[SKU]],'[1]All Skus'!$A:$Y,10,FALSE)),""))</f>
        <v>577</v>
      </c>
      <c r="J110" s="23">
        <f>(IF((VLOOKUP(Table1[[#This Row],[SKU]],'[1]All Skus'!$A:$Y,2,FALSE))="AKG",(VLOOKUP(Table1[[#This Row],[SKU]],'[1]All Skus'!$A:$Y,11,FALSE)),""))</f>
        <v>577</v>
      </c>
      <c r="K110" s="24">
        <f>(IF((VLOOKUP(Table1[[#This Row],[SKU]],'[1]All Skus'!$A:$Y,2,FALSE))="AKG",(VLOOKUP(Table1[[#This Row],[SKU]],'[1]All Skus'!$A:$Y,16,FALSE)),""))</f>
        <v>885038035855</v>
      </c>
      <c r="L110" s="24">
        <f>(IF((VLOOKUP(Table1[[#This Row],[SKU]],'[1]All Skus'!$A:$Y,2,FALSE))="AKG",(VLOOKUP(Table1[[#This Row],[SKU]],'[1]All Skus'!$A:$Y,17,FALSE)),""))</f>
        <v>9002761035858</v>
      </c>
      <c r="M110" s="25">
        <f>(IF((VLOOKUP(Table1[[#This Row],[SKU]],'[1]All Skus'!$A:$Y,2,FALSE))="AKG",(VLOOKUP(Table1[[#This Row],[SKU]],'[1]All Skus'!$A:$Y,18,FALSE)),""))</f>
        <v>1.7</v>
      </c>
      <c r="N110" s="25">
        <f>(IF((VLOOKUP(Table1[[#This Row],[SKU]],'[1]All Skus'!$A:$Y,2,FALSE))="AKG",(VLOOKUP(Table1[[#This Row],[SKU]],'[1]All Skus'!$A:$Y,19,FALSE)),""))</f>
        <v>20</v>
      </c>
      <c r="O110" s="25">
        <f>(IF((VLOOKUP(Table1[[#This Row],[SKU]],'[1]All Skus'!$A:$Y,2,FALSE))="AKG",(VLOOKUP(Table1[[#This Row],[SKU]],'[1]All Skus'!$A:$Y,20,FALSE)),""))</f>
        <v>10</v>
      </c>
      <c r="P110" s="25">
        <f>(IF((VLOOKUP(Table1[[#This Row],[SKU]],'[1]All Skus'!$A:$Y,2,FALSE))="AKG",(VLOOKUP(Table1[[#This Row],[SKU]],'[1]All Skus'!$A:$Y,21,FALSE)),""))</f>
        <v>7</v>
      </c>
      <c r="Q110" s="25" t="str">
        <f>(IF((VLOOKUP(Table1[[#This Row],[SKU]],'[1]All Skus'!$A:$Y,2,FALSE))="AKG",(VLOOKUP(Table1[[#This Row],[SKU]],'[1]All Skus'!$A:$Y,22,FALSE)),""))</f>
        <v>CN</v>
      </c>
      <c r="R110" s="25" t="str">
        <f>(IF((VLOOKUP(Table1[[#This Row],[SKU]],'[1]All Skus'!$A:$Y,2,FALSE))="AKG",(VLOOKUP(Table1[[#This Row],[SKU]],'[1]All Skus'!$A:$Y,23,FALSE)),""))</f>
        <v>Non Compliant</v>
      </c>
      <c r="S110" s="26" t="str">
        <f>(IF((VLOOKUP(Table1[[#This Row],[SKU]],'[1]All Skus'!$A:$Y,2,FALSE))="AKG",(VLOOKUP(Table1[[#This Row],[SKU]],'[1]All Skus'!$A:$Y,24,FALSE)),""))</f>
        <v>https://www.akg.com/Microphones/Microphone%20Accessories/2967H00020.html</v>
      </c>
      <c r="T110" s="27">
        <v>108</v>
      </c>
    </row>
    <row r="111" spans="1:20" ht="15" customHeight="1" x14ac:dyDescent="0.3">
      <c r="A111" s="19" t="s">
        <v>128</v>
      </c>
      <c r="B111" s="20" t="str">
        <f>(IF((VLOOKUP(Table1[[#This Row],[SKU]],'[1]All Skus'!$A:$Y,2,FALSE))="AKG",(VLOOKUP(Table1[[#This Row],[SKU]],'[1]All Skus'!$A:$Y,3,FALSE)), ""))</f>
        <v>Installed</v>
      </c>
      <c r="C111" s="21" t="str">
        <f>(IF((VLOOKUP(Table1[[#This Row],[SKU]],'[1]All Skus'!$A:$Y,2,FALSE))="AKG",(VLOOKUP(Table1[[#This Row],[SKU]],'[1]All Skus'!$A:$Y,4,FALSE)),""))</f>
        <v>ST6</v>
      </c>
      <c r="D111" s="21" t="str">
        <f>(IF((VLOOKUP(Table1[[#This Row],[SKU]],'[1]All Skus'!$A:$Y,2,FALSE))="AKG",(VLOOKUP(Table1[[#This Row],[SKU]],'[1]All Skus'!$A:$Y,5,FALSE)),""))</f>
        <v>AT510000</v>
      </c>
      <c r="E111" s="21">
        <f>(IF((VLOOKUP(Table1[[#This Row],[SKU]],'[1]All Skus'!$A:$Y,2,FALSE))="AKG",(VLOOKUP(Table1[[#This Row],[SKU]],'[1]All Skus'!$A:$Y,6,FALSE)),""))</f>
        <v>0</v>
      </c>
      <c r="F111" s="21">
        <f>(IF((VLOOKUP(Table1[[#This Row],[SKU]],'[1]All Skus'!$A:$Y,2,FALSE))="AKG",(VLOOKUP(Table1[[#This Row],[SKU]],'[1]All Skus'!$A:$Y,7,FALSE)),""))</f>
        <v>0</v>
      </c>
      <c r="G111" s="22" t="str">
        <f>(IF((VLOOKUP(Table1[[#This Row],[SKU]],'[1]All Skus'!$A:$Y,2,FALSE))="AKG",(VLOOKUP(Table1[[#This Row],[SKU]],'[1]All Skus'!$A:$Y,8,FALSE)),""))</f>
        <v>Tabletop</v>
      </c>
      <c r="H111" s="22" t="str">
        <f>(IF((VLOOKUP(Table1[[#This Row],[SKU]],'[1]All Skus'!$A:$Y,2,FALSE))="AKG",(VLOOKUP(Table1[[#This Row],[SKU]],'[1]All Skus'!$A:$Y,9,FALSE)),""))</f>
        <v>Professional Tabletop Stand for use with all 3 pin XLR microphones</v>
      </c>
      <c r="I111" s="23">
        <f>(IF((VLOOKUP(Table1[[#This Row],[SKU]],'[1]All Skus'!$A:$Y,2,FALSE))="AKG",(VLOOKUP(Table1[[#This Row],[SKU]],'[1]All Skus'!$A:$Y,10,FALSE)),""))</f>
        <v>145</v>
      </c>
      <c r="J111" s="23">
        <f>(IF((VLOOKUP(Table1[[#This Row],[SKU]],'[1]All Skus'!$A:$Y,2,FALSE))="AKG",(VLOOKUP(Table1[[#This Row],[SKU]],'[1]All Skus'!$A:$Y,11,FALSE)),""))</f>
        <v>145</v>
      </c>
      <c r="K111" s="24">
        <f>(IF((VLOOKUP(Table1[[#This Row],[SKU]],'[1]All Skus'!$A:$Y,2,FALSE))="AKG",(VLOOKUP(Table1[[#This Row],[SKU]],'[1]All Skus'!$A:$Y,16,FALSE)),""))</f>
        <v>885038034117</v>
      </c>
      <c r="L111" s="24">
        <f>(IF((VLOOKUP(Table1[[#This Row],[SKU]],'[1]All Skus'!$A:$Y,2,FALSE))="AKG",(VLOOKUP(Table1[[#This Row],[SKU]],'[1]All Skus'!$A:$Y,17,FALSE)),""))</f>
        <v>9002761034110</v>
      </c>
      <c r="M111" s="25">
        <f>(IF((VLOOKUP(Table1[[#This Row],[SKU]],'[1]All Skus'!$A:$Y,2,FALSE))="AKG",(VLOOKUP(Table1[[#This Row],[SKU]],'[1]All Skus'!$A:$Y,18,FALSE)),""))</f>
        <v>2</v>
      </c>
      <c r="N111" s="25">
        <f>(IF((VLOOKUP(Table1[[#This Row],[SKU]],'[1]All Skus'!$A:$Y,2,FALSE))="AKG",(VLOOKUP(Table1[[#This Row],[SKU]],'[1]All Skus'!$A:$Y,19,FALSE)),""))</f>
        <v>4</v>
      </c>
      <c r="O111" s="25">
        <f>(IF((VLOOKUP(Table1[[#This Row],[SKU]],'[1]All Skus'!$A:$Y,2,FALSE))="AKG",(VLOOKUP(Table1[[#This Row],[SKU]],'[1]All Skus'!$A:$Y,20,FALSE)),""))</f>
        <v>6</v>
      </c>
      <c r="P111" s="25">
        <f>(IF((VLOOKUP(Table1[[#This Row],[SKU]],'[1]All Skus'!$A:$Y,2,FALSE))="AKG",(VLOOKUP(Table1[[#This Row],[SKU]],'[1]All Skus'!$A:$Y,21,FALSE)),""))</f>
        <v>13.5</v>
      </c>
      <c r="Q111" s="25" t="str">
        <f>(IF((VLOOKUP(Table1[[#This Row],[SKU]],'[1]All Skus'!$A:$Y,2,FALSE))="AKG",(VLOOKUP(Table1[[#This Row],[SKU]],'[1]All Skus'!$A:$Y,22,FALSE)),""))</f>
        <v>PH</v>
      </c>
      <c r="R111" s="25" t="str">
        <f>(IF((VLOOKUP(Table1[[#This Row],[SKU]],'[1]All Skus'!$A:$Y,2,FALSE))="AKG",(VLOOKUP(Table1[[#This Row],[SKU]],'[1]All Skus'!$A:$Y,23,FALSE)),""))</f>
        <v>Non Compliant</v>
      </c>
      <c r="S111" s="26" t="str">
        <f>(IF((VLOOKUP(Table1[[#This Row],[SKU]],'[1]All Skus'!$A:$Y,2,FALSE))="AKG",(VLOOKUP(Table1[[#This Row],[SKU]],'[1]All Skus'!$A:$Y,24,FALSE)),""))</f>
        <v>https://www.akg.com/Microphones/Microphone%20Accessories/2966H00040.html</v>
      </c>
      <c r="T111" s="27">
        <v>109</v>
      </c>
    </row>
    <row r="112" spans="1:20" ht="15" customHeight="1" x14ac:dyDescent="0.3">
      <c r="A112" s="19" t="s">
        <v>129</v>
      </c>
      <c r="B112" s="20" t="str">
        <f>(IF((VLOOKUP(Table1[[#This Row],[SKU]],'[1]All Skus'!$A:$Y,2,FALSE))="AKG",(VLOOKUP(Table1[[#This Row],[SKU]],'[1]All Skus'!$A:$Y,3,FALSE)), ""))</f>
        <v>Installed</v>
      </c>
      <c r="C112" s="21" t="str">
        <f>(IF((VLOOKUP(Table1[[#This Row],[SKU]],'[1]All Skus'!$A:$Y,2,FALSE))="AKG",(VLOOKUP(Table1[[#This Row],[SKU]],'[1]All Skus'!$A:$Y,4,FALSE)),""))</f>
        <v>CK31</v>
      </c>
      <c r="D112" s="21" t="str">
        <f>(IF((VLOOKUP(Table1[[#This Row],[SKU]],'[1]All Skus'!$A:$Y,2,FALSE))="AKG",(VLOOKUP(Table1[[#This Row],[SKU]],'[1]All Skus'!$A:$Y,5,FALSE)),""))</f>
        <v>AT510000</v>
      </c>
      <c r="E112" s="21">
        <f>(IF((VLOOKUP(Table1[[#This Row],[SKU]],'[1]All Skus'!$A:$Y,2,FALSE))="AKG",(VLOOKUP(Table1[[#This Row],[SKU]],'[1]All Skus'!$A:$Y,6,FALSE)),""))</f>
        <v>0</v>
      </c>
      <c r="F112" s="21">
        <f>(IF((VLOOKUP(Table1[[#This Row],[SKU]],'[1]All Skus'!$A:$Y,2,FALSE))="AKG",(VLOOKUP(Table1[[#This Row],[SKU]],'[1]All Skus'!$A:$Y,7,FALSE)),""))</f>
        <v>0</v>
      </c>
      <c r="G112" s="22" t="str">
        <f>(IF((VLOOKUP(Table1[[#This Row],[SKU]],'[1]All Skus'!$A:$Y,2,FALSE))="AKG",(VLOOKUP(Table1[[#This Row],[SKU]],'[1]All Skus'!$A:$Y,8,FALSE)),""))</f>
        <v>Capsule</v>
      </c>
      <c r="H112" s="22" t="str">
        <f>(IF((VLOOKUP(Table1[[#This Row],[SKU]],'[1]All Skus'!$A:$Y,2,FALSE))="AKG",(VLOOKUP(Table1[[#This Row],[SKU]],'[1]All Skus'!$A:$Y,9,FALSE)),""))</f>
        <v>Screw-on cardioid microphone capsule module, only for GN / HM modules, W30 windscreen included</v>
      </c>
      <c r="I112" s="23">
        <f>(IF((VLOOKUP(Table1[[#This Row],[SKU]],'[1]All Skus'!$A:$Y,2,FALSE))="AKG",(VLOOKUP(Table1[[#This Row],[SKU]],'[1]All Skus'!$A:$Y,10,FALSE)),""))</f>
        <v>140</v>
      </c>
      <c r="J112" s="23">
        <f>(IF((VLOOKUP(Table1[[#This Row],[SKU]],'[1]All Skus'!$A:$Y,2,FALSE))="AKG",(VLOOKUP(Table1[[#This Row],[SKU]],'[1]All Skus'!$A:$Y,11,FALSE)),""))</f>
        <v>140</v>
      </c>
      <c r="K112" s="24">
        <f>(IF((VLOOKUP(Table1[[#This Row],[SKU]],'[1]All Skus'!$A:$Y,2,FALSE))="AKG",(VLOOKUP(Table1[[#This Row],[SKU]],'[1]All Skus'!$A:$Y,16,FALSE)),""))</f>
        <v>885038003021</v>
      </c>
      <c r="L112" s="24">
        <f>(IF((VLOOKUP(Table1[[#This Row],[SKU]],'[1]All Skus'!$A:$Y,2,FALSE))="AKG",(VLOOKUP(Table1[[#This Row],[SKU]],'[1]All Skus'!$A:$Y,17,FALSE)),""))</f>
        <v>9002761003024</v>
      </c>
      <c r="M112" s="25">
        <f>(IF((VLOOKUP(Table1[[#This Row],[SKU]],'[1]All Skus'!$A:$Y,2,FALSE))="AKG",(VLOOKUP(Table1[[#This Row],[SKU]],'[1]All Skus'!$A:$Y,18,FALSE)),""))</f>
        <v>3</v>
      </c>
      <c r="N112" s="25">
        <f>(IF((VLOOKUP(Table1[[#This Row],[SKU]],'[1]All Skus'!$A:$Y,2,FALSE))="AKG",(VLOOKUP(Table1[[#This Row],[SKU]],'[1]All Skus'!$A:$Y,19,FALSE)),""))</f>
        <v>7</v>
      </c>
      <c r="O112" s="25">
        <f>(IF((VLOOKUP(Table1[[#This Row],[SKU]],'[1]All Skus'!$A:$Y,2,FALSE))="AKG",(VLOOKUP(Table1[[#This Row],[SKU]],'[1]All Skus'!$A:$Y,20,FALSE)),""))</f>
        <v>5</v>
      </c>
      <c r="P112" s="25">
        <f>(IF((VLOOKUP(Table1[[#This Row],[SKU]],'[1]All Skus'!$A:$Y,2,FALSE))="AKG",(VLOOKUP(Table1[[#This Row],[SKU]],'[1]All Skus'!$A:$Y,21,FALSE)),""))</f>
        <v>2</v>
      </c>
      <c r="Q112" s="25" t="str">
        <f>(IF((VLOOKUP(Table1[[#This Row],[SKU]],'[1]All Skus'!$A:$Y,2,FALSE))="AKG",(VLOOKUP(Table1[[#This Row],[SKU]],'[1]All Skus'!$A:$Y,22,FALSE)),""))</f>
        <v>CN</v>
      </c>
      <c r="R112" s="25" t="str">
        <f>(IF((VLOOKUP(Table1[[#This Row],[SKU]],'[1]All Skus'!$A:$Y,2,FALSE))="AKG",(VLOOKUP(Table1[[#This Row],[SKU]],'[1]All Skus'!$A:$Y,23,FALSE)),""))</f>
        <v>Non Compliant</v>
      </c>
      <c r="S112" s="26" t="str">
        <f>(IF((VLOOKUP(Table1[[#This Row],[SKU]],'[1]All Skus'!$A:$Y,2,FALSE))="AKG",(VLOOKUP(Table1[[#This Row],[SKU]],'[1]All Skus'!$A:$Y,24,FALSE)),""))</f>
        <v>https://www.akg.com/Microphones/Microphone%20Accessories/2765H00200.html</v>
      </c>
      <c r="T112" s="27">
        <v>110</v>
      </c>
    </row>
    <row r="113" spans="1:20" ht="15" customHeight="1" x14ac:dyDescent="0.3">
      <c r="A113" s="19" t="s">
        <v>130</v>
      </c>
      <c r="B113" s="20" t="str">
        <f>(IF((VLOOKUP(Table1[[#This Row],[SKU]],'[1]All Skus'!$A:$Y,2,FALSE))="AKG",(VLOOKUP(Table1[[#This Row],[SKU]],'[1]All Skus'!$A:$Y,3,FALSE)), ""))</f>
        <v>Installed</v>
      </c>
      <c r="C113" s="21" t="str">
        <f>(IF((VLOOKUP(Table1[[#This Row],[SKU]],'[1]All Skus'!$A:$Y,2,FALSE))="AKG",(VLOOKUP(Table1[[#This Row],[SKU]],'[1]All Skus'!$A:$Y,4,FALSE)),""))</f>
        <v>CK33</v>
      </c>
      <c r="D113" s="21" t="str">
        <f>(IF((VLOOKUP(Table1[[#This Row],[SKU]],'[1]All Skus'!$A:$Y,2,FALSE))="AKG",(VLOOKUP(Table1[[#This Row],[SKU]],'[1]All Skus'!$A:$Y,5,FALSE)),""))</f>
        <v>AT510000</v>
      </c>
      <c r="E113" s="21">
        <f>(IF((VLOOKUP(Table1[[#This Row],[SKU]],'[1]All Skus'!$A:$Y,2,FALSE))="AKG",(VLOOKUP(Table1[[#This Row],[SKU]],'[1]All Skus'!$A:$Y,6,FALSE)),""))</f>
        <v>0</v>
      </c>
      <c r="F113" s="21">
        <f>(IF((VLOOKUP(Table1[[#This Row],[SKU]],'[1]All Skus'!$A:$Y,2,FALSE))="AKG",(VLOOKUP(Table1[[#This Row],[SKU]],'[1]All Skus'!$A:$Y,7,FALSE)),""))</f>
        <v>0</v>
      </c>
      <c r="G113" s="22" t="str">
        <f>(IF((VLOOKUP(Table1[[#This Row],[SKU]],'[1]All Skus'!$A:$Y,2,FALSE))="AKG",(VLOOKUP(Table1[[#This Row],[SKU]],'[1]All Skus'!$A:$Y,8,FALSE)),""))</f>
        <v>Capsule</v>
      </c>
      <c r="H113" s="22" t="str">
        <f>(IF((VLOOKUP(Table1[[#This Row],[SKU]],'[1]All Skus'!$A:$Y,2,FALSE))="AKG",(VLOOKUP(Table1[[#This Row],[SKU]],'[1]All Skus'!$A:$Y,9,FALSE)),""))</f>
        <v>Screw-on hypercardioid microphone capsule module, only for GN / HM modules, W30 windscreen included</v>
      </c>
      <c r="I113" s="23">
        <f>(IF((VLOOKUP(Table1[[#This Row],[SKU]],'[1]All Skus'!$A:$Y,2,FALSE))="AKG",(VLOOKUP(Table1[[#This Row],[SKU]],'[1]All Skus'!$A:$Y,10,FALSE)),""))</f>
        <v>232</v>
      </c>
      <c r="J113" s="23">
        <f>(IF((VLOOKUP(Table1[[#This Row],[SKU]],'[1]All Skus'!$A:$Y,2,FALSE))="AKG",(VLOOKUP(Table1[[#This Row],[SKU]],'[1]All Skus'!$A:$Y,11,FALSE)),""))</f>
        <v>232</v>
      </c>
      <c r="K113" s="24">
        <f>(IF((VLOOKUP(Table1[[#This Row],[SKU]],'[1]All Skus'!$A:$Y,2,FALSE))="AKG",(VLOOKUP(Table1[[#This Row],[SKU]],'[1]All Skus'!$A:$Y,16,FALSE)),""))</f>
        <v>885038003045</v>
      </c>
      <c r="L113" s="24">
        <f>(IF((VLOOKUP(Table1[[#This Row],[SKU]],'[1]All Skus'!$A:$Y,2,FALSE))="AKG",(VLOOKUP(Table1[[#This Row],[SKU]],'[1]All Skus'!$A:$Y,17,FALSE)),""))</f>
        <v>9002761003048</v>
      </c>
      <c r="M113" s="25">
        <f>(IF((VLOOKUP(Table1[[#This Row],[SKU]],'[1]All Skus'!$A:$Y,2,FALSE))="AKG",(VLOOKUP(Table1[[#This Row],[SKU]],'[1]All Skus'!$A:$Y,18,FALSE)),""))</f>
        <v>7</v>
      </c>
      <c r="N113" s="25">
        <f>(IF((VLOOKUP(Table1[[#This Row],[SKU]],'[1]All Skus'!$A:$Y,2,FALSE))="AKG",(VLOOKUP(Table1[[#This Row],[SKU]],'[1]All Skus'!$A:$Y,19,FALSE)),""))</f>
        <v>3</v>
      </c>
      <c r="O113" s="25">
        <f>(IF((VLOOKUP(Table1[[#This Row],[SKU]],'[1]All Skus'!$A:$Y,2,FALSE))="AKG",(VLOOKUP(Table1[[#This Row],[SKU]],'[1]All Skus'!$A:$Y,20,FALSE)),""))</f>
        <v>5</v>
      </c>
      <c r="P113" s="25">
        <f>(IF((VLOOKUP(Table1[[#This Row],[SKU]],'[1]All Skus'!$A:$Y,2,FALSE))="AKG",(VLOOKUP(Table1[[#This Row],[SKU]],'[1]All Skus'!$A:$Y,21,FALSE)),""))</f>
        <v>2</v>
      </c>
      <c r="Q113" s="25" t="str">
        <f>(IF((VLOOKUP(Table1[[#This Row],[SKU]],'[1]All Skus'!$A:$Y,2,FALSE))="AKG",(VLOOKUP(Table1[[#This Row],[SKU]],'[1]All Skus'!$A:$Y,22,FALSE)),""))</f>
        <v>CN</v>
      </c>
      <c r="R113" s="25" t="str">
        <f>(IF((VLOOKUP(Table1[[#This Row],[SKU]],'[1]All Skus'!$A:$Y,2,FALSE))="AKG",(VLOOKUP(Table1[[#This Row],[SKU]],'[1]All Skus'!$A:$Y,23,FALSE)),""))</f>
        <v>Non Compliant</v>
      </c>
      <c r="S113" s="26" t="str">
        <f>(IF((VLOOKUP(Table1[[#This Row],[SKU]],'[1]All Skus'!$A:$Y,2,FALSE))="AKG",(VLOOKUP(Table1[[#This Row],[SKU]],'[1]All Skus'!$A:$Y,24,FALSE)),""))</f>
        <v>https://www.akg.com/Microphones/Microphone%20Accessories/2765X00220.html</v>
      </c>
      <c r="T113" s="27">
        <v>111</v>
      </c>
    </row>
    <row r="114" spans="1:20" ht="15" customHeight="1" x14ac:dyDescent="0.3">
      <c r="A114" s="19" t="s">
        <v>131</v>
      </c>
      <c r="B114" s="20" t="str">
        <f>(IF((VLOOKUP(Table1[[#This Row],[SKU]],'[1]All Skus'!$A:$Y,2,FALSE))="AKG",(VLOOKUP(Table1[[#This Row],[SKU]],'[1]All Skus'!$A:$Y,3,FALSE)), ""))</f>
        <v>Installed</v>
      </c>
      <c r="C114" s="21" t="str">
        <f>(IF((VLOOKUP(Table1[[#This Row],[SKU]],'[1]All Skus'!$A:$Y,2,FALSE))="AKG",(VLOOKUP(Table1[[#This Row],[SKU]],'[1]All Skus'!$A:$Y,4,FALSE)),""))</f>
        <v>CK80</v>
      </c>
      <c r="D114" s="21" t="str">
        <f>(IF((VLOOKUP(Table1[[#This Row],[SKU]],'[1]All Skus'!$A:$Y,2,FALSE))="AKG",(VLOOKUP(Table1[[#This Row],[SKU]],'[1]All Skus'!$A:$Y,5,FALSE)),""))</f>
        <v>AT510000</v>
      </c>
      <c r="E114" s="21">
        <f>(IF((VLOOKUP(Table1[[#This Row],[SKU]],'[1]All Skus'!$A:$Y,2,FALSE))="AKG",(VLOOKUP(Table1[[#This Row],[SKU]],'[1]All Skus'!$A:$Y,6,FALSE)),""))</f>
        <v>0</v>
      </c>
      <c r="F114" s="21">
        <f>(IF((VLOOKUP(Table1[[#This Row],[SKU]],'[1]All Skus'!$A:$Y,2,FALSE))="AKG",(VLOOKUP(Table1[[#This Row],[SKU]],'[1]All Skus'!$A:$Y,7,FALSE)),""))</f>
        <v>0</v>
      </c>
      <c r="G114" s="22" t="str">
        <f>(IF((VLOOKUP(Table1[[#This Row],[SKU]],'[1]All Skus'!$A:$Y,2,FALSE))="AKG",(VLOOKUP(Table1[[#This Row],[SKU]],'[1]All Skus'!$A:$Y,8,FALSE)),""))</f>
        <v>Capsule</v>
      </c>
      <c r="H114" s="22" t="str">
        <f>(IF((VLOOKUP(Table1[[#This Row],[SKU]],'[1]All Skus'!$A:$Y,2,FALSE))="AKG",(VLOOKUP(Table1[[#This Row],[SKU]],'[1]All Skus'!$A:$Y,9,FALSE)),""))</f>
        <v>Screw-on hypercardioid shotgun microphone capsule module, speech optimized, only for GN / HM modules, W80 windscreen included</v>
      </c>
      <c r="I114" s="23">
        <f>(IF((VLOOKUP(Table1[[#This Row],[SKU]],'[1]All Skus'!$A:$Y,2,FALSE))="AKG",(VLOOKUP(Table1[[#This Row],[SKU]],'[1]All Skus'!$A:$Y,10,FALSE)),""))</f>
        <v>145</v>
      </c>
      <c r="J114" s="23">
        <f>(IF((VLOOKUP(Table1[[#This Row],[SKU]],'[1]All Skus'!$A:$Y,2,FALSE))="AKG",(VLOOKUP(Table1[[#This Row],[SKU]],'[1]All Skus'!$A:$Y,11,FALSE)),""))</f>
        <v>145</v>
      </c>
      <c r="K114" s="24">
        <f>(IF((VLOOKUP(Table1[[#This Row],[SKU]],'[1]All Skus'!$A:$Y,2,FALSE))="AKG",(VLOOKUP(Table1[[#This Row],[SKU]],'[1]All Skus'!$A:$Y,16,FALSE)),""))</f>
        <v>885038003946</v>
      </c>
      <c r="L114" s="24">
        <f>(IF((VLOOKUP(Table1[[#This Row],[SKU]],'[1]All Skus'!$A:$Y,2,FALSE))="AKG",(VLOOKUP(Table1[[#This Row],[SKU]],'[1]All Skus'!$A:$Y,17,FALSE)),""))</f>
        <v>9002761003949</v>
      </c>
      <c r="M114" s="25">
        <f>(IF((VLOOKUP(Table1[[#This Row],[SKU]],'[1]All Skus'!$A:$Y,2,FALSE))="AKG",(VLOOKUP(Table1[[#This Row],[SKU]],'[1]All Skus'!$A:$Y,18,FALSE)),""))</f>
        <v>8</v>
      </c>
      <c r="N114" s="25">
        <f>(IF((VLOOKUP(Table1[[#This Row],[SKU]],'[1]All Skus'!$A:$Y,2,FALSE))="AKG",(VLOOKUP(Table1[[#This Row],[SKU]],'[1]All Skus'!$A:$Y,19,FALSE)),""))</f>
        <v>3</v>
      </c>
      <c r="O114" s="25">
        <f>(IF((VLOOKUP(Table1[[#This Row],[SKU]],'[1]All Skus'!$A:$Y,2,FALSE))="AKG",(VLOOKUP(Table1[[#This Row],[SKU]],'[1]All Skus'!$A:$Y,20,FALSE)),""))</f>
        <v>6</v>
      </c>
      <c r="P114" s="25">
        <f>(IF((VLOOKUP(Table1[[#This Row],[SKU]],'[1]All Skus'!$A:$Y,2,FALSE))="AKG",(VLOOKUP(Table1[[#This Row],[SKU]],'[1]All Skus'!$A:$Y,21,FALSE)),""))</f>
        <v>2.8</v>
      </c>
      <c r="Q114" s="25" t="str">
        <f>(IF((VLOOKUP(Table1[[#This Row],[SKU]],'[1]All Skus'!$A:$Y,2,FALSE))="AKG",(VLOOKUP(Table1[[#This Row],[SKU]],'[1]All Skus'!$A:$Y,22,FALSE)),""))</f>
        <v>SK</v>
      </c>
      <c r="R114" s="25" t="str">
        <f>(IF((VLOOKUP(Table1[[#This Row],[SKU]],'[1]All Skus'!$A:$Y,2,FALSE))="AKG",(VLOOKUP(Table1[[#This Row],[SKU]],'[1]All Skus'!$A:$Y,23,FALSE)),""))</f>
        <v>Compliant</v>
      </c>
      <c r="S114" s="26" t="str">
        <f>(IF((VLOOKUP(Table1[[#This Row],[SKU]],'[1]All Skus'!$A:$Y,2,FALSE))="AKG",(VLOOKUP(Table1[[#This Row],[SKU]],'[1]All Skus'!$A:$Y,24,FALSE)),""))</f>
        <v>https://www.akg.com/Microphones/Microphone%20Accessories/2765Z00240.html</v>
      </c>
      <c r="T114" s="27">
        <v>112</v>
      </c>
    </row>
    <row r="115" spans="1:20" ht="15" customHeight="1" x14ac:dyDescent="0.3">
      <c r="A115" s="19" t="s">
        <v>132</v>
      </c>
      <c r="B115" s="20" t="str">
        <f>(IF((VLOOKUP(Table1[[#This Row],[SKU]],'[1]All Skus'!$A:$Y,2,FALSE))="AKG",(VLOOKUP(Table1[[#This Row],[SKU]],'[1]All Skus'!$A:$Y,3,FALSE)), ""))</f>
        <v>Installed</v>
      </c>
      <c r="C115" s="21" t="str">
        <f>(IF((VLOOKUP(Table1[[#This Row],[SKU]],'[1]All Skus'!$A:$Y,2,FALSE))="AKG",(VLOOKUP(Table1[[#This Row],[SKU]],'[1]All Skus'!$A:$Y,4,FALSE)),""))</f>
        <v>CK41</v>
      </c>
      <c r="D115" s="21" t="str">
        <f>(IF((VLOOKUP(Table1[[#This Row],[SKU]],'[1]All Skus'!$A:$Y,2,FALSE))="AKG",(VLOOKUP(Table1[[#This Row],[SKU]],'[1]All Skus'!$A:$Y,5,FALSE)),""))</f>
        <v>AT640000</v>
      </c>
      <c r="E115" s="21">
        <f>(IF((VLOOKUP(Table1[[#This Row],[SKU]],'[1]All Skus'!$A:$Y,2,FALSE))="AKG",(VLOOKUP(Table1[[#This Row],[SKU]],'[1]All Skus'!$A:$Y,6,FALSE)),""))</f>
        <v>0</v>
      </c>
      <c r="F115" s="21">
        <f>(IF((VLOOKUP(Table1[[#This Row],[SKU]],'[1]All Skus'!$A:$Y,2,FALSE))="AKG",(VLOOKUP(Table1[[#This Row],[SKU]],'[1]All Skus'!$A:$Y,7,FALSE)),""))</f>
        <v>0</v>
      </c>
      <c r="G115" s="22" t="str">
        <f>(IF((VLOOKUP(Table1[[#This Row],[SKU]],'[1]All Skus'!$A:$Y,2,FALSE))="AKG",(VLOOKUP(Table1[[#This Row],[SKU]],'[1]All Skus'!$A:$Y,8,FALSE)),""))</f>
        <v>Capsule</v>
      </c>
      <c r="H115" s="22" t="str">
        <f>(IF((VLOOKUP(Table1[[#This Row],[SKU]],'[1]All Skus'!$A:$Y,2,FALSE))="AKG",(VLOOKUP(Table1[[#This Row],[SKU]],'[1]All Skus'!$A:$Y,9,FALSE)),""))</f>
        <v>Cardioid Capsule with foam windscreen W40</v>
      </c>
      <c r="I115" s="23">
        <f>(IF((VLOOKUP(Table1[[#This Row],[SKU]],'[1]All Skus'!$A:$Y,2,FALSE))="AKG",(VLOOKUP(Table1[[#This Row],[SKU]],'[1]All Skus'!$A:$Y,10,FALSE)),""))</f>
        <v>227</v>
      </c>
      <c r="J115" s="23">
        <f>(IF((VLOOKUP(Table1[[#This Row],[SKU]],'[1]All Skus'!$A:$Y,2,FALSE))="AKG",(VLOOKUP(Table1[[#This Row],[SKU]],'[1]All Skus'!$A:$Y,11,FALSE)),""))</f>
        <v>227</v>
      </c>
      <c r="K115" s="24">
        <f>(IF((VLOOKUP(Table1[[#This Row],[SKU]],'[1]All Skus'!$A:$Y,2,FALSE))="AKG",(VLOOKUP(Table1[[#This Row],[SKU]],'[1]All Skus'!$A:$Y,16,FALSE)),""))</f>
        <v>885038030607</v>
      </c>
      <c r="L115" s="24">
        <f>(IF((VLOOKUP(Table1[[#This Row],[SKU]],'[1]All Skus'!$A:$Y,2,FALSE))="AKG",(VLOOKUP(Table1[[#This Row],[SKU]],'[1]All Skus'!$A:$Y,17,FALSE)),""))</f>
        <v>9002761030600</v>
      </c>
      <c r="M115" s="25">
        <f>(IF((VLOOKUP(Table1[[#This Row],[SKU]],'[1]All Skus'!$A:$Y,2,FALSE))="AKG",(VLOOKUP(Table1[[#This Row],[SKU]],'[1]All Skus'!$A:$Y,18,FALSE)),""))</f>
        <v>5</v>
      </c>
      <c r="N115" s="25">
        <f>(IF((VLOOKUP(Table1[[#This Row],[SKU]],'[1]All Skus'!$A:$Y,2,FALSE))="AKG",(VLOOKUP(Table1[[#This Row],[SKU]],'[1]All Skus'!$A:$Y,19,FALSE)),""))</f>
        <v>8.5</v>
      </c>
      <c r="O115" s="25">
        <f>(IF((VLOOKUP(Table1[[#This Row],[SKU]],'[1]All Skus'!$A:$Y,2,FALSE))="AKG",(VLOOKUP(Table1[[#This Row],[SKU]],'[1]All Skus'!$A:$Y,20,FALSE)),""))</f>
        <v>7</v>
      </c>
      <c r="P115" s="25">
        <f>(IF((VLOOKUP(Table1[[#This Row],[SKU]],'[1]All Skus'!$A:$Y,2,FALSE))="AKG",(VLOOKUP(Table1[[#This Row],[SKU]],'[1]All Skus'!$A:$Y,21,FALSE)),""))</f>
        <v>1.28</v>
      </c>
      <c r="Q115" s="25" t="str">
        <f>(IF((VLOOKUP(Table1[[#This Row],[SKU]],'[1]All Skus'!$A:$Y,2,FALSE))="AKG",(VLOOKUP(Table1[[#This Row],[SKU]],'[1]All Skus'!$A:$Y,22,FALSE)),""))</f>
        <v>AT</v>
      </c>
      <c r="R115" s="25" t="str">
        <f>(IF((VLOOKUP(Table1[[#This Row],[SKU]],'[1]All Skus'!$A:$Y,2,FALSE))="AKG",(VLOOKUP(Table1[[#This Row],[SKU]],'[1]All Skus'!$A:$Y,23,FALSE)),""))</f>
        <v>Compliant</v>
      </c>
      <c r="S115" s="26" t="str">
        <f>(IF((VLOOKUP(Table1[[#This Row],[SKU]],'[1]All Skus'!$A:$Y,2,FALSE))="AKG",(VLOOKUP(Table1[[#This Row],[SKU]],'[1]All Skus'!$A:$Y,24,FALSE)),""))</f>
        <v>https://www.akg.com/Microphones/Microphone%20Accessories/3165H00010.html</v>
      </c>
      <c r="T115" s="27">
        <v>113</v>
      </c>
    </row>
    <row r="116" spans="1:20" ht="15" customHeight="1" x14ac:dyDescent="0.3">
      <c r="A116" s="19" t="s">
        <v>133</v>
      </c>
      <c r="B116" s="20" t="str">
        <f>(IF((VLOOKUP(Table1[[#This Row],[SKU]],'[1]All Skus'!$A:$Y,2,FALSE))="AKG",(VLOOKUP(Table1[[#This Row],[SKU]],'[1]All Skus'!$A:$Y,3,FALSE)), ""))</f>
        <v>Accessories</v>
      </c>
      <c r="C116" s="21" t="str">
        <f>(IF((VLOOKUP(Table1[[#This Row],[SKU]],'[1]All Skus'!$A:$Y,2,FALSE))="AKG",(VLOOKUP(Table1[[#This Row],[SKU]],'[1]All Skus'!$A:$Y,4,FALSE)),""))</f>
        <v xml:space="preserve">CK49 </v>
      </c>
      <c r="D116" s="21" t="str">
        <f>(IF((VLOOKUP(Table1[[#This Row],[SKU]],'[1]All Skus'!$A:$Y,2,FALSE))="AKG",(VLOOKUP(Table1[[#This Row],[SKU]],'[1]All Skus'!$A:$Y,5,FALSE)),""))</f>
        <v>AT510000</v>
      </c>
      <c r="E116" s="21">
        <f>(IF((VLOOKUP(Table1[[#This Row],[SKU]],'[1]All Skus'!$A:$Y,2,FALSE))="AKG",(VLOOKUP(Table1[[#This Row],[SKU]],'[1]All Skus'!$A:$Y,6,FALSE)),""))</f>
        <v>0</v>
      </c>
      <c r="F116" s="21">
        <f>(IF((VLOOKUP(Table1[[#This Row],[SKU]],'[1]All Skus'!$A:$Y,2,FALSE))="AKG",(VLOOKUP(Table1[[#This Row],[SKU]],'[1]All Skus'!$A:$Y,7,FALSE)),""))</f>
        <v>0</v>
      </c>
      <c r="G116" s="22" t="str">
        <f>(IF((VLOOKUP(Table1[[#This Row],[SKU]],'[1]All Skus'!$A:$Y,2,FALSE))="AKG",(VLOOKUP(Table1[[#This Row],[SKU]],'[1]All Skus'!$A:$Y,8,FALSE)),""))</f>
        <v>Capsule</v>
      </c>
      <c r="H116" s="22" t="str">
        <f>(IF((VLOOKUP(Table1[[#This Row],[SKU]],'[1]All Skus'!$A:$Y,2,FALSE))="AKG",(VLOOKUP(Table1[[#This Row],[SKU]],'[1]All Skus'!$A:$Y,9,FALSE)),""))</f>
        <v>CK49 HYPERCARDIOID CAPSULE</v>
      </c>
      <c r="I116" s="23">
        <f>(IF((VLOOKUP(Table1[[#This Row],[SKU]],'[1]All Skus'!$A:$Y,2,FALSE))="AKG",(VLOOKUP(Table1[[#This Row],[SKU]],'[1]All Skus'!$A:$Y,10,FALSE)),""))</f>
        <v>361</v>
      </c>
      <c r="J116" s="23">
        <f>(IF((VLOOKUP(Table1[[#This Row],[SKU]],'[1]All Skus'!$A:$Y,2,FALSE))="AKG",(VLOOKUP(Table1[[#This Row],[SKU]],'[1]All Skus'!$A:$Y,11,FALSE)),""))</f>
        <v>361</v>
      </c>
      <c r="K116" s="24">
        <f>(IF((VLOOKUP(Table1[[#This Row],[SKU]],'[1]All Skus'!$A:$Y,2,FALSE))="AKG",(VLOOKUP(Table1[[#This Row],[SKU]],'[1]All Skus'!$A:$Y,16,FALSE)),""))</f>
        <v>885038030621</v>
      </c>
      <c r="L116" s="24">
        <f>(IF((VLOOKUP(Table1[[#This Row],[SKU]],'[1]All Skus'!$A:$Y,2,FALSE))="AKG",(VLOOKUP(Table1[[#This Row],[SKU]],'[1]All Skus'!$A:$Y,17,FALSE)),""))</f>
        <v>9002761030624</v>
      </c>
      <c r="M116" s="25">
        <f>(IF((VLOOKUP(Table1[[#This Row],[SKU]],'[1]All Skus'!$A:$Y,2,FALSE))="AKG",(VLOOKUP(Table1[[#This Row],[SKU]],'[1]All Skus'!$A:$Y,18,FALSE)),""))</f>
        <v>1.5</v>
      </c>
      <c r="N116" s="25">
        <f>(IF((VLOOKUP(Table1[[#This Row],[SKU]],'[1]All Skus'!$A:$Y,2,FALSE))="AKG",(VLOOKUP(Table1[[#This Row],[SKU]],'[1]All Skus'!$A:$Y,19,FALSE)),""))</f>
        <v>8</v>
      </c>
      <c r="O116" s="25">
        <f>(IF((VLOOKUP(Table1[[#This Row],[SKU]],'[1]All Skus'!$A:$Y,2,FALSE))="AKG",(VLOOKUP(Table1[[#This Row],[SKU]],'[1]All Skus'!$A:$Y,20,FALSE)),""))</f>
        <v>1.5</v>
      </c>
      <c r="P116" s="25">
        <f>(IF((VLOOKUP(Table1[[#This Row],[SKU]],'[1]All Skus'!$A:$Y,2,FALSE))="AKG",(VLOOKUP(Table1[[#This Row],[SKU]],'[1]All Skus'!$A:$Y,21,FALSE)),""))</f>
        <v>0</v>
      </c>
      <c r="Q116" s="25" t="str">
        <f>(IF((VLOOKUP(Table1[[#This Row],[SKU]],'[1]All Skus'!$A:$Y,2,FALSE))="AKG",(VLOOKUP(Table1[[#This Row],[SKU]],'[1]All Skus'!$A:$Y,22,FALSE)),""))</f>
        <v>HU</v>
      </c>
      <c r="R116" s="25" t="str">
        <f>(IF((VLOOKUP(Table1[[#This Row],[SKU]],'[1]All Skus'!$A:$Y,2,FALSE))="AKG",(VLOOKUP(Table1[[#This Row],[SKU]],'[1]All Skus'!$A:$Y,23,FALSE)),""))</f>
        <v>Compliant</v>
      </c>
      <c r="S116" s="26" t="str">
        <f>(IF((VLOOKUP(Table1[[#This Row],[SKU]],'[1]All Skus'!$A:$Y,2,FALSE))="AKG",(VLOOKUP(Table1[[#This Row],[SKU]],'[1]All Skus'!$A:$Y,24,FALSE)),""))</f>
        <v>https://www.akg.com/Microphones/Microphone%20Accessories/3165H00030.html</v>
      </c>
      <c r="T116" s="27">
        <v>114</v>
      </c>
    </row>
    <row r="117" spans="1:20" ht="15" customHeight="1" x14ac:dyDescent="0.3">
      <c r="A117" s="19" t="s">
        <v>134</v>
      </c>
      <c r="B117" s="20" t="str">
        <f>(IF((VLOOKUP(Table1[[#This Row],[SKU]],'[1]All Skus'!$A:$Y,2,FALSE))="AKG",(VLOOKUP(Table1[[#This Row],[SKU]],'[1]All Skus'!$A:$Y,3,FALSE)), ""))</f>
        <v>Accessories</v>
      </c>
      <c r="C117" s="21" t="str">
        <f>(IF((VLOOKUP(Table1[[#This Row],[SKU]],'[1]All Skus'!$A:$Y,2,FALSE))="AKG",(VLOOKUP(Table1[[#This Row],[SKU]],'[1]All Skus'!$A:$Y,4,FALSE)),""))</f>
        <v>W30</v>
      </c>
      <c r="D117" s="21" t="str">
        <f>(IF((VLOOKUP(Table1[[#This Row],[SKU]],'[1]All Skus'!$A:$Y,2,FALSE))="AKG",(VLOOKUP(Table1[[#This Row],[SKU]],'[1]All Skus'!$A:$Y,5,FALSE)),""))</f>
        <v>AT510000</v>
      </c>
      <c r="E117" s="21">
        <f>(IF((VLOOKUP(Table1[[#This Row],[SKU]],'[1]All Skus'!$A:$Y,2,FALSE))="AKG",(VLOOKUP(Table1[[#This Row],[SKU]],'[1]All Skus'!$A:$Y,6,FALSE)),""))</f>
        <v>0</v>
      </c>
      <c r="F117" s="21">
        <f>(IF((VLOOKUP(Table1[[#This Row],[SKU]],'[1]All Skus'!$A:$Y,2,FALSE))="AKG",(VLOOKUP(Table1[[#This Row],[SKU]],'[1]All Skus'!$A:$Y,7,FALSE)),""))</f>
        <v>0</v>
      </c>
      <c r="G117" s="22" t="str">
        <f>(IF((VLOOKUP(Table1[[#This Row],[SKU]],'[1]All Skus'!$A:$Y,2,FALSE))="AKG",(VLOOKUP(Table1[[#This Row],[SKU]],'[1]All Skus'!$A:$Y,8,FALSE)),""))</f>
        <v>Accessories</v>
      </c>
      <c r="H117" s="22" t="str">
        <f>(IF((VLOOKUP(Table1[[#This Row],[SKU]],'[1]All Skus'!$A:$Y,2,FALSE))="AKG",(VLOOKUP(Table1[[#This Row],[SKU]],'[1]All Skus'!$A:$Y,9,FALSE)),""))</f>
        <v>Foam windscreen for CK31, CK32, CK33</v>
      </c>
      <c r="I117" s="23">
        <f>(IF((VLOOKUP(Table1[[#This Row],[SKU]],'[1]All Skus'!$A:$Y,2,FALSE))="AKG",(VLOOKUP(Table1[[#This Row],[SKU]],'[1]All Skus'!$A:$Y,10,FALSE)),""))</f>
        <v>21</v>
      </c>
      <c r="J117" s="23">
        <f>(IF((VLOOKUP(Table1[[#This Row],[SKU]],'[1]All Skus'!$A:$Y,2,FALSE))="AKG",(VLOOKUP(Table1[[#This Row],[SKU]],'[1]All Skus'!$A:$Y,11,FALSE)),""))</f>
        <v>21</v>
      </c>
      <c r="K117" s="24">
        <f>(IF((VLOOKUP(Table1[[#This Row],[SKU]],'[1]All Skus'!$A:$Y,2,FALSE))="AKG",(VLOOKUP(Table1[[#This Row],[SKU]],'[1]All Skus'!$A:$Y,16,FALSE)),""))</f>
        <v>885038026839</v>
      </c>
      <c r="L117" s="24">
        <f>(IF((VLOOKUP(Table1[[#This Row],[SKU]],'[1]All Skus'!$A:$Y,2,FALSE))="AKG",(VLOOKUP(Table1[[#This Row],[SKU]],'[1]All Skus'!$A:$Y,17,FALSE)),""))</f>
        <v>9002761026832</v>
      </c>
      <c r="M117" s="25">
        <f>(IF((VLOOKUP(Table1[[#This Row],[SKU]],'[1]All Skus'!$A:$Y,2,FALSE))="AKG",(VLOOKUP(Table1[[#This Row],[SKU]],'[1]All Skus'!$A:$Y,18,FALSE)),""))</f>
        <v>1</v>
      </c>
      <c r="N117" s="25">
        <f>(IF((VLOOKUP(Table1[[#This Row],[SKU]],'[1]All Skus'!$A:$Y,2,FALSE))="AKG",(VLOOKUP(Table1[[#This Row],[SKU]],'[1]All Skus'!$A:$Y,19,FALSE)),""))</f>
        <v>1</v>
      </c>
      <c r="O117" s="25">
        <f>(IF((VLOOKUP(Table1[[#This Row],[SKU]],'[1]All Skus'!$A:$Y,2,FALSE))="AKG",(VLOOKUP(Table1[[#This Row],[SKU]],'[1]All Skus'!$A:$Y,20,FALSE)),""))</f>
        <v>3</v>
      </c>
      <c r="P117" s="25">
        <f>(IF((VLOOKUP(Table1[[#This Row],[SKU]],'[1]All Skus'!$A:$Y,2,FALSE))="AKG",(VLOOKUP(Table1[[#This Row],[SKU]],'[1]All Skus'!$A:$Y,21,FALSE)),""))</f>
        <v>0</v>
      </c>
      <c r="Q117" s="25" t="str">
        <f>(IF((VLOOKUP(Table1[[#This Row],[SKU]],'[1]All Skus'!$A:$Y,2,FALSE))="AKG",(VLOOKUP(Table1[[#This Row],[SKU]],'[1]All Skus'!$A:$Y,22,FALSE)),""))</f>
        <v>CN</v>
      </c>
      <c r="R117" s="25" t="str">
        <f>(IF((VLOOKUP(Table1[[#This Row],[SKU]],'[1]All Skus'!$A:$Y,2,FALSE))="AKG",(VLOOKUP(Table1[[#This Row],[SKU]],'[1]All Skus'!$A:$Y,23,FALSE)),""))</f>
        <v>Non Compliant</v>
      </c>
      <c r="S117" s="26" t="str">
        <f>(IF((VLOOKUP(Table1[[#This Row],[SKU]],'[1]All Skus'!$A:$Y,2,FALSE))="AKG",(VLOOKUP(Table1[[#This Row],[SKU]],'[1]All Skus'!$A:$Y,24,FALSE)),""))</f>
        <v>https://www.akg.com/Microphones/Microphone%20Accessories/2765H00300.html</v>
      </c>
      <c r="T117" s="27">
        <v>115</v>
      </c>
    </row>
    <row r="118" spans="1:20" ht="15" customHeight="1" x14ac:dyDescent="0.3">
      <c r="A118" s="19" t="s">
        <v>135</v>
      </c>
      <c r="B118" s="20" t="str">
        <f>(IF((VLOOKUP(Table1[[#This Row],[SKU]],'[1]All Skus'!$A:$Y,2,FALSE))="AKG",(VLOOKUP(Table1[[#This Row],[SKU]],'[1]All Skus'!$A:$Y,3,FALSE)), ""))</f>
        <v>Microlite Accessories</v>
      </c>
      <c r="C118" s="21" t="str">
        <f>(IF((VLOOKUP(Table1[[#This Row],[SKU]],'[1]All Skus'!$A:$Y,2,FALSE))="AKG",(VLOOKUP(Table1[[#This Row],[SKU]],'[1]All Skus'!$A:$Y,4,FALSE)),""))</f>
        <v xml:space="preserve">W82 black foam 10pack </v>
      </c>
      <c r="D118" s="21" t="str">
        <f>(IF((VLOOKUP(Table1[[#This Row],[SKU]],'[1]All Skus'!$A:$Y,2,FALSE))="AKG",(VLOOKUP(Table1[[#This Row],[SKU]],'[1]All Skus'!$A:$Y,5,FALSE)),""))</f>
        <v>AT510000</v>
      </c>
      <c r="E118" s="21">
        <f>(IF((VLOOKUP(Table1[[#This Row],[SKU]],'[1]All Skus'!$A:$Y,2,FALSE))="AKG",(VLOOKUP(Table1[[#This Row],[SKU]],'[1]All Skus'!$A:$Y,6,FALSE)),""))</f>
        <v>0</v>
      </c>
      <c r="F118" s="21">
        <f>(IF((VLOOKUP(Table1[[#This Row],[SKU]],'[1]All Skus'!$A:$Y,2,FALSE))="AKG",(VLOOKUP(Table1[[#This Row],[SKU]],'[1]All Skus'!$A:$Y,7,FALSE)),""))</f>
        <v>0</v>
      </c>
      <c r="G118" s="22" t="str">
        <f>(IF((VLOOKUP(Table1[[#This Row],[SKU]],'[1]All Skus'!$A:$Y,2,FALSE))="AKG",(VLOOKUP(Table1[[#This Row],[SKU]],'[1]All Skus'!$A:$Y,8,FALSE)),""))</f>
        <v xml:space="preserve">W82 black foam 10pack </v>
      </c>
      <c r="H118" s="22" t="str">
        <f>(IF((VLOOKUP(Table1[[#This Row],[SKU]],'[1]All Skus'!$A:$Y,2,FALSE))="AKG",(VLOOKUP(Table1[[#This Row],[SKU]],'[1]All Skus'!$A:$Y,9,FALSE)),""))</f>
        <v>Foam Windscreen Black Color for Omnidirection (Package of 10)</v>
      </c>
      <c r="I118" s="23">
        <f>(IF((VLOOKUP(Table1[[#This Row],[SKU]],'[1]All Skus'!$A:$Y,2,FALSE))="AKG",(VLOOKUP(Table1[[#This Row],[SKU]],'[1]All Skus'!$A:$Y,10,FALSE)),""))</f>
        <v>47</v>
      </c>
      <c r="J118" s="23">
        <f>(IF((VLOOKUP(Table1[[#This Row],[SKU]],'[1]All Skus'!$A:$Y,2,FALSE))="AKG",(VLOOKUP(Table1[[#This Row],[SKU]],'[1]All Skus'!$A:$Y,11,FALSE)),""))</f>
        <v>47</v>
      </c>
      <c r="K118" s="24">
        <f>(IF((VLOOKUP(Table1[[#This Row],[SKU]],'[1]All Skus'!$A:$Y,2,FALSE))="AKG",(VLOOKUP(Table1[[#This Row],[SKU]],'[1]All Skus'!$A:$Y,16,FALSE)),""))</f>
        <v>885038039181</v>
      </c>
      <c r="L118" s="24">
        <f>(IF((VLOOKUP(Table1[[#This Row],[SKU]],'[1]All Skus'!$A:$Y,2,FALSE))="AKG",(VLOOKUP(Table1[[#This Row],[SKU]],'[1]All Skus'!$A:$Y,17,FALSE)),""))</f>
        <v>9002761039184</v>
      </c>
      <c r="M118" s="25">
        <f>(IF((VLOOKUP(Table1[[#This Row],[SKU]],'[1]All Skus'!$A:$Y,2,FALSE))="AKG",(VLOOKUP(Table1[[#This Row],[SKU]],'[1]All Skus'!$A:$Y,18,FALSE)),""))</f>
        <v>1</v>
      </c>
      <c r="N118" s="25">
        <f>(IF((VLOOKUP(Table1[[#This Row],[SKU]],'[1]All Skus'!$A:$Y,2,FALSE))="AKG",(VLOOKUP(Table1[[#This Row],[SKU]],'[1]All Skus'!$A:$Y,19,FALSE)),""))</f>
        <v>4</v>
      </c>
      <c r="O118" s="25">
        <f>(IF((VLOOKUP(Table1[[#This Row],[SKU]],'[1]All Skus'!$A:$Y,2,FALSE))="AKG",(VLOOKUP(Table1[[#This Row],[SKU]],'[1]All Skus'!$A:$Y,20,FALSE)),""))</f>
        <v>2.5</v>
      </c>
      <c r="P118" s="25" t="str">
        <f>(IF((VLOOKUP(Table1[[#This Row],[SKU]],'[1]All Skus'!$A:$Y,2,FALSE))="AKG",(VLOOKUP(Table1[[#This Row],[SKU]],'[1]All Skus'!$A:$Y,21,FALSE)),""))</f>
        <v>n/a</v>
      </c>
      <c r="Q118" s="25" t="str">
        <f>(IF((VLOOKUP(Table1[[#This Row],[SKU]],'[1]All Skus'!$A:$Y,2,FALSE))="AKG",(VLOOKUP(Table1[[#This Row],[SKU]],'[1]All Skus'!$A:$Y,22,FALSE)),""))</f>
        <v>TW</v>
      </c>
      <c r="R118" s="25" t="str">
        <f>(IF((VLOOKUP(Table1[[#This Row],[SKU]],'[1]All Skus'!$A:$Y,2,FALSE))="AKG",(VLOOKUP(Table1[[#This Row],[SKU]],'[1]All Skus'!$A:$Y,23,FALSE)),""))</f>
        <v>Compliant</v>
      </c>
      <c r="S118" s="26" t="str">
        <f>(IF((VLOOKUP(Table1[[#This Row],[SKU]],'[1]All Skus'!$A:$Y,2,FALSE))="AKG",(VLOOKUP(Table1[[#This Row],[SKU]],'[1]All Skus'!$A:$Y,24,FALSE)),""))</f>
        <v>https://www.akg.com/support-product-detail.html#prod=W82group</v>
      </c>
      <c r="T118" s="27">
        <v>116</v>
      </c>
    </row>
    <row r="119" spans="1:20" ht="15" customHeight="1" x14ac:dyDescent="0.3">
      <c r="A119" s="19" t="s">
        <v>136</v>
      </c>
      <c r="B119" s="20" t="str">
        <f>(IF((VLOOKUP(Table1[[#This Row],[SKU]],'[1]All Skus'!$A:$Y,2,FALSE))="AKG",(VLOOKUP(Table1[[#This Row],[SKU]],'[1]All Skus'!$A:$Y,3,FALSE)), ""))</f>
        <v>Installed</v>
      </c>
      <c r="C119" s="21" t="str">
        <f>(IF((VLOOKUP(Table1[[#This Row],[SKU]],'[1]All Skus'!$A:$Y,2,FALSE))="AKG",(VLOOKUP(Table1[[#This Row],[SKU]],'[1]All Skus'!$A:$Y,4,FALSE)),""))</f>
        <v>W40 M</v>
      </c>
      <c r="D119" s="21" t="str">
        <f>(IF((VLOOKUP(Table1[[#This Row],[SKU]],'[1]All Skus'!$A:$Y,2,FALSE))="AKG",(VLOOKUP(Table1[[#This Row],[SKU]],'[1]All Skus'!$A:$Y,5,FALSE)),""))</f>
        <v>AT510000</v>
      </c>
      <c r="E119" s="21">
        <f>(IF((VLOOKUP(Table1[[#This Row],[SKU]],'[1]All Skus'!$A:$Y,2,FALSE))="AKG",(VLOOKUP(Table1[[#This Row],[SKU]],'[1]All Skus'!$A:$Y,6,FALSE)),""))</f>
        <v>0</v>
      </c>
      <c r="F119" s="21">
        <f>(IF((VLOOKUP(Table1[[#This Row],[SKU]],'[1]All Skus'!$A:$Y,2,FALSE))="AKG",(VLOOKUP(Table1[[#This Row],[SKU]],'[1]All Skus'!$A:$Y,7,FALSE)),""))</f>
        <v>0</v>
      </c>
      <c r="G119" s="22" t="str">
        <f>(IF((VLOOKUP(Table1[[#This Row],[SKU]],'[1]All Skus'!$A:$Y,2,FALSE))="AKG",(VLOOKUP(Table1[[#This Row],[SKU]],'[1]All Skus'!$A:$Y,8,FALSE)),""))</f>
        <v>Installed Accessories</v>
      </c>
      <c r="H119" s="22" t="str">
        <f>(IF((VLOOKUP(Table1[[#This Row],[SKU]],'[1]All Skus'!$A:$Y,2,FALSE))="AKG",(VLOOKUP(Table1[[#This Row],[SKU]],'[1]All Skus'!$A:$Y,9,FALSE)),""))</f>
        <v>Dual layer wiremesh windscreen for CK41 and CK43</v>
      </c>
      <c r="I119" s="23">
        <f>(IF((VLOOKUP(Table1[[#This Row],[SKU]],'[1]All Skus'!$A:$Y,2,FALSE))="AKG",(VLOOKUP(Table1[[#This Row],[SKU]],'[1]All Skus'!$A:$Y,10,FALSE)),""))</f>
        <v>83</v>
      </c>
      <c r="J119" s="23">
        <f>(IF((VLOOKUP(Table1[[#This Row],[SKU]],'[1]All Skus'!$A:$Y,2,FALSE))="AKG",(VLOOKUP(Table1[[#This Row],[SKU]],'[1]All Skus'!$A:$Y,11,FALSE)),""))</f>
        <v>83</v>
      </c>
      <c r="K119" s="24">
        <f>(IF((VLOOKUP(Table1[[#This Row],[SKU]],'[1]All Skus'!$A:$Y,2,FALSE))="AKG",(VLOOKUP(Table1[[#This Row],[SKU]],'[1]All Skus'!$A:$Y,16,FALSE)),""))</f>
        <v>885038031048</v>
      </c>
      <c r="L119" s="24">
        <f>(IF((VLOOKUP(Table1[[#This Row],[SKU]],'[1]All Skus'!$A:$Y,2,FALSE))="AKG",(VLOOKUP(Table1[[#This Row],[SKU]],'[1]All Skus'!$A:$Y,17,FALSE)),""))</f>
        <v>9002761031041</v>
      </c>
      <c r="M119" s="25">
        <f>(IF((VLOOKUP(Table1[[#This Row],[SKU]],'[1]All Skus'!$A:$Y,2,FALSE))="AKG",(VLOOKUP(Table1[[#This Row],[SKU]],'[1]All Skus'!$A:$Y,18,FALSE)),""))</f>
        <v>2</v>
      </c>
      <c r="N119" s="25">
        <f>(IF((VLOOKUP(Table1[[#This Row],[SKU]],'[1]All Skus'!$A:$Y,2,FALSE))="AKG",(VLOOKUP(Table1[[#This Row],[SKU]],'[1]All Skus'!$A:$Y,19,FALSE)),""))</f>
        <v>5</v>
      </c>
      <c r="O119" s="25">
        <f>(IF((VLOOKUP(Table1[[#This Row],[SKU]],'[1]All Skus'!$A:$Y,2,FALSE))="AKG",(VLOOKUP(Table1[[#This Row],[SKU]],'[1]All Skus'!$A:$Y,20,FALSE)),""))</f>
        <v>3</v>
      </c>
      <c r="P119" s="25">
        <f>(IF((VLOOKUP(Table1[[#This Row],[SKU]],'[1]All Skus'!$A:$Y,2,FALSE))="AKG",(VLOOKUP(Table1[[#This Row],[SKU]],'[1]All Skus'!$A:$Y,21,FALSE)),""))</f>
        <v>2.2000000000000002</v>
      </c>
      <c r="Q119" s="25" t="str">
        <f>(IF((VLOOKUP(Table1[[#This Row],[SKU]],'[1]All Skus'!$A:$Y,2,FALSE))="AKG",(VLOOKUP(Table1[[#This Row],[SKU]],'[1]All Skus'!$A:$Y,22,FALSE)),""))</f>
        <v>TW</v>
      </c>
      <c r="R119" s="25" t="str">
        <f>(IF((VLOOKUP(Table1[[#This Row],[SKU]],'[1]All Skus'!$A:$Y,2,FALSE))="AKG",(VLOOKUP(Table1[[#This Row],[SKU]],'[1]All Skus'!$A:$Y,23,FALSE)),""))</f>
        <v>Compliant</v>
      </c>
      <c r="S119" s="26" t="str">
        <f>(IF((VLOOKUP(Table1[[#This Row],[SKU]],'[1]All Skus'!$A:$Y,2,FALSE))="AKG",(VLOOKUP(Table1[[#This Row],[SKU]],'[1]All Skus'!$A:$Y,24,FALSE)),""))</f>
        <v>https://www.akg.com/Microphones/Microphone%20Accessories/3165H00290.html</v>
      </c>
      <c r="T119" s="27">
        <v>117</v>
      </c>
    </row>
    <row r="120" spans="1:20" ht="15" customHeight="1" x14ac:dyDescent="0.3">
      <c r="A120" s="19" t="s">
        <v>137</v>
      </c>
      <c r="B120" s="20" t="str">
        <f>(IF((VLOOKUP(Table1[[#This Row],[SKU]],'[1]All Skus'!$A:$Y,2,FALSE))="AKG",(VLOOKUP(Table1[[#This Row],[SKU]],'[1]All Skus'!$A:$Y,3,FALSE)), ""))</f>
        <v>Installed</v>
      </c>
      <c r="C120" s="21" t="str">
        <f>(IF((VLOOKUP(Table1[[#This Row],[SKU]],'[1]All Skus'!$A:$Y,2,FALSE))="AKG",(VLOOKUP(Table1[[#This Row],[SKU]],'[1]All Skus'!$A:$Y,4,FALSE)),""))</f>
        <v>MF M</v>
      </c>
      <c r="D120" s="21" t="str">
        <f>(IF((VLOOKUP(Table1[[#This Row],[SKU]],'[1]All Skus'!$A:$Y,2,FALSE))="AKG",(VLOOKUP(Table1[[#This Row],[SKU]],'[1]All Skus'!$A:$Y,5,FALSE)),""))</f>
        <v>AT510000</v>
      </c>
      <c r="E120" s="21">
        <f>(IF((VLOOKUP(Table1[[#This Row],[SKU]],'[1]All Skus'!$A:$Y,2,FALSE))="AKG",(VLOOKUP(Table1[[#This Row],[SKU]],'[1]All Skus'!$A:$Y,6,FALSE)),""))</f>
        <v>0</v>
      </c>
      <c r="F120" s="21">
        <f>(IF((VLOOKUP(Table1[[#This Row],[SKU]],'[1]All Skus'!$A:$Y,2,FALSE))="AKG",(VLOOKUP(Table1[[#This Row],[SKU]],'[1]All Skus'!$A:$Y,7,FALSE)),""))</f>
        <v>0</v>
      </c>
      <c r="G120" s="22" t="str">
        <f>(IF((VLOOKUP(Table1[[#This Row],[SKU]],'[1]All Skus'!$A:$Y,2,FALSE))="AKG",(VLOOKUP(Table1[[#This Row],[SKU]],'[1]All Skus'!$A:$Y,8,FALSE)),""))</f>
        <v>Installed Accessories</v>
      </c>
      <c r="H120" s="22" t="str">
        <f>(IF((VLOOKUP(Table1[[#This Row],[SKU]],'[1]All Skus'!$A:$Y,2,FALSE))="AKG",(VLOOKUP(Table1[[#This Row],[SKU]],'[1]All Skus'!$A:$Y,9,FALSE)),""))</f>
        <v>Flush Mount Module with cover; for DAM+ PAE powering module</v>
      </c>
      <c r="I120" s="23">
        <f>(IF((VLOOKUP(Table1[[#This Row],[SKU]],'[1]All Skus'!$A:$Y,2,FALSE))="AKG",(VLOOKUP(Table1[[#This Row],[SKU]],'[1]All Skus'!$A:$Y,10,FALSE)),""))</f>
        <v>83</v>
      </c>
      <c r="J120" s="23">
        <f>(IF((VLOOKUP(Table1[[#This Row],[SKU]],'[1]All Skus'!$A:$Y,2,FALSE))="AKG",(VLOOKUP(Table1[[#This Row],[SKU]],'[1]All Skus'!$A:$Y,11,FALSE)),""))</f>
        <v>83</v>
      </c>
      <c r="K120" s="24">
        <f>(IF((VLOOKUP(Table1[[#This Row],[SKU]],'[1]All Skus'!$A:$Y,2,FALSE))="AKG",(VLOOKUP(Table1[[#This Row],[SKU]],'[1]All Skus'!$A:$Y,16,FALSE)),""))</f>
        <v>885038030706</v>
      </c>
      <c r="L120" s="24">
        <f>(IF((VLOOKUP(Table1[[#This Row],[SKU]],'[1]All Skus'!$A:$Y,2,FALSE))="AKG",(VLOOKUP(Table1[[#This Row],[SKU]],'[1]All Skus'!$A:$Y,17,FALSE)),""))</f>
        <v>9002761030709</v>
      </c>
      <c r="M120" s="25">
        <f>(IF((VLOOKUP(Table1[[#This Row],[SKU]],'[1]All Skus'!$A:$Y,2,FALSE))="AKG",(VLOOKUP(Table1[[#This Row],[SKU]],'[1]All Skus'!$A:$Y,18,FALSE)),""))</f>
        <v>3</v>
      </c>
      <c r="N120" s="25">
        <f>(IF((VLOOKUP(Table1[[#This Row],[SKU]],'[1]All Skus'!$A:$Y,2,FALSE))="AKG",(VLOOKUP(Table1[[#This Row],[SKU]],'[1]All Skus'!$A:$Y,19,FALSE)),""))</f>
        <v>5</v>
      </c>
      <c r="O120" s="25">
        <f>(IF((VLOOKUP(Table1[[#This Row],[SKU]],'[1]All Skus'!$A:$Y,2,FALSE))="AKG",(VLOOKUP(Table1[[#This Row],[SKU]],'[1]All Skus'!$A:$Y,20,FALSE)),""))</f>
        <v>3</v>
      </c>
      <c r="P120" s="25">
        <f>(IF((VLOOKUP(Table1[[#This Row],[SKU]],'[1]All Skus'!$A:$Y,2,FALSE))="AKG",(VLOOKUP(Table1[[#This Row],[SKU]],'[1]All Skus'!$A:$Y,21,FALSE)),""))</f>
        <v>2.2000000000000002</v>
      </c>
      <c r="Q120" s="25" t="str">
        <f>(IF((VLOOKUP(Table1[[#This Row],[SKU]],'[1]All Skus'!$A:$Y,2,FALSE))="AKG",(VLOOKUP(Table1[[#This Row],[SKU]],'[1]All Skus'!$A:$Y,22,FALSE)),""))</f>
        <v>TW</v>
      </c>
      <c r="R120" s="25" t="str">
        <f>(IF((VLOOKUP(Table1[[#This Row],[SKU]],'[1]All Skus'!$A:$Y,2,FALSE))="AKG",(VLOOKUP(Table1[[#This Row],[SKU]],'[1]All Skus'!$A:$Y,23,FALSE)),""))</f>
        <v>Compliant</v>
      </c>
      <c r="S120" s="26" t="str">
        <f>(IF((VLOOKUP(Table1[[#This Row],[SKU]],'[1]All Skus'!$A:$Y,2,FALSE))="AKG",(VLOOKUP(Table1[[#This Row],[SKU]],'[1]All Skus'!$A:$Y,24,FALSE)),""))</f>
        <v>http://www.akg.com/pro/p/mfmcatalog</v>
      </c>
      <c r="T120" s="27">
        <v>118</v>
      </c>
    </row>
    <row r="121" spans="1:20" ht="15" customHeight="1" x14ac:dyDescent="0.3">
      <c r="A121" s="19" t="s">
        <v>138</v>
      </c>
      <c r="B121" s="20" t="str">
        <f>(IF((VLOOKUP(Table1[[#This Row],[SKU]],'[1]All Skus'!$A:$Y,2,FALSE))="AKG",(VLOOKUP(Table1[[#This Row],[SKU]],'[1]All Skus'!$A:$Y,3,FALSE)), ""))</f>
        <v>Accessories</v>
      </c>
      <c r="C121" s="21" t="str">
        <f>(IF((VLOOKUP(Table1[[#This Row],[SKU]],'[1]All Skus'!$A:$Y,2,FALSE))="AKG",(VLOOKUP(Table1[[#This Row],[SKU]],'[1]All Skus'!$A:$Y,4,FALSE)),""))</f>
        <v>H600</v>
      </c>
      <c r="D121" s="21" t="str">
        <f>(IF((VLOOKUP(Table1[[#This Row],[SKU]],'[1]All Skus'!$A:$Y,2,FALSE))="AKG",(VLOOKUP(Table1[[#This Row],[SKU]],'[1]All Skus'!$A:$Y,5,FALSE)),""))</f>
        <v>AT510000</v>
      </c>
      <c r="E121" s="21">
        <f>(IF((VLOOKUP(Table1[[#This Row],[SKU]],'[1]All Skus'!$A:$Y,2,FALSE))="AKG",(VLOOKUP(Table1[[#This Row],[SKU]],'[1]All Skus'!$A:$Y,6,FALSE)),""))</f>
        <v>0</v>
      </c>
      <c r="F121" s="21">
        <f>(IF((VLOOKUP(Table1[[#This Row],[SKU]],'[1]All Skus'!$A:$Y,2,FALSE))="AKG",(VLOOKUP(Table1[[#This Row],[SKU]],'[1]All Skus'!$A:$Y,7,FALSE)),""))</f>
        <v>0</v>
      </c>
      <c r="G121" s="22" t="str">
        <f>(IF((VLOOKUP(Table1[[#This Row],[SKU]],'[1]All Skus'!$A:$Y,2,FALSE))="AKG",(VLOOKUP(Table1[[#This Row],[SKU]],'[1]All Skus'!$A:$Y,8,FALSE)),""))</f>
        <v>Accessories</v>
      </c>
      <c r="H121" s="22" t="str">
        <f>(IF((VLOOKUP(Table1[[#This Row],[SKU]],'[1]All Skus'!$A:$Y,2,FALSE))="AKG",(VLOOKUP(Table1[[#This Row],[SKU]],'[1]All Skus'!$A:$Y,9,FALSE)),""))</f>
        <v>Elastic shock mount unit for all Discreet Acoustics GN modules</v>
      </c>
      <c r="I121" s="23">
        <f>(IF((VLOOKUP(Table1[[#This Row],[SKU]],'[1]All Skus'!$A:$Y,2,FALSE))="AKG",(VLOOKUP(Table1[[#This Row],[SKU]],'[1]All Skus'!$A:$Y,10,FALSE)),""))</f>
        <v>191</v>
      </c>
      <c r="J121" s="23">
        <f>(IF((VLOOKUP(Table1[[#This Row],[SKU]],'[1]All Skus'!$A:$Y,2,FALSE))="AKG",(VLOOKUP(Table1[[#This Row],[SKU]],'[1]All Skus'!$A:$Y,11,FALSE)),""))</f>
        <v>191</v>
      </c>
      <c r="K121" s="24">
        <f>(IF((VLOOKUP(Table1[[#This Row],[SKU]],'[1]All Skus'!$A:$Y,2,FALSE))="AKG",(VLOOKUP(Table1[[#This Row],[SKU]],'[1]All Skus'!$A:$Y,16,FALSE)),""))</f>
        <v>885038002086</v>
      </c>
      <c r="L121" s="24">
        <f>(IF((VLOOKUP(Table1[[#This Row],[SKU]],'[1]All Skus'!$A:$Y,2,FALSE))="AKG",(VLOOKUP(Table1[[#This Row],[SKU]],'[1]All Skus'!$A:$Y,17,FALSE)),""))</f>
        <v>9002761002089</v>
      </c>
      <c r="M121" s="25">
        <f>(IF((VLOOKUP(Table1[[#This Row],[SKU]],'[1]All Skus'!$A:$Y,2,FALSE))="AKG",(VLOOKUP(Table1[[#This Row],[SKU]],'[1]All Skus'!$A:$Y,18,FALSE)),""))</f>
        <v>3</v>
      </c>
      <c r="N121" s="25">
        <f>(IF((VLOOKUP(Table1[[#This Row],[SKU]],'[1]All Skus'!$A:$Y,2,FALSE))="AKG",(VLOOKUP(Table1[[#This Row],[SKU]],'[1]All Skus'!$A:$Y,19,FALSE)),""))</f>
        <v>3</v>
      </c>
      <c r="O121" s="25">
        <f>(IF((VLOOKUP(Table1[[#This Row],[SKU]],'[1]All Skus'!$A:$Y,2,FALSE))="AKG",(VLOOKUP(Table1[[#This Row],[SKU]],'[1]All Skus'!$A:$Y,20,FALSE)),""))</f>
        <v>3</v>
      </c>
      <c r="P121" s="25">
        <f>(IF((VLOOKUP(Table1[[#This Row],[SKU]],'[1]All Skus'!$A:$Y,2,FALSE))="AKG",(VLOOKUP(Table1[[#This Row],[SKU]],'[1]All Skus'!$A:$Y,21,FALSE)),""))</f>
        <v>2</v>
      </c>
      <c r="Q121" s="25" t="str">
        <f>(IF((VLOOKUP(Table1[[#This Row],[SKU]],'[1]All Skus'!$A:$Y,2,FALSE))="AKG",(VLOOKUP(Table1[[#This Row],[SKU]],'[1]All Skus'!$A:$Y,22,FALSE)),""))</f>
        <v>TW</v>
      </c>
      <c r="R121" s="25" t="str">
        <f>(IF((VLOOKUP(Table1[[#This Row],[SKU]],'[1]All Skus'!$A:$Y,2,FALSE))="AKG",(VLOOKUP(Table1[[#This Row],[SKU]],'[1]All Skus'!$A:$Y,23,FALSE)),""))</f>
        <v>Compliant</v>
      </c>
      <c r="S121" s="26" t="str">
        <f>(IF((VLOOKUP(Table1[[#This Row],[SKU]],'[1]All Skus'!$A:$Y,2,FALSE))="AKG",(VLOOKUP(Table1[[#This Row],[SKU]],'[1]All Skus'!$A:$Y,24,FALSE)),""))</f>
        <v>https://www.akg.com/Microphones/Microphone%20Accessories/2426X00030.html</v>
      </c>
      <c r="T121" s="27">
        <v>119</v>
      </c>
    </row>
    <row r="122" spans="1:20" ht="15" customHeight="1" x14ac:dyDescent="0.3">
      <c r="A122" s="19" t="s">
        <v>139</v>
      </c>
      <c r="B122" s="20" t="str">
        <f>(IF((VLOOKUP(Table1[[#This Row],[SKU]],'[1]All Skus'!$A:$Y,2,FALSE))="AKG",(VLOOKUP(Table1[[#This Row],[SKU]],'[1]All Skus'!$A:$Y,3,FALSE)), ""))</f>
        <v>Installed</v>
      </c>
      <c r="C122" s="21" t="str">
        <f>(IF((VLOOKUP(Table1[[#This Row],[SKU]],'[1]All Skus'!$A:$Y,2,FALSE))="AKG",(VLOOKUP(Table1[[#This Row],[SKU]],'[1]All Skus'!$A:$Y,4,FALSE)),""))</f>
        <v>PAE M</v>
      </c>
      <c r="D122" s="21" t="str">
        <f>(IF((VLOOKUP(Table1[[#This Row],[SKU]],'[1]All Skus'!$A:$Y,2,FALSE))="AKG",(VLOOKUP(Table1[[#This Row],[SKU]],'[1]All Skus'!$A:$Y,5,FALSE)),""))</f>
        <v>AT510000</v>
      </c>
      <c r="E122" s="21">
        <f>(IF((VLOOKUP(Table1[[#This Row],[SKU]],'[1]All Skus'!$A:$Y,2,FALSE))="AKG",(VLOOKUP(Table1[[#This Row],[SKU]],'[1]All Skus'!$A:$Y,6,FALSE)),""))</f>
        <v>0</v>
      </c>
      <c r="F122" s="21">
        <f>(IF((VLOOKUP(Table1[[#This Row],[SKU]],'[1]All Skus'!$A:$Y,2,FALSE))="AKG",(VLOOKUP(Table1[[#This Row],[SKU]],'[1]All Skus'!$A:$Y,7,FALSE)),""))</f>
        <v>0</v>
      </c>
      <c r="G122" s="22" t="str">
        <f>(IF((VLOOKUP(Table1[[#This Row],[SKU]],'[1]All Skus'!$A:$Y,2,FALSE))="AKG",(VLOOKUP(Table1[[#This Row],[SKU]],'[1]All Skus'!$A:$Y,8,FALSE)),""))</f>
        <v>Installed Accessories</v>
      </c>
      <c r="H122" s="22" t="str">
        <f>(IF((VLOOKUP(Table1[[#This Row],[SKU]],'[1]All Skus'!$A:$Y,2,FALSE))="AKG",(VLOOKUP(Table1[[#This Row],[SKU]],'[1]All Skus'!$A:$Y,9,FALSE)),""))</f>
        <v>Phantompower adapter - 3pinXLR</v>
      </c>
      <c r="I122" s="23">
        <f>(IF((VLOOKUP(Table1[[#This Row],[SKU]],'[1]All Skus'!$A:$Y,2,FALSE))="AKG",(VLOOKUP(Table1[[#This Row],[SKU]],'[1]All Skus'!$A:$Y,10,FALSE)),""))</f>
        <v>83</v>
      </c>
      <c r="J122" s="23">
        <f>(IF((VLOOKUP(Table1[[#This Row],[SKU]],'[1]All Skus'!$A:$Y,2,FALSE))="AKG",(VLOOKUP(Table1[[#This Row],[SKU]],'[1]All Skus'!$A:$Y,11,FALSE)),""))</f>
        <v>83</v>
      </c>
      <c r="K122" s="24">
        <f>(IF((VLOOKUP(Table1[[#This Row],[SKU]],'[1]All Skus'!$A:$Y,2,FALSE))="AKG",(VLOOKUP(Table1[[#This Row],[SKU]],'[1]All Skus'!$A:$Y,16,FALSE)),""))</f>
        <v>885038030676</v>
      </c>
      <c r="L122" s="24">
        <f>(IF((VLOOKUP(Table1[[#This Row],[SKU]],'[1]All Skus'!$A:$Y,2,FALSE))="AKG",(VLOOKUP(Table1[[#This Row],[SKU]],'[1]All Skus'!$A:$Y,17,FALSE)),""))</f>
        <v>9002761030679</v>
      </c>
      <c r="M122" s="25">
        <f>(IF((VLOOKUP(Table1[[#This Row],[SKU]],'[1]All Skus'!$A:$Y,2,FALSE))="AKG",(VLOOKUP(Table1[[#This Row],[SKU]],'[1]All Skus'!$A:$Y,18,FALSE)),""))</f>
        <v>2</v>
      </c>
      <c r="N122" s="25">
        <f>(IF((VLOOKUP(Table1[[#This Row],[SKU]],'[1]All Skus'!$A:$Y,2,FALSE))="AKG",(VLOOKUP(Table1[[#This Row],[SKU]],'[1]All Skus'!$A:$Y,19,FALSE)),""))</f>
        <v>3</v>
      </c>
      <c r="O122" s="25">
        <f>(IF((VLOOKUP(Table1[[#This Row],[SKU]],'[1]All Skus'!$A:$Y,2,FALSE))="AKG",(VLOOKUP(Table1[[#This Row],[SKU]],'[1]All Skus'!$A:$Y,20,FALSE)),""))</f>
        <v>4</v>
      </c>
      <c r="P122" s="25">
        <f>(IF((VLOOKUP(Table1[[#This Row],[SKU]],'[1]All Skus'!$A:$Y,2,FALSE))="AKG",(VLOOKUP(Table1[[#This Row],[SKU]],'[1]All Skus'!$A:$Y,21,FALSE)),""))</f>
        <v>22</v>
      </c>
      <c r="Q122" s="25" t="str">
        <f>(IF((VLOOKUP(Table1[[#This Row],[SKU]],'[1]All Skus'!$A:$Y,2,FALSE))="AKG",(VLOOKUP(Table1[[#This Row],[SKU]],'[1]All Skus'!$A:$Y,22,FALSE)),""))</f>
        <v>TW</v>
      </c>
      <c r="R122" s="25" t="str">
        <f>(IF((VLOOKUP(Table1[[#This Row],[SKU]],'[1]All Skus'!$A:$Y,2,FALSE))="AKG",(VLOOKUP(Table1[[#This Row],[SKU]],'[1]All Skus'!$A:$Y,23,FALSE)),""))</f>
        <v>Compliant</v>
      </c>
      <c r="S122" s="26" t="str">
        <f>(IF((VLOOKUP(Table1[[#This Row],[SKU]],'[1]All Skus'!$A:$Y,2,FALSE))="AKG",(VLOOKUP(Table1[[#This Row],[SKU]],'[1]All Skus'!$A:$Y,24,FALSE)),""))</f>
        <v>https://www.akg.com/Microphones/Microphone%20Accessories/3165H00150.html</v>
      </c>
      <c r="T122" s="27">
        <v>120</v>
      </c>
    </row>
    <row r="123" spans="1:20" ht="15" customHeight="1" x14ac:dyDescent="0.3">
      <c r="A123" s="19" t="s">
        <v>140</v>
      </c>
      <c r="B123" s="20" t="str">
        <f>(IF((VLOOKUP(Table1[[#This Row],[SKU]],'[1]All Skus'!$A:$Y,2,FALSE))="AKG",(VLOOKUP(Table1[[#This Row],[SKU]],'[1]All Skus'!$A:$Y,3,FALSE)), ""))</f>
        <v>Installed</v>
      </c>
      <c r="C123" s="21" t="str">
        <f>(IF((VLOOKUP(Table1[[#This Row],[SKU]],'[1]All Skus'!$A:$Y,2,FALSE))="AKG",(VLOOKUP(Table1[[#This Row],[SKU]],'[1]All Skus'!$A:$Y,4,FALSE)),""))</f>
        <v>PAE5 M</v>
      </c>
      <c r="D123" s="21" t="str">
        <f>(IF((VLOOKUP(Table1[[#This Row],[SKU]],'[1]All Skus'!$A:$Y,2,FALSE))="AKG",(VLOOKUP(Table1[[#This Row],[SKU]],'[1]All Skus'!$A:$Y,5,FALSE)),""))</f>
        <v>AT510000</v>
      </c>
      <c r="E123" s="21">
        <f>(IF((VLOOKUP(Table1[[#This Row],[SKU]],'[1]All Skus'!$A:$Y,2,FALSE))="AKG",(VLOOKUP(Table1[[#This Row],[SKU]],'[1]All Skus'!$A:$Y,6,FALSE)),""))</f>
        <v>0</v>
      </c>
      <c r="F123" s="21">
        <f>(IF((VLOOKUP(Table1[[#This Row],[SKU]],'[1]All Skus'!$A:$Y,2,FALSE))="AKG",(VLOOKUP(Table1[[#This Row],[SKU]],'[1]All Skus'!$A:$Y,7,FALSE)),""))</f>
        <v>0</v>
      </c>
      <c r="G123" s="22" t="str">
        <f>(IF((VLOOKUP(Table1[[#This Row],[SKU]],'[1]All Skus'!$A:$Y,2,FALSE))="AKG",(VLOOKUP(Table1[[#This Row],[SKU]],'[1]All Skus'!$A:$Y,8,FALSE)),""))</f>
        <v>Installed Accessories</v>
      </c>
      <c r="H123" s="22" t="str">
        <f>(IF((VLOOKUP(Table1[[#This Row],[SKU]],'[1]All Skus'!$A:$Y,2,FALSE))="AKG",(VLOOKUP(Table1[[#This Row],[SKU]],'[1]All Skus'!$A:$Y,9,FALSE)),""))</f>
        <v>Phantompower adapter - 5pinXLR</v>
      </c>
      <c r="I123" s="23">
        <f>(IF((VLOOKUP(Table1[[#This Row],[SKU]],'[1]All Skus'!$A:$Y,2,FALSE))="AKG",(VLOOKUP(Table1[[#This Row],[SKU]],'[1]All Skus'!$A:$Y,10,FALSE)),""))</f>
        <v>110</v>
      </c>
      <c r="J123" s="23">
        <f>(IF((VLOOKUP(Table1[[#This Row],[SKU]],'[1]All Skus'!$A:$Y,2,FALSE))="AKG",(VLOOKUP(Table1[[#This Row],[SKU]],'[1]All Skus'!$A:$Y,11,FALSE)),""))</f>
        <v>110</v>
      </c>
      <c r="K123" s="24">
        <f>(IF((VLOOKUP(Table1[[#This Row],[SKU]],'[1]All Skus'!$A:$Y,2,FALSE))="AKG",(VLOOKUP(Table1[[#This Row],[SKU]],'[1]All Skus'!$A:$Y,16,FALSE)),""))</f>
        <v>885038030683</v>
      </c>
      <c r="L123" s="24">
        <f>(IF((VLOOKUP(Table1[[#This Row],[SKU]],'[1]All Skus'!$A:$Y,2,FALSE))="AKG",(VLOOKUP(Table1[[#This Row],[SKU]],'[1]All Skus'!$A:$Y,17,FALSE)),""))</f>
        <v>9002761030686</v>
      </c>
      <c r="M123" s="25">
        <f>(IF((VLOOKUP(Table1[[#This Row],[SKU]],'[1]All Skus'!$A:$Y,2,FALSE))="AKG",(VLOOKUP(Table1[[#This Row],[SKU]],'[1]All Skus'!$A:$Y,18,FALSE)),""))</f>
        <v>13</v>
      </c>
      <c r="N123" s="25">
        <f>(IF((VLOOKUP(Table1[[#This Row],[SKU]],'[1]All Skus'!$A:$Y,2,FALSE))="AKG",(VLOOKUP(Table1[[#This Row],[SKU]],'[1]All Skus'!$A:$Y,19,FALSE)),""))</f>
        <v>18</v>
      </c>
      <c r="O123" s="25">
        <f>(IF((VLOOKUP(Table1[[#This Row],[SKU]],'[1]All Skus'!$A:$Y,2,FALSE))="AKG",(VLOOKUP(Table1[[#This Row],[SKU]],'[1]All Skus'!$A:$Y,20,FALSE)),""))</f>
        <v>17</v>
      </c>
      <c r="P123" s="25">
        <f>(IF((VLOOKUP(Table1[[#This Row],[SKU]],'[1]All Skus'!$A:$Y,2,FALSE))="AKG",(VLOOKUP(Table1[[#This Row],[SKU]],'[1]All Skus'!$A:$Y,21,FALSE)),""))</f>
        <v>2.2000000000000002</v>
      </c>
      <c r="Q123" s="25" t="str">
        <f>(IF((VLOOKUP(Table1[[#This Row],[SKU]],'[1]All Skus'!$A:$Y,2,FALSE))="AKG",(VLOOKUP(Table1[[#This Row],[SKU]],'[1]All Skus'!$A:$Y,22,FALSE)),""))</f>
        <v>TW</v>
      </c>
      <c r="R123" s="25" t="str">
        <f>(IF((VLOOKUP(Table1[[#This Row],[SKU]],'[1]All Skus'!$A:$Y,2,FALSE))="AKG",(VLOOKUP(Table1[[#This Row],[SKU]],'[1]All Skus'!$A:$Y,23,FALSE)),""))</f>
        <v>Compliant</v>
      </c>
      <c r="S123" s="26" t="str">
        <f>(IF((VLOOKUP(Table1[[#This Row],[SKU]],'[1]All Skus'!$A:$Y,2,FALSE))="AKG",(VLOOKUP(Table1[[#This Row],[SKU]],'[1]All Skus'!$A:$Y,24,FALSE)),""))</f>
        <v>https://www.akg.com/Microphones/Microphone%20Accessories/3165H00160.html</v>
      </c>
      <c r="T123" s="27">
        <v>121</v>
      </c>
    </row>
    <row r="124" spans="1:20" ht="15" customHeight="1" x14ac:dyDescent="0.3">
      <c r="A124" s="19" t="s">
        <v>141</v>
      </c>
      <c r="B124" s="20" t="str">
        <f>(IF((VLOOKUP(Table1[[#This Row],[SKU]],'[1]All Skus'!$A:$Y,2,FALSE))="AKG",(VLOOKUP(Table1[[#This Row],[SKU]],'[1]All Skus'!$A:$Y,3,FALSE)), ""))</f>
        <v>Installed</v>
      </c>
      <c r="C124" s="21" t="str">
        <f>(IF((VLOOKUP(Table1[[#This Row],[SKU]],'[1]All Skus'!$A:$Y,2,FALSE))="AKG",(VLOOKUP(Table1[[#This Row],[SKU]],'[1]All Skus'!$A:$Y,4,FALSE)),""))</f>
        <v>PAESP M</v>
      </c>
      <c r="D124" s="21" t="str">
        <f>(IF((VLOOKUP(Table1[[#This Row],[SKU]],'[1]All Skus'!$A:$Y,2,FALSE))="AKG",(VLOOKUP(Table1[[#This Row],[SKU]],'[1]All Skus'!$A:$Y,5,FALSE)),""))</f>
        <v>AT510000</v>
      </c>
      <c r="E124" s="21">
        <f>(IF((VLOOKUP(Table1[[#This Row],[SKU]],'[1]All Skus'!$A:$Y,2,FALSE))="AKG",(VLOOKUP(Table1[[#This Row],[SKU]],'[1]All Skus'!$A:$Y,6,FALSE)),""))</f>
        <v>0</v>
      </c>
      <c r="F124" s="21">
        <f>(IF((VLOOKUP(Table1[[#This Row],[SKU]],'[1]All Skus'!$A:$Y,2,FALSE))="AKG",(VLOOKUP(Table1[[#This Row],[SKU]],'[1]All Skus'!$A:$Y,7,FALSE)),""))</f>
        <v>0</v>
      </c>
      <c r="G124" s="22" t="str">
        <f>(IF((VLOOKUP(Table1[[#This Row],[SKU]],'[1]All Skus'!$A:$Y,2,FALSE))="AKG",(VLOOKUP(Table1[[#This Row],[SKU]],'[1]All Skus'!$A:$Y,8,FALSE)),""))</f>
        <v>Installed Accessories</v>
      </c>
      <c r="H124" s="22" t="str">
        <f>(IF((VLOOKUP(Table1[[#This Row],[SKU]],'[1]All Skus'!$A:$Y,2,FALSE))="AKG",(VLOOKUP(Table1[[#This Row],[SKU]],'[1]All Skus'!$A:$Y,9,FALSE)),""))</f>
        <v>Phantompower adapter - programmable switch 3pinXLR</v>
      </c>
      <c r="I124" s="23">
        <f>(IF((VLOOKUP(Table1[[#This Row],[SKU]],'[1]All Skus'!$A:$Y,2,FALSE))="AKG",(VLOOKUP(Table1[[#This Row],[SKU]],'[1]All Skus'!$A:$Y,10,FALSE)),""))</f>
        <v>222</v>
      </c>
      <c r="J124" s="23">
        <f>(IF((VLOOKUP(Table1[[#This Row],[SKU]],'[1]All Skus'!$A:$Y,2,FALSE))="AKG",(VLOOKUP(Table1[[#This Row],[SKU]],'[1]All Skus'!$A:$Y,11,FALSE)),""))</f>
        <v>222</v>
      </c>
      <c r="K124" s="24">
        <f>(IF((VLOOKUP(Table1[[#This Row],[SKU]],'[1]All Skus'!$A:$Y,2,FALSE))="AKG",(VLOOKUP(Table1[[#This Row],[SKU]],'[1]All Skus'!$A:$Y,16,FALSE)),""))</f>
        <v>885038030690</v>
      </c>
      <c r="L124" s="24">
        <f>(IF((VLOOKUP(Table1[[#This Row],[SKU]],'[1]All Skus'!$A:$Y,2,FALSE))="AKG",(VLOOKUP(Table1[[#This Row],[SKU]],'[1]All Skus'!$A:$Y,17,FALSE)),""))</f>
        <v>9002761030693</v>
      </c>
      <c r="M124" s="25">
        <f>(IF((VLOOKUP(Table1[[#This Row],[SKU]],'[1]All Skus'!$A:$Y,2,FALSE))="AKG",(VLOOKUP(Table1[[#This Row],[SKU]],'[1]All Skus'!$A:$Y,18,FALSE)),""))</f>
        <v>2</v>
      </c>
      <c r="N124" s="25">
        <f>(IF((VLOOKUP(Table1[[#This Row],[SKU]],'[1]All Skus'!$A:$Y,2,FALSE))="AKG",(VLOOKUP(Table1[[#This Row],[SKU]],'[1]All Skus'!$A:$Y,19,FALSE)),""))</f>
        <v>4</v>
      </c>
      <c r="O124" s="25">
        <f>(IF((VLOOKUP(Table1[[#This Row],[SKU]],'[1]All Skus'!$A:$Y,2,FALSE))="AKG",(VLOOKUP(Table1[[#This Row],[SKU]],'[1]All Skus'!$A:$Y,20,FALSE)),""))</f>
        <v>3</v>
      </c>
      <c r="P124" s="25">
        <f>(IF((VLOOKUP(Table1[[#This Row],[SKU]],'[1]All Skus'!$A:$Y,2,FALSE))="AKG",(VLOOKUP(Table1[[#This Row],[SKU]],'[1]All Skus'!$A:$Y,21,FALSE)),""))</f>
        <v>2.2000000000000002</v>
      </c>
      <c r="Q124" s="25" t="str">
        <f>(IF((VLOOKUP(Table1[[#This Row],[SKU]],'[1]All Skus'!$A:$Y,2,FALSE))="AKG",(VLOOKUP(Table1[[#This Row],[SKU]],'[1]All Skus'!$A:$Y,22,FALSE)),""))</f>
        <v>TW</v>
      </c>
      <c r="R124" s="25" t="str">
        <f>(IF((VLOOKUP(Table1[[#This Row],[SKU]],'[1]All Skus'!$A:$Y,2,FALSE))="AKG",(VLOOKUP(Table1[[#This Row],[SKU]],'[1]All Skus'!$A:$Y,23,FALSE)),""))</f>
        <v>Compliant</v>
      </c>
      <c r="S124" s="26" t="str">
        <f>(IF((VLOOKUP(Table1[[#This Row],[SKU]],'[1]All Skus'!$A:$Y,2,FALSE))="AKG",(VLOOKUP(Table1[[#This Row],[SKU]],'[1]All Skus'!$A:$Y,24,FALSE)),""))</f>
        <v>https://www.akg.com/Microphones/Microphone%20Accessories/3165H00170.html</v>
      </c>
      <c r="T124" s="27">
        <v>122</v>
      </c>
    </row>
    <row r="125" spans="1:20" ht="15" customHeight="1" x14ac:dyDescent="0.3">
      <c r="A125" s="19" t="s">
        <v>142</v>
      </c>
      <c r="B125" s="20" t="str">
        <f>(IF((VLOOKUP(Table1[[#This Row],[SKU]],'[1]All Skus'!$A:$Y,2,FALSE))="AKG",(VLOOKUP(Table1[[#This Row],[SKU]],'[1]All Skus'!$A:$Y,3,FALSE)), ""))</f>
        <v>Installed</v>
      </c>
      <c r="C125" s="21" t="str">
        <f>(IF((VLOOKUP(Table1[[#This Row],[SKU]],'[1]All Skus'!$A:$Y,2,FALSE))="AKG",(VLOOKUP(Table1[[#This Row],[SKU]],'[1]All Skus'!$A:$Y,4,FALSE)),""))</f>
        <v>CS3EC002</v>
      </c>
      <c r="D125" s="21" t="str">
        <f>(IF((VLOOKUP(Table1[[#This Row],[SKU]],'[1]All Skus'!$A:$Y,2,FALSE))="AKG",(VLOOKUP(Table1[[#This Row],[SKU]],'[1]All Skus'!$A:$Y,5,FALSE)),""))</f>
        <v>AT210010</v>
      </c>
      <c r="E125" s="21">
        <f>(IF((VLOOKUP(Table1[[#This Row],[SKU]],'[1]All Skus'!$A:$Y,2,FALSE))="AKG",(VLOOKUP(Table1[[#This Row],[SKU]],'[1]All Skus'!$A:$Y,6,FALSE)),""))</f>
        <v>0</v>
      </c>
      <c r="F125" s="21" t="str">
        <f>(IF((VLOOKUP(Table1[[#This Row],[SKU]],'[1]All Skus'!$A:$Y,2,FALSE))="AKG",(VLOOKUP(Table1[[#This Row],[SKU]],'[1]All Skus'!$A:$Y,7,FALSE)),""))</f>
        <v>Limited Quantity</v>
      </c>
      <c r="G125" s="22" t="str">
        <f>(IF((VLOOKUP(Table1[[#This Row],[SKU]],'[1]All Skus'!$A:$Y,2,FALSE))="AKG",(VLOOKUP(Table1[[#This Row],[SKU]],'[1]All Skus'!$A:$Y,8,FALSE)),""))</f>
        <v>Conference System Equipment</v>
      </c>
      <c r="H125" s="22" t="str">
        <f>(IF((VLOOKUP(Table1[[#This Row],[SKU]],'[1]All Skus'!$A:$Y,2,FALSE))="AKG",(VLOOKUP(Table1[[#This Row],[SKU]],'[1]All Skus'!$A:$Y,9,FALSE)),""))</f>
        <v>CS3 2 meter cable</v>
      </c>
      <c r="I125" s="23">
        <f>(IF((VLOOKUP(Table1[[#This Row],[SKU]],'[1]All Skus'!$A:$Y,2,FALSE))="AKG",(VLOOKUP(Table1[[#This Row],[SKU]],'[1]All Skus'!$A:$Y,10,FALSE)),""))</f>
        <v>52</v>
      </c>
      <c r="J125" s="23">
        <f>(IF((VLOOKUP(Table1[[#This Row],[SKU]],'[1]All Skus'!$A:$Y,2,FALSE))="AKG",(VLOOKUP(Table1[[#This Row],[SKU]],'[1]All Skus'!$A:$Y,11,FALSE)),""))</f>
        <v>52</v>
      </c>
      <c r="K125" s="24">
        <f>(IF((VLOOKUP(Table1[[#This Row],[SKU]],'[1]All Skus'!$A:$Y,2,FALSE))="AKG",(VLOOKUP(Table1[[#This Row],[SKU]],'[1]All Skus'!$A:$Y,16,FALSE)),""))</f>
        <v>885038034957</v>
      </c>
      <c r="L125" s="24">
        <f>(IF((VLOOKUP(Table1[[#This Row],[SKU]],'[1]All Skus'!$A:$Y,2,FALSE))="AKG",(VLOOKUP(Table1[[#This Row],[SKU]],'[1]All Skus'!$A:$Y,17,FALSE)),""))</f>
        <v>9002761034950</v>
      </c>
      <c r="M125" s="25">
        <f>(IF((VLOOKUP(Table1[[#This Row],[SKU]],'[1]All Skus'!$A:$Y,2,FALSE))="AKG",(VLOOKUP(Table1[[#This Row],[SKU]],'[1]All Skus'!$A:$Y,18,FALSE)),""))</f>
        <v>2</v>
      </c>
      <c r="N125" s="25">
        <f>(IF((VLOOKUP(Table1[[#This Row],[SKU]],'[1]All Skus'!$A:$Y,2,FALSE))="AKG",(VLOOKUP(Table1[[#This Row],[SKU]],'[1]All Skus'!$A:$Y,19,FALSE)),""))</f>
        <v>13.5</v>
      </c>
      <c r="O125" s="25">
        <f>(IF((VLOOKUP(Table1[[#This Row],[SKU]],'[1]All Skus'!$A:$Y,2,FALSE))="AKG",(VLOOKUP(Table1[[#This Row],[SKU]],'[1]All Skus'!$A:$Y,20,FALSE)),""))</f>
        <v>9</v>
      </c>
      <c r="P125" s="25">
        <f>(IF((VLOOKUP(Table1[[#This Row],[SKU]],'[1]All Skus'!$A:$Y,2,FALSE))="AKG",(VLOOKUP(Table1[[#This Row],[SKU]],'[1]All Skus'!$A:$Y,21,FALSE)),""))</f>
        <v>1.6</v>
      </c>
      <c r="Q125" s="25" t="str">
        <f>(IF((VLOOKUP(Table1[[#This Row],[SKU]],'[1]All Skus'!$A:$Y,2,FALSE))="AKG",(VLOOKUP(Table1[[#This Row],[SKU]],'[1]All Skus'!$A:$Y,22,FALSE)),""))</f>
        <v>CN</v>
      </c>
      <c r="R125" s="25" t="str">
        <f>(IF((VLOOKUP(Table1[[#This Row],[SKU]],'[1]All Skus'!$A:$Y,2,FALSE))="AKG",(VLOOKUP(Table1[[#This Row],[SKU]],'[1]All Skus'!$A:$Y,23,FALSE)),""))</f>
        <v>Non Compliant</v>
      </c>
      <c r="S125" s="26" t="str">
        <f>(IF((VLOOKUP(Table1[[#This Row],[SKU]],'[1]All Skus'!$A:$Y,2,FALSE))="AKG",(VLOOKUP(Table1[[#This Row],[SKU]],'[1]All Skus'!$A:$Y,24,FALSE)),""))</f>
        <v>https://www.akg.com/cs3-system.html?dwvar_CS3System_color=Black-GLOBAL-Current#q=cs3&amp;simplesearch=Go&amp;start=1</v>
      </c>
      <c r="T125" s="27">
        <v>123</v>
      </c>
    </row>
    <row r="126" spans="1:20" ht="15" customHeight="1" x14ac:dyDescent="0.3">
      <c r="A126" s="19" t="s">
        <v>143</v>
      </c>
      <c r="B126" s="20" t="str">
        <f>(IF((VLOOKUP(Table1[[#This Row],[SKU]],'[1]All Skus'!$A:$Y,2,FALSE))="AKG",(VLOOKUP(Table1[[#This Row],[SKU]],'[1]All Skus'!$A:$Y,3,FALSE)), ""))</f>
        <v>Installed</v>
      </c>
      <c r="C126" s="21" t="str">
        <f>(IF((VLOOKUP(Table1[[#This Row],[SKU]],'[1]All Skus'!$A:$Y,2,FALSE))="AKG",(VLOOKUP(Table1[[#This Row],[SKU]],'[1]All Skus'!$A:$Y,4,FALSE)),""))</f>
        <v>HM1000</v>
      </c>
      <c r="D126" s="21" t="str">
        <f>(IF((VLOOKUP(Table1[[#This Row],[SKU]],'[1]All Skus'!$A:$Y,2,FALSE))="AKG",(VLOOKUP(Table1[[#This Row],[SKU]],'[1]All Skus'!$A:$Y,5,FALSE)),""))</f>
        <v>AT510000</v>
      </c>
      <c r="E126" s="21">
        <f>(IF((VLOOKUP(Table1[[#This Row],[SKU]],'[1]All Skus'!$A:$Y,2,FALSE))="AKG",(VLOOKUP(Table1[[#This Row],[SKU]],'[1]All Skus'!$A:$Y,6,FALSE)),""))</f>
        <v>0</v>
      </c>
      <c r="F126" s="21">
        <f>(IF((VLOOKUP(Table1[[#This Row],[SKU]],'[1]All Skus'!$A:$Y,2,FALSE))="AKG",(VLOOKUP(Table1[[#This Row],[SKU]],'[1]All Skus'!$A:$Y,7,FALSE)),""))</f>
        <v>0</v>
      </c>
      <c r="G126" s="22" t="str">
        <f>(IF((VLOOKUP(Table1[[#This Row],[SKU]],'[1]All Skus'!$A:$Y,2,FALSE))="AKG",(VLOOKUP(Table1[[#This Row],[SKU]],'[1]All Skus'!$A:$Y,8,FALSE)),""))</f>
        <v>Installed Accessories</v>
      </c>
      <c r="H126" s="22" t="str">
        <f>(IF((VLOOKUP(Table1[[#This Row],[SKU]],'[1]All Skus'!$A:$Y,2,FALSE))="AKG",(VLOOKUP(Table1[[#This Row],[SKU]],'[1]All Skus'!$A:$Y,9,FALSE)),""))</f>
        <v>Hanging module with 10 m non twisting cable and inline phantom power adapter, hanging clamp included</v>
      </c>
      <c r="I126" s="23">
        <f>(IF((VLOOKUP(Table1[[#This Row],[SKU]],'[1]All Skus'!$A:$Y,2,FALSE))="AKG",(VLOOKUP(Table1[[#This Row],[SKU]],'[1]All Skus'!$A:$Y,10,FALSE)),""))</f>
        <v>243</v>
      </c>
      <c r="J126" s="23">
        <f>(IF((VLOOKUP(Table1[[#This Row],[SKU]],'[1]All Skus'!$A:$Y,2,FALSE))="AKG",(VLOOKUP(Table1[[#This Row],[SKU]],'[1]All Skus'!$A:$Y,11,FALSE)),""))</f>
        <v>243</v>
      </c>
      <c r="K126" s="24">
        <f>(IF((VLOOKUP(Table1[[#This Row],[SKU]],'[1]All Skus'!$A:$Y,2,FALSE))="AKG",(VLOOKUP(Table1[[#This Row],[SKU]],'[1]All Skus'!$A:$Y,16,FALSE)),""))</f>
        <v>885038003113</v>
      </c>
      <c r="L126" s="24">
        <f>(IF((VLOOKUP(Table1[[#This Row],[SKU]],'[1]All Skus'!$A:$Y,2,FALSE))="AKG",(VLOOKUP(Table1[[#This Row],[SKU]],'[1]All Skus'!$A:$Y,17,FALSE)),""))</f>
        <v>9002761003116</v>
      </c>
      <c r="M126" s="25">
        <f>(IF((VLOOKUP(Table1[[#This Row],[SKU]],'[1]All Skus'!$A:$Y,2,FALSE))="AKG",(VLOOKUP(Table1[[#This Row],[SKU]],'[1]All Skus'!$A:$Y,18,FALSE)),""))</f>
        <v>4</v>
      </c>
      <c r="N126" s="25">
        <f>(IF((VLOOKUP(Table1[[#This Row],[SKU]],'[1]All Skus'!$A:$Y,2,FALSE))="AKG",(VLOOKUP(Table1[[#This Row],[SKU]],'[1]All Skus'!$A:$Y,19,FALSE)),""))</f>
        <v>5</v>
      </c>
      <c r="O126" s="25">
        <f>(IF((VLOOKUP(Table1[[#This Row],[SKU]],'[1]All Skus'!$A:$Y,2,FALSE))="AKG",(VLOOKUP(Table1[[#This Row],[SKU]],'[1]All Skus'!$A:$Y,20,FALSE)),""))</f>
        <v>12</v>
      </c>
      <c r="P126" s="25">
        <f>(IF((VLOOKUP(Table1[[#This Row],[SKU]],'[1]All Skus'!$A:$Y,2,FALSE))="AKG",(VLOOKUP(Table1[[#This Row],[SKU]],'[1]All Skus'!$A:$Y,21,FALSE)),""))</f>
        <v>3.6</v>
      </c>
      <c r="Q126" s="25" t="str">
        <f>(IF((VLOOKUP(Table1[[#This Row],[SKU]],'[1]All Skus'!$A:$Y,2,FALSE))="AKG",(VLOOKUP(Table1[[#This Row],[SKU]],'[1]All Skus'!$A:$Y,22,FALSE)),""))</f>
        <v>TW</v>
      </c>
      <c r="R126" s="25" t="str">
        <f>(IF((VLOOKUP(Table1[[#This Row],[SKU]],'[1]All Skus'!$A:$Y,2,FALSE))="AKG",(VLOOKUP(Table1[[#This Row],[SKU]],'[1]All Skus'!$A:$Y,23,FALSE)),""))</f>
        <v>Compliant</v>
      </c>
      <c r="S126" s="26" t="str">
        <f>(IF((VLOOKUP(Table1[[#This Row],[SKU]],'[1]All Skus'!$A:$Y,2,FALSE))="AKG",(VLOOKUP(Table1[[#This Row],[SKU]],'[1]All Skus'!$A:$Y,24,FALSE)),""))</f>
        <v>https://www.akg.com/Microphones/modular-microphones-components/2765H00100.html</v>
      </c>
      <c r="T126" s="27">
        <v>124</v>
      </c>
    </row>
    <row r="127" spans="1:20" ht="15" customHeight="1" x14ac:dyDescent="0.3">
      <c r="A127" s="19" t="s">
        <v>144</v>
      </c>
      <c r="B127" s="20" t="str">
        <f>(IF((VLOOKUP(Table1[[#This Row],[SKU]],'[1]All Skus'!$A:$Y,2,FALSE))="AKG",(VLOOKUP(Table1[[#This Row],[SKU]],'[1]All Skus'!$A:$Y,3,FALSE)), ""))</f>
        <v>Installed</v>
      </c>
      <c r="C127" s="21" t="str">
        <f>(IF((VLOOKUP(Table1[[#This Row],[SKU]],'[1]All Skus'!$A:$Y,2,FALSE))="AKG",(VLOOKUP(Table1[[#This Row],[SKU]],'[1]All Skus'!$A:$Y,4,FALSE)),""))</f>
        <v>HM1000 M</v>
      </c>
      <c r="D127" s="21" t="str">
        <f>(IF((VLOOKUP(Table1[[#This Row],[SKU]],'[1]All Skus'!$A:$Y,2,FALSE))="AKG",(VLOOKUP(Table1[[#This Row],[SKU]],'[1]All Skus'!$A:$Y,5,FALSE)),""))</f>
        <v>AT510000</v>
      </c>
      <c r="E127" s="21">
        <f>(IF((VLOOKUP(Table1[[#This Row],[SKU]],'[1]All Skus'!$A:$Y,2,FALSE))="AKG",(VLOOKUP(Table1[[#This Row],[SKU]],'[1]All Skus'!$A:$Y,6,FALSE)),""))</f>
        <v>0</v>
      </c>
      <c r="F127" s="21">
        <f>(IF((VLOOKUP(Table1[[#This Row],[SKU]],'[1]All Skus'!$A:$Y,2,FALSE))="AKG",(VLOOKUP(Table1[[#This Row],[SKU]],'[1]All Skus'!$A:$Y,7,FALSE)),""))</f>
        <v>0</v>
      </c>
      <c r="G127" s="22" t="str">
        <f>(IF((VLOOKUP(Table1[[#This Row],[SKU]],'[1]All Skus'!$A:$Y,2,FALSE))="AKG",(VLOOKUP(Table1[[#This Row],[SKU]],'[1]All Skus'!$A:$Y,8,FALSE)),""))</f>
        <v>Installed Accessories</v>
      </c>
      <c r="H127" s="22" t="str">
        <f>(IF((VLOOKUP(Table1[[#This Row],[SKU]],'[1]All Skus'!$A:$Y,2,FALSE))="AKG",(VLOOKUP(Table1[[#This Row],[SKU]],'[1]All Skus'!$A:$Y,9,FALSE)),""))</f>
        <v>Hanging module with 10m system cable; does not include capsule or powering module.</v>
      </c>
      <c r="I127" s="23">
        <f>(IF((VLOOKUP(Table1[[#This Row],[SKU]],'[1]All Skus'!$A:$Y,2,FALSE))="AKG",(VLOOKUP(Table1[[#This Row],[SKU]],'[1]All Skus'!$A:$Y,10,FALSE)),""))</f>
        <v>145</v>
      </c>
      <c r="J127" s="23">
        <f>(IF((VLOOKUP(Table1[[#This Row],[SKU]],'[1]All Skus'!$A:$Y,2,FALSE))="AKG",(VLOOKUP(Table1[[#This Row],[SKU]],'[1]All Skus'!$A:$Y,11,FALSE)),""))</f>
        <v>145</v>
      </c>
      <c r="K127" s="24">
        <f>(IF((VLOOKUP(Table1[[#This Row],[SKU]],'[1]All Skus'!$A:$Y,2,FALSE))="AKG",(VLOOKUP(Table1[[#This Row],[SKU]],'[1]All Skus'!$A:$Y,16,FALSE)),""))</f>
        <v>885038031000</v>
      </c>
      <c r="L127" s="24">
        <f>(IF((VLOOKUP(Table1[[#This Row],[SKU]],'[1]All Skus'!$A:$Y,2,FALSE))="AKG",(VLOOKUP(Table1[[#This Row],[SKU]],'[1]All Skus'!$A:$Y,17,FALSE)),""))</f>
        <v>9002761031003</v>
      </c>
      <c r="M127" s="25">
        <f>(IF((VLOOKUP(Table1[[#This Row],[SKU]],'[1]All Skus'!$A:$Y,2,FALSE))="AKG",(VLOOKUP(Table1[[#This Row],[SKU]],'[1]All Skus'!$A:$Y,18,FALSE)),""))</f>
        <v>2</v>
      </c>
      <c r="N127" s="25">
        <f>(IF((VLOOKUP(Table1[[#This Row],[SKU]],'[1]All Skus'!$A:$Y,2,FALSE))="AKG",(VLOOKUP(Table1[[#This Row],[SKU]],'[1]All Skus'!$A:$Y,19,FALSE)),""))</f>
        <v>3</v>
      </c>
      <c r="O127" s="25">
        <f>(IF((VLOOKUP(Table1[[#This Row],[SKU]],'[1]All Skus'!$A:$Y,2,FALSE))="AKG",(VLOOKUP(Table1[[#This Row],[SKU]],'[1]All Skus'!$A:$Y,20,FALSE)),""))</f>
        <v>5</v>
      </c>
      <c r="P127" s="25">
        <f>(IF((VLOOKUP(Table1[[#This Row],[SKU]],'[1]All Skus'!$A:$Y,2,FALSE))="AKG",(VLOOKUP(Table1[[#This Row],[SKU]],'[1]All Skus'!$A:$Y,21,FALSE)),""))</f>
        <v>2.4</v>
      </c>
      <c r="Q127" s="25" t="str">
        <f>(IF((VLOOKUP(Table1[[#This Row],[SKU]],'[1]All Skus'!$A:$Y,2,FALSE))="AKG",(VLOOKUP(Table1[[#This Row],[SKU]],'[1]All Skus'!$A:$Y,22,FALSE)),""))</f>
        <v>TW</v>
      </c>
      <c r="R127" s="25" t="str">
        <f>(IF((VLOOKUP(Table1[[#This Row],[SKU]],'[1]All Skus'!$A:$Y,2,FALSE))="AKG",(VLOOKUP(Table1[[#This Row],[SKU]],'[1]All Skus'!$A:$Y,23,FALSE)),""))</f>
        <v>Compliant</v>
      </c>
      <c r="S127" s="26" t="str">
        <f>(IF((VLOOKUP(Table1[[#This Row],[SKU]],'[1]All Skus'!$A:$Y,2,FALSE))="AKG",(VLOOKUP(Table1[[#This Row],[SKU]],'[1]All Skus'!$A:$Y,24,FALSE)),""))</f>
        <v>https://www.akg.com/Microphones/modular-microphones-components/3165H00250.html</v>
      </c>
      <c r="T127" s="27">
        <v>125</v>
      </c>
    </row>
    <row r="128" spans="1:20" ht="15" customHeight="1" x14ac:dyDescent="0.3">
      <c r="A128" s="28" t="s">
        <v>145</v>
      </c>
      <c r="B128" s="20">
        <f>(IF((VLOOKUP(Table1[[#This Row],[SKU]],'[1]All Skus'!$A:$Y,2,FALSE))="AKG",(VLOOKUP(Table1[[#This Row],[SKU]],'[1]All Skus'!$A:$Y,3,FALSE)), ""))</f>
        <v>0</v>
      </c>
      <c r="C128" s="21">
        <f>(IF((VLOOKUP(Table1[[#This Row],[SKU]],'[1]All Skus'!$A:$Y,2,FALSE))="AKG",(VLOOKUP(Table1[[#This Row],[SKU]],'[1]All Skus'!$A:$Y,4,FALSE)),""))</f>
        <v>0</v>
      </c>
      <c r="D128" s="21">
        <f>(IF((VLOOKUP(Table1[[#This Row],[SKU]],'[1]All Skus'!$A:$Y,2,FALSE))="AKG",(VLOOKUP(Table1[[#This Row],[SKU]],'[1]All Skus'!$A:$Y,5,FALSE)),""))</f>
        <v>0</v>
      </c>
      <c r="E128" s="21">
        <f>(IF((VLOOKUP(Table1[[#This Row],[SKU]],'[1]All Skus'!$A:$Y,2,FALSE))="AKG",(VLOOKUP(Table1[[#This Row],[SKU]],'[1]All Skus'!$A:$Y,6,FALSE)),""))</f>
        <v>0</v>
      </c>
      <c r="F128" s="21">
        <f>(IF((VLOOKUP(Table1[[#This Row],[SKU]],'[1]All Skus'!$A:$Y,2,FALSE))="AKG",(VLOOKUP(Table1[[#This Row],[SKU]],'[1]All Skus'!$A:$Y,7,FALSE)),""))</f>
        <v>0</v>
      </c>
      <c r="G128" s="22">
        <f>(IF((VLOOKUP(Table1[[#This Row],[SKU]],'[1]All Skus'!$A:$Y,2,FALSE))="AKG",(VLOOKUP(Table1[[#This Row],[SKU]],'[1]All Skus'!$A:$Y,8,FALSE)),""))</f>
        <v>0</v>
      </c>
      <c r="H128" s="22">
        <f>(IF((VLOOKUP(Table1[[#This Row],[SKU]],'[1]All Skus'!$A:$Y,2,FALSE))="AKG",(VLOOKUP(Table1[[#This Row],[SKU]],'[1]All Skus'!$A:$Y,9,FALSE)),""))</f>
        <v>0</v>
      </c>
      <c r="I128" s="23">
        <f>(IF((VLOOKUP(Table1[[#This Row],[SKU]],'[1]All Skus'!$A:$Y,2,FALSE))="AKG",(VLOOKUP(Table1[[#This Row],[SKU]],'[1]All Skus'!$A:$Y,10,FALSE)),""))</f>
        <v>0</v>
      </c>
      <c r="J128" s="23">
        <f>(IF((VLOOKUP(Table1[[#This Row],[SKU]],'[1]All Skus'!$A:$Y,2,FALSE))="AKG",(VLOOKUP(Table1[[#This Row],[SKU]],'[1]All Skus'!$A:$Y,11,FALSE)),""))</f>
        <v>0</v>
      </c>
      <c r="K128" s="24">
        <f>(IF((VLOOKUP(Table1[[#This Row],[SKU]],'[1]All Skus'!$A:$Y,2,FALSE))="AKG",(VLOOKUP(Table1[[#This Row],[SKU]],'[1]All Skus'!$A:$Y,16,FALSE)),""))</f>
        <v>0</v>
      </c>
      <c r="L128" s="24">
        <f>(IF((VLOOKUP(Table1[[#This Row],[SKU]],'[1]All Skus'!$A:$Y,2,FALSE))="AKG",(VLOOKUP(Table1[[#This Row],[SKU]],'[1]All Skus'!$A:$Y,17,FALSE)),""))</f>
        <v>0</v>
      </c>
      <c r="M128" s="25">
        <f>(IF((VLOOKUP(Table1[[#This Row],[SKU]],'[1]All Skus'!$A:$Y,2,FALSE))="AKG",(VLOOKUP(Table1[[#This Row],[SKU]],'[1]All Skus'!$A:$Y,18,FALSE)),""))</f>
        <v>0</v>
      </c>
      <c r="N128" s="25">
        <f>(IF((VLOOKUP(Table1[[#This Row],[SKU]],'[1]All Skus'!$A:$Y,2,FALSE))="AKG",(VLOOKUP(Table1[[#This Row],[SKU]],'[1]All Skus'!$A:$Y,19,FALSE)),""))</f>
        <v>0</v>
      </c>
      <c r="O128" s="25">
        <f>(IF((VLOOKUP(Table1[[#This Row],[SKU]],'[1]All Skus'!$A:$Y,2,FALSE))="AKG",(VLOOKUP(Table1[[#This Row],[SKU]],'[1]All Skus'!$A:$Y,20,FALSE)),""))</f>
        <v>0</v>
      </c>
      <c r="P128" s="25">
        <f>(IF((VLOOKUP(Table1[[#This Row],[SKU]],'[1]All Skus'!$A:$Y,2,FALSE))="AKG",(VLOOKUP(Table1[[#This Row],[SKU]],'[1]All Skus'!$A:$Y,21,FALSE)),""))</f>
        <v>0</v>
      </c>
      <c r="Q128" s="25">
        <f>(IF((VLOOKUP(Table1[[#This Row],[SKU]],'[1]All Skus'!$A:$Y,2,FALSE))="AKG",(VLOOKUP(Table1[[#This Row],[SKU]],'[1]All Skus'!$A:$Y,22,FALSE)),""))</f>
        <v>0</v>
      </c>
      <c r="R128" s="25">
        <f>(IF((VLOOKUP(Table1[[#This Row],[SKU]],'[1]All Skus'!$A:$Y,2,FALSE))="AKG",(VLOOKUP(Table1[[#This Row],[SKU]],'[1]All Skus'!$A:$Y,23,FALSE)),""))</f>
        <v>0</v>
      </c>
      <c r="S128" s="26">
        <f>(IF((VLOOKUP(Table1[[#This Row],[SKU]],'[1]All Skus'!$A:$Y,2,FALSE))="AKG",(VLOOKUP(Table1[[#This Row],[SKU]],'[1]All Skus'!$A:$Y,24,FALSE)),""))</f>
        <v>0</v>
      </c>
      <c r="T128" s="27">
        <v>126</v>
      </c>
    </row>
    <row r="129" spans="1:20" ht="15" customHeight="1" x14ac:dyDescent="0.3">
      <c r="A129" s="19" t="s">
        <v>146</v>
      </c>
      <c r="B129" s="20" t="str">
        <f>(IF((VLOOKUP(Table1[[#This Row],[SKU]],'[1]All Skus'!$A:$Y,2,FALSE))="AKG",(VLOOKUP(Table1[[#This Row],[SKU]],'[1]All Skus'!$A:$Y,3,FALSE)), ""))</f>
        <v>Installed</v>
      </c>
      <c r="C129" s="21" t="str">
        <f>(IF((VLOOKUP(Table1[[#This Row],[SKU]],'[1]All Skus'!$A:$Y,2,FALSE))="AKG",(VLOOKUP(Table1[[#This Row],[SKU]],'[1]All Skus'!$A:$Y,4,FALSE)),""))</f>
        <v>C562 CM</v>
      </c>
      <c r="D129" s="21" t="str">
        <f>(IF((VLOOKUP(Table1[[#This Row],[SKU]],'[1]All Skus'!$A:$Y,2,FALSE))="AKG",(VLOOKUP(Table1[[#This Row],[SKU]],'[1]All Skus'!$A:$Y,5,FALSE)),""))</f>
        <v>AT210010</v>
      </c>
      <c r="E129" s="21">
        <f>(IF((VLOOKUP(Table1[[#This Row],[SKU]],'[1]All Skus'!$A:$Y,2,FALSE))="AKG",(VLOOKUP(Table1[[#This Row],[SKU]],'[1]All Skus'!$A:$Y,6,FALSE)),""))</f>
        <v>0</v>
      </c>
      <c r="F129" s="21">
        <f>(IF((VLOOKUP(Table1[[#This Row],[SKU]],'[1]All Skus'!$A:$Y,2,FALSE))="AKG",(VLOOKUP(Table1[[#This Row],[SKU]],'[1]All Skus'!$A:$Y,7,FALSE)),""))</f>
        <v>0</v>
      </c>
      <c r="G129" s="22" t="str">
        <f>(IF((VLOOKUP(Table1[[#This Row],[SKU]],'[1]All Skus'!$A:$Y,2,FALSE))="AKG",(VLOOKUP(Table1[[#This Row],[SKU]],'[1]All Skus'!$A:$Y,8,FALSE)),""))</f>
        <v>Boundary Layer Microphone</v>
      </c>
      <c r="H129" s="22" t="str">
        <f>(IF((VLOOKUP(Table1[[#This Row],[SKU]],'[1]All Skus'!$A:$Y,2,FALSE))="AKG",(VLOOKUP(Table1[[#This Row],[SKU]],'[1]All Skus'!$A:$Y,9,FALSE)),""))</f>
        <v>Small, low-profile mic, for surveillance or recording, XLR connector</v>
      </c>
      <c r="I129" s="23">
        <f>(IF((VLOOKUP(Table1[[#This Row],[SKU]],'[1]All Skus'!$A:$Y,2,FALSE))="AKG",(VLOOKUP(Table1[[#This Row],[SKU]],'[1]All Skus'!$A:$Y,10,FALSE)),""))</f>
        <v>435</v>
      </c>
      <c r="J129" s="23">
        <f>(IF((VLOOKUP(Table1[[#This Row],[SKU]],'[1]All Skus'!$A:$Y,2,FALSE))="AKG",(VLOOKUP(Table1[[#This Row],[SKU]],'[1]All Skus'!$A:$Y,11,FALSE)),""))</f>
        <v>435</v>
      </c>
      <c r="K129" s="24">
        <f>(IF((VLOOKUP(Table1[[#This Row],[SKU]],'[1]All Skus'!$A:$Y,2,FALSE))="AKG",(VLOOKUP(Table1[[#This Row],[SKU]],'[1]All Skus'!$A:$Y,16,FALSE)),""))</f>
        <v>885038003977</v>
      </c>
      <c r="L129" s="24">
        <f>(IF((VLOOKUP(Table1[[#This Row],[SKU]],'[1]All Skus'!$A:$Y,2,FALSE))="AKG",(VLOOKUP(Table1[[#This Row],[SKU]],'[1]All Skus'!$A:$Y,17,FALSE)),""))</f>
        <v>9002761003970</v>
      </c>
      <c r="M129" s="25">
        <f>(IF((VLOOKUP(Table1[[#This Row],[SKU]],'[1]All Skus'!$A:$Y,2,FALSE))="AKG",(VLOOKUP(Table1[[#This Row],[SKU]],'[1]All Skus'!$A:$Y,18,FALSE)),""))</f>
        <v>7</v>
      </c>
      <c r="N129" s="25">
        <f>(IF((VLOOKUP(Table1[[#This Row],[SKU]],'[1]All Skus'!$A:$Y,2,FALSE))="AKG",(VLOOKUP(Table1[[#This Row],[SKU]],'[1]All Skus'!$A:$Y,19,FALSE)),""))</f>
        <v>3</v>
      </c>
      <c r="O129" s="25">
        <f>(IF((VLOOKUP(Table1[[#This Row],[SKU]],'[1]All Skus'!$A:$Y,2,FALSE))="AKG",(VLOOKUP(Table1[[#This Row],[SKU]],'[1]All Skus'!$A:$Y,20,FALSE)),""))</f>
        <v>5</v>
      </c>
      <c r="P129" s="25">
        <f>(IF((VLOOKUP(Table1[[#This Row],[SKU]],'[1]All Skus'!$A:$Y,2,FALSE))="AKG",(VLOOKUP(Table1[[#This Row],[SKU]],'[1]All Skus'!$A:$Y,21,FALSE)),""))</f>
        <v>2.4</v>
      </c>
      <c r="Q129" s="25" t="str">
        <f>(IF((VLOOKUP(Table1[[#This Row],[SKU]],'[1]All Skus'!$A:$Y,2,FALSE))="AKG",(VLOOKUP(Table1[[#This Row],[SKU]],'[1]All Skus'!$A:$Y,22,FALSE)),""))</f>
        <v>CN</v>
      </c>
      <c r="R129" s="25" t="str">
        <f>(IF((VLOOKUP(Table1[[#This Row],[SKU]],'[1]All Skus'!$A:$Y,2,FALSE))="AKG",(VLOOKUP(Table1[[#This Row],[SKU]],'[1]All Skus'!$A:$Y,23,FALSE)),""))</f>
        <v>Non Compliant</v>
      </c>
      <c r="S129" s="26" t="str">
        <f>(IF((VLOOKUP(Table1[[#This Row],[SKU]],'[1]All Skus'!$A:$Y,2,FALSE))="AKG",(VLOOKUP(Table1[[#This Row],[SKU]],'[1]All Skus'!$A:$Y,24,FALSE)),""))</f>
        <v>https://www.akg.com/Microphones/Boundary%20Layer%20Microphones/2262X00030.html</v>
      </c>
      <c r="T129" s="27">
        <v>127</v>
      </c>
    </row>
    <row r="130" spans="1:20" ht="15" customHeight="1" x14ac:dyDescent="0.3">
      <c r="A130" s="19" t="s">
        <v>147</v>
      </c>
      <c r="B130" s="20" t="str">
        <f>(IF((VLOOKUP(Table1[[#This Row],[SKU]],'[1]All Skus'!$A:$Y,2,FALSE))="AKG",(VLOOKUP(Table1[[#This Row],[SKU]],'[1]All Skus'!$A:$Y,3,FALSE)), ""))</f>
        <v>Installed</v>
      </c>
      <c r="C130" s="21" t="str">
        <f>(IF((VLOOKUP(Table1[[#This Row],[SKU]],'[1]All Skus'!$A:$Y,2,FALSE))="AKG",(VLOOKUP(Table1[[#This Row],[SKU]],'[1]All Skus'!$A:$Y,4,FALSE)),""))</f>
        <v>CBL410 PCC black</v>
      </c>
      <c r="D130" s="21" t="str">
        <f>(IF((VLOOKUP(Table1[[#This Row],[SKU]],'[1]All Skus'!$A:$Y,2,FALSE))="AKG",(VLOOKUP(Table1[[#This Row],[SKU]],'[1]All Skus'!$A:$Y,5,FALSE)),""))</f>
        <v>AT410090</v>
      </c>
      <c r="E130" s="21">
        <f>(IF((VLOOKUP(Table1[[#This Row],[SKU]],'[1]All Skus'!$A:$Y,2,FALSE))="AKG",(VLOOKUP(Table1[[#This Row],[SKU]],'[1]All Skus'!$A:$Y,6,FALSE)),""))</f>
        <v>0</v>
      </c>
      <c r="F130" s="21">
        <f>(IF((VLOOKUP(Table1[[#This Row],[SKU]],'[1]All Skus'!$A:$Y,2,FALSE))="AKG",(VLOOKUP(Table1[[#This Row],[SKU]],'[1]All Skus'!$A:$Y,7,FALSE)),""))</f>
        <v>0</v>
      </c>
      <c r="G130" s="22" t="str">
        <f>(IF((VLOOKUP(Table1[[#This Row],[SKU]],'[1]All Skus'!$A:$Y,2,FALSE))="AKG",(VLOOKUP(Table1[[#This Row],[SKU]],'[1]All Skus'!$A:$Y,8,FALSE)),""))</f>
        <v>Boundary Layer Microphone</v>
      </c>
      <c r="H130" s="22" t="str">
        <f>(IF((VLOOKUP(Table1[[#This Row],[SKU]],'[1]All Skus'!$A:$Y,2,FALSE))="AKG",(VLOOKUP(Table1[[#This Row],[SKU]],'[1]All Skus'!$A:$Y,9,FALSE)),""))</f>
        <v>Plug and play desktop microphone for use with PC or laptop. For conferences via VOIP. Cascadable. Colour: black</v>
      </c>
      <c r="I130" s="23">
        <f>(IF((VLOOKUP(Table1[[#This Row],[SKU]],'[1]All Skus'!$A:$Y,2,FALSE))="AKG",(VLOOKUP(Table1[[#This Row],[SKU]],'[1]All Skus'!$A:$Y,10,FALSE)),""))</f>
        <v>140</v>
      </c>
      <c r="J130" s="23">
        <f>(IF((VLOOKUP(Table1[[#This Row],[SKU]],'[1]All Skus'!$A:$Y,2,FALSE))="AKG",(VLOOKUP(Table1[[#This Row],[SKU]],'[1]All Skus'!$A:$Y,11,FALSE)),""))</f>
        <v>140</v>
      </c>
      <c r="K130" s="24">
        <f>(IF((VLOOKUP(Table1[[#This Row],[SKU]],'[1]All Skus'!$A:$Y,2,FALSE))="AKG",(VLOOKUP(Table1[[#This Row],[SKU]],'[1]All Skus'!$A:$Y,16,FALSE)),""))</f>
        <v>885038031062</v>
      </c>
      <c r="L130" s="24">
        <f>(IF((VLOOKUP(Table1[[#This Row],[SKU]],'[1]All Skus'!$A:$Y,2,FALSE))="AKG",(VLOOKUP(Table1[[#This Row],[SKU]],'[1]All Skus'!$A:$Y,17,FALSE)),""))</f>
        <v>9002761031065</v>
      </c>
      <c r="M130" s="25">
        <f>(IF((VLOOKUP(Table1[[#This Row],[SKU]],'[1]All Skus'!$A:$Y,2,FALSE))="AKG",(VLOOKUP(Table1[[#This Row],[SKU]],'[1]All Skus'!$A:$Y,18,FALSE)),""))</f>
        <v>5</v>
      </c>
      <c r="N130" s="25">
        <f>(IF((VLOOKUP(Table1[[#This Row],[SKU]],'[1]All Skus'!$A:$Y,2,FALSE))="AKG",(VLOOKUP(Table1[[#This Row],[SKU]],'[1]All Skus'!$A:$Y,19,FALSE)),""))</f>
        <v>12</v>
      </c>
      <c r="O130" s="25">
        <f>(IF((VLOOKUP(Table1[[#This Row],[SKU]],'[1]All Skus'!$A:$Y,2,FALSE))="AKG",(VLOOKUP(Table1[[#This Row],[SKU]],'[1]All Skus'!$A:$Y,20,FALSE)),""))</f>
        <v>10</v>
      </c>
      <c r="P130" s="25">
        <f>(IF((VLOOKUP(Table1[[#This Row],[SKU]],'[1]All Skus'!$A:$Y,2,FALSE))="AKG",(VLOOKUP(Table1[[#This Row],[SKU]],'[1]All Skus'!$A:$Y,21,FALSE)),""))</f>
        <v>1.69</v>
      </c>
      <c r="Q130" s="25" t="str">
        <f>(IF((VLOOKUP(Table1[[#This Row],[SKU]],'[1]All Skus'!$A:$Y,2,FALSE))="AKG",(VLOOKUP(Table1[[#This Row],[SKU]],'[1]All Skus'!$A:$Y,22,FALSE)),""))</f>
        <v>PH</v>
      </c>
      <c r="R130" s="25" t="str">
        <f>(IF((VLOOKUP(Table1[[#This Row],[SKU]],'[1]All Skus'!$A:$Y,2,FALSE))="AKG",(VLOOKUP(Table1[[#This Row],[SKU]],'[1]All Skus'!$A:$Y,23,FALSE)),""))</f>
        <v>Non Compliant</v>
      </c>
      <c r="S130" s="26" t="str">
        <f>(IF((VLOOKUP(Table1[[#This Row],[SKU]],'[1]All Skus'!$A:$Y,2,FALSE))="AKG",(VLOOKUP(Table1[[#This Row],[SKU]],'[1]All Skus'!$A:$Y,24,FALSE)),""))</f>
        <v>https://www.akg.com/Microphones/Boundary%20Layer%20Microphones/3177H00010.html</v>
      </c>
      <c r="T130" s="27">
        <v>128</v>
      </c>
    </row>
    <row r="131" spans="1:20" ht="15" customHeight="1" x14ac:dyDescent="0.3">
      <c r="A131" s="19" t="s">
        <v>148</v>
      </c>
      <c r="B131" s="20" t="str">
        <f>(IF((VLOOKUP(Table1[[#This Row],[SKU]],'[1]All Skus'!$A:$Y,2,FALSE))="AKG",(VLOOKUP(Table1[[#This Row],[SKU]],'[1]All Skus'!$A:$Y,3,FALSE)), ""))</f>
        <v>Installed</v>
      </c>
      <c r="C131" s="21" t="str">
        <f>(IF((VLOOKUP(Table1[[#This Row],[SKU]],'[1]All Skus'!$A:$Y,2,FALSE))="AKG",(VLOOKUP(Table1[[#This Row],[SKU]],'[1]All Skus'!$A:$Y,4,FALSE)),""))</f>
        <v>CBL410 PCC white</v>
      </c>
      <c r="D131" s="21" t="str">
        <f>(IF((VLOOKUP(Table1[[#This Row],[SKU]],'[1]All Skus'!$A:$Y,2,FALSE))="AKG",(VLOOKUP(Table1[[#This Row],[SKU]],'[1]All Skus'!$A:$Y,5,FALSE)),""))</f>
        <v>AT510000</v>
      </c>
      <c r="E131" s="21">
        <f>(IF((VLOOKUP(Table1[[#This Row],[SKU]],'[1]All Skus'!$A:$Y,2,FALSE))="AKG",(VLOOKUP(Table1[[#This Row],[SKU]],'[1]All Skus'!$A:$Y,6,FALSE)),""))</f>
        <v>0</v>
      </c>
      <c r="F131" s="21">
        <f>(IF((VLOOKUP(Table1[[#This Row],[SKU]],'[1]All Skus'!$A:$Y,2,FALSE))="AKG",(VLOOKUP(Table1[[#This Row],[SKU]],'[1]All Skus'!$A:$Y,7,FALSE)),""))</f>
        <v>0</v>
      </c>
      <c r="G131" s="22" t="str">
        <f>(IF((VLOOKUP(Table1[[#This Row],[SKU]],'[1]All Skus'!$A:$Y,2,FALSE))="AKG",(VLOOKUP(Table1[[#This Row],[SKU]],'[1]All Skus'!$A:$Y,8,FALSE)),""))</f>
        <v>Boundary Layer Microphone</v>
      </c>
      <c r="H131" s="22" t="str">
        <f>(IF((VLOOKUP(Table1[[#This Row],[SKU]],'[1]All Skus'!$A:$Y,2,FALSE))="AKG",(VLOOKUP(Table1[[#This Row],[SKU]],'[1]All Skus'!$A:$Y,9,FALSE)),""))</f>
        <v>Plug and play desktop microphone for use with PC or laptop. For conferences via VOIP. Cascadable. Colour: white</v>
      </c>
      <c r="I131" s="23">
        <f>(IF((VLOOKUP(Table1[[#This Row],[SKU]],'[1]All Skus'!$A:$Y,2,FALSE))="AKG",(VLOOKUP(Table1[[#This Row],[SKU]],'[1]All Skus'!$A:$Y,10,FALSE)),""))</f>
        <v>140</v>
      </c>
      <c r="J131" s="23">
        <f>(IF((VLOOKUP(Table1[[#This Row],[SKU]],'[1]All Skus'!$A:$Y,2,FALSE))="AKG",(VLOOKUP(Table1[[#This Row],[SKU]],'[1]All Skus'!$A:$Y,11,FALSE)),""))</f>
        <v>140</v>
      </c>
      <c r="K131" s="24">
        <f>(IF((VLOOKUP(Table1[[#This Row],[SKU]],'[1]All Skus'!$A:$Y,2,FALSE))="AKG",(VLOOKUP(Table1[[#This Row],[SKU]],'[1]All Skus'!$A:$Y,16,FALSE)),""))</f>
        <v>885038031079</v>
      </c>
      <c r="L131" s="24">
        <f>(IF((VLOOKUP(Table1[[#This Row],[SKU]],'[1]All Skus'!$A:$Y,2,FALSE))="AKG",(VLOOKUP(Table1[[#This Row],[SKU]],'[1]All Skus'!$A:$Y,17,FALSE)),""))</f>
        <v>9002761031072</v>
      </c>
      <c r="M131" s="25">
        <f>(IF((VLOOKUP(Table1[[#This Row],[SKU]],'[1]All Skus'!$A:$Y,2,FALSE))="AKG",(VLOOKUP(Table1[[#This Row],[SKU]],'[1]All Skus'!$A:$Y,18,FALSE)),""))</f>
        <v>5</v>
      </c>
      <c r="N131" s="25">
        <f>(IF((VLOOKUP(Table1[[#This Row],[SKU]],'[1]All Skus'!$A:$Y,2,FALSE))="AKG",(VLOOKUP(Table1[[#This Row],[SKU]],'[1]All Skus'!$A:$Y,19,FALSE)),""))</f>
        <v>12</v>
      </c>
      <c r="O131" s="25">
        <f>(IF((VLOOKUP(Table1[[#This Row],[SKU]],'[1]All Skus'!$A:$Y,2,FALSE))="AKG",(VLOOKUP(Table1[[#This Row],[SKU]],'[1]All Skus'!$A:$Y,20,FALSE)),""))</f>
        <v>10</v>
      </c>
      <c r="P131" s="25">
        <f>(IF((VLOOKUP(Table1[[#This Row],[SKU]],'[1]All Skus'!$A:$Y,2,FALSE))="AKG",(VLOOKUP(Table1[[#This Row],[SKU]],'[1]All Skus'!$A:$Y,21,FALSE)),""))</f>
        <v>1.69</v>
      </c>
      <c r="Q131" s="25" t="str">
        <f>(IF((VLOOKUP(Table1[[#This Row],[SKU]],'[1]All Skus'!$A:$Y,2,FALSE))="AKG",(VLOOKUP(Table1[[#This Row],[SKU]],'[1]All Skus'!$A:$Y,22,FALSE)),""))</f>
        <v>PH</v>
      </c>
      <c r="R131" s="25" t="str">
        <f>(IF((VLOOKUP(Table1[[#This Row],[SKU]],'[1]All Skus'!$A:$Y,2,FALSE))="AKG",(VLOOKUP(Table1[[#This Row],[SKU]],'[1]All Skus'!$A:$Y,23,FALSE)),""))</f>
        <v>Non Compliant</v>
      </c>
      <c r="S131" s="26" t="str">
        <f>(IF((VLOOKUP(Table1[[#This Row],[SKU]],'[1]All Skus'!$A:$Y,2,FALSE))="AKG",(VLOOKUP(Table1[[#This Row],[SKU]],'[1]All Skus'!$A:$Y,24,FALSE)),""))</f>
        <v>https://www.akg.com/Microphones/Boundary%20Layer%20Microphones/3177H00020.html</v>
      </c>
      <c r="T131" s="27">
        <v>129</v>
      </c>
    </row>
    <row r="132" spans="1:20" ht="15" customHeight="1" x14ac:dyDescent="0.3">
      <c r="A132" s="19" t="s">
        <v>149</v>
      </c>
      <c r="B132" s="20" t="str">
        <f>(IF((VLOOKUP(Table1[[#This Row],[SKU]],'[1]All Skus'!$A:$Y,2,FALSE))="AKG",(VLOOKUP(Table1[[#This Row],[SKU]],'[1]All Skus'!$A:$Y,3,FALSE)), ""))</f>
        <v>Installed</v>
      </c>
      <c r="C132" s="21" t="str">
        <f>(IF((VLOOKUP(Table1[[#This Row],[SKU]],'[1]All Skus'!$A:$Y,2,FALSE))="AKG",(VLOOKUP(Table1[[#This Row],[SKU]],'[1]All Skus'!$A:$Y,4,FALSE)),""))</f>
        <v>PZM6 D</v>
      </c>
      <c r="D132" s="21" t="str">
        <f>(IF((VLOOKUP(Table1[[#This Row],[SKU]],'[1]All Skus'!$A:$Y,2,FALSE))="AKG",(VLOOKUP(Table1[[#This Row],[SKU]],'[1]All Skus'!$A:$Y,5,FALSE)),""))</f>
        <v>AT620000</v>
      </c>
      <c r="E132" s="21">
        <f>(IF((VLOOKUP(Table1[[#This Row],[SKU]],'[1]All Skus'!$A:$Y,2,FALSE))="AKG",(VLOOKUP(Table1[[#This Row],[SKU]],'[1]All Skus'!$A:$Y,6,FALSE)),""))</f>
        <v>0</v>
      </c>
      <c r="F132" s="21">
        <f>(IF((VLOOKUP(Table1[[#This Row],[SKU]],'[1]All Skus'!$A:$Y,2,FALSE))="AKG",(VLOOKUP(Table1[[#This Row],[SKU]],'[1]All Skus'!$A:$Y,7,FALSE)),""))</f>
        <v>0</v>
      </c>
      <c r="G132" s="22" t="str">
        <f>(IF((VLOOKUP(Table1[[#This Row],[SKU]],'[1]All Skus'!$A:$Y,2,FALSE))="AKG",(VLOOKUP(Table1[[#This Row],[SKU]],'[1]All Skus'!$A:$Y,8,FALSE)),""))</f>
        <v>Crown Microphone</v>
      </c>
      <c r="H132" s="22" t="str">
        <f>(IF((VLOOKUP(Table1[[#This Row],[SKU]],'[1]All Skus'!$A:$Y,2,FALSE))="AKG",(VLOOKUP(Table1[[#This Row],[SKU]],'[1]All Skus'!$A:$Y,9,FALSE)),""))</f>
        <v>First-class boundary layer microphone, smaller version of PZM30D, ideal for speen &amp; music recording, XLR version</v>
      </c>
      <c r="I132" s="23">
        <f>(IF((VLOOKUP(Table1[[#This Row],[SKU]],'[1]All Skus'!$A:$Y,2,FALSE))="AKG",(VLOOKUP(Table1[[#This Row],[SKU]],'[1]All Skus'!$A:$Y,10,FALSE)),""))</f>
        <v>580</v>
      </c>
      <c r="J132" s="23">
        <f>(IF((VLOOKUP(Table1[[#This Row],[SKU]],'[1]All Skus'!$A:$Y,2,FALSE))="AKG",(VLOOKUP(Table1[[#This Row],[SKU]],'[1]All Skus'!$A:$Y,11,FALSE)),""))</f>
        <v>580</v>
      </c>
      <c r="K132" s="24">
        <f>(IF((VLOOKUP(Table1[[#This Row],[SKU]],'[1]All Skus'!$A:$Y,2,FALSE))="AKG",(VLOOKUP(Table1[[#This Row],[SKU]],'[1]All Skus'!$A:$Y,16,FALSE)),""))</f>
        <v>885038024798</v>
      </c>
      <c r="L132" s="24">
        <f>(IF((VLOOKUP(Table1[[#This Row],[SKU]],'[1]All Skus'!$A:$Y,2,FALSE))="AKG",(VLOOKUP(Table1[[#This Row],[SKU]],'[1]All Skus'!$A:$Y,17,FALSE)),""))</f>
        <v>9002761024791</v>
      </c>
      <c r="M132" s="25">
        <f>(IF((VLOOKUP(Table1[[#This Row],[SKU]],'[1]All Skus'!$A:$Y,2,FALSE))="AKG",(VLOOKUP(Table1[[#This Row],[SKU]],'[1]All Skus'!$A:$Y,18,FALSE)),""))</f>
        <v>3</v>
      </c>
      <c r="N132" s="25">
        <f>(IF((VLOOKUP(Table1[[#This Row],[SKU]],'[1]All Skus'!$A:$Y,2,FALSE))="AKG",(VLOOKUP(Table1[[#This Row],[SKU]],'[1]All Skus'!$A:$Y,19,FALSE)),""))</f>
        <v>10</v>
      </c>
      <c r="O132" s="25">
        <f>(IF((VLOOKUP(Table1[[#This Row],[SKU]],'[1]All Skus'!$A:$Y,2,FALSE))="AKG",(VLOOKUP(Table1[[#This Row],[SKU]],'[1]All Skus'!$A:$Y,20,FALSE)),""))</f>
        <v>5</v>
      </c>
      <c r="P132" s="25">
        <f>(IF((VLOOKUP(Table1[[#This Row],[SKU]],'[1]All Skus'!$A:$Y,2,FALSE))="AKG",(VLOOKUP(Table1[[#This Row],[SKU]],'[1]All Skus'!$A:$Y,21,FALSE)),""))</f>
        <v>0.38</v>
      </c>
      <c r="Q132" s="25" t="str">
        <f>(IF((VLOOKUP(Table1[[#This Row],[SKU]],'[1]All Skus'!$A:$Y,2,FALSE))="AKG",(VLOOKUP(Table1[[#This Row],[SKU]],'[1]All Skus'!$A:$Y,22,FALSE)),""))</f>
        <v>CN</v>
      </c>
      <c r="R132" s="25" t="str">
        <f>(IF((VLOOKUP(Table1[[#This Row],[SKU]],'[1]All Skus'!$A:$Y,2,FALSE))="AKG",(VLOOKUP(Table1[[#This Row],[SKU]],'[1]All Skus'!$A:$Y,23,FALSE)),""))</f>
        <v>Non Compliant</v>
      </c>
      <c r="S132" s="26" t="str">
        <f>(IF((VLOOKUP(Table1[[#This Row],[SKU]],'[1]All Skus'!$A:$Y,2,FALSE))="AKG",(VLOOKUP(Table1[[#This Row],[SKU]],'[1]All Skus'!$A:$Y,24,FALSE)),""))</f>
        <v>https://www.akg.com/Microphones/Boundary%20Layer%20Microphones/3322H00010.html</v>
      </c>
      <c r="T132" s="27">
        <v>130</v>
      </c>
    </row>
    <row r="133" spans="1:20" ht="15" customHeight="1" x14ac:dyDescent="0.3">
      <c r="A133" s="19" t="s">
        <v>150</v>
      </c>
      <c r="B133" s="20" t="str">
        <f>(IF((VLOOKUP(Table1[[#This Row],[SKU]],'[1]All Skus'!$A:$Y,2,FALSE))="AKG",(VLOOKUP(Table1[[#This Row],[SKU]],'[1]All Skus'!$A:$Y,3,FALSE)), ""))</f>
        <v>Installed</v>
      </c>
      <c r="C133" s="21" t="str">
        <f>(IF((VLOOKUP(Table1[[#This Row],[SKU]],'[1]All Skus'!$A:$Y,2,FALSE))="AKG",(VLOOKUP(Table1[[#This Row],[SKU]],'[1]All Skus'!$A:$Y,4,FALSE)),""))</f>
        <v>PZM10</v>
      </c>
      <c r="D133" s="21" t="str">
        <f>(IF((VLOOKUP(Table1[[#This Row],[SKU]],'[1]All Skus'!$A:$Y,2,FALSE))="AKG",(VLOOKUP(Table1[[#This Row],[SKU]],'[1]All Skus'!$A:$Y,5,FALSE)),""))</f>
        <v>AT510041</v>
      </c>
      <c r="E133" s="21">
        <f>(IF((VLOOKUP(Table1[[#This Row],[SKU]],'[1]All Skus'!$A:$Y,2,FALSE))="AKG",(VLOOKUP(Table1[[#This Row],[SKU]],'[1]All Skus'!$A:$Y,6,FALSE)),""))</f>
        <v>0</v>
      </c>
      <c r="F133" s="21">
        <f>(IF((VLOOKUP(Table1[[#This Row],[SKU]],'[1]All Skus'!$A:$Y,2,FALSE))="AKG",(VLOOKUP(Table1[[#This Row],[SKU]],'[1]All Skus'!$A:$Y,7,FALSE)),""))</f>
        <v>0</v>
      </c>
      <c r="G133" s="22" t="str">
        <f>(IF((VLOOKUP(Table1[[#This Row],[SKU]],'[1]All Skus'!$A:$Y,2,FALSE))="AKG",(VLOOKUP(Table1[[#This Row],[SKU]],'[1]All Skus'!$A:$Y,8,FALSE)),""))</f>
        <v>Crown Microphone</v>
      </c>
      <c r="H133" s="22" t="str">
        <f>(IF((VLOOKUP(Table1[[#This Row],[SKU]],'[1]All Skus'!$A:$Y,2,FALSE))="AKG",(VLOOKUP(Table1[[#This Row],[SKU]],'[1]All Skus'!$A:$Y,9,FALSE)),""))</f>
        <v>Low profile boundary layer microphone</v>
      </c>
      <c r="I133" s="23">
        <f>(IF((VLOOKUP(Table1[[#This Row],[SKU]],'[1]All Skus'!$A:$Y,2,FALSE))="AKG",(VLOOKUP(Table1[[#This Row],[SKU]],'[1]All Skus'!$A:$Y,10,FALSE)),""))</f>
        <v>255</v>
      </c>
      <c r="J133" s="23">
        <f>(IF((VLOOKUP(Table1[[#This Row],[SKU]],'[1]All Skus'!$A:$Y,2,FALSE))="AKG",(VLOOKUP(Table1[[#This Row],[SKU]],'[1]All Skus'!$A:$Y,11,FALSE)),""))</f>
        <v>255</v>
      </c>
      <c r="K133" s="24">
        <f>(IF((VLOOKUP(Table1[[#This Row],[SKU]],'[1]All Skus'!$A:$Y,2,FALSE))="AKG",(VLOOKUP(Table1[[#This Row],[SKU]],'[1]All Skus'!$A:$Y,16,FALSE)),""))</f>
        <v>885038024859</v>
      </c>
      <c r="L133" s="24">
        <f>(IF((VLOOKUP(Table1[[#This Row],[SKU]],'[1]All Skus'!$A:$Y,2,FALSE))="AKG",(VLOOKUP(Table1[[#This Row],[SKU]],'[1]All Skus'!$A:$Y,17,FALSE)),""))</f>
        <v>9002761024852</v>
      </c>
      <c r="M133" s="25">
        <f>(IF((VLOOKUP(Table1[[#This Row],[SKU]],'[1]All Skus'!$A:$Y,2,FALSE))="AKG",(VLOOKUP(Table1[[#This Row],[SKU]],'[1]All Skus'!$A:$Y,18,FALSE)),""))</f>
        <v>3</v>
      </c>
      <c r="N133" s="25">
        <f>(IF((VLOOKUP(Table1[[#This Row],[SKU]],'[1]All Skus'!$A:$Y,2,FALSE))="AKG",(VLOOKUP(Table1[[#This Row],[SKU]],'[1]All Skus'!$A:$Y,19,FALSE)),""))</f>
        <v>6</v>
      </c>
      <c r="O133" s="25">
        <f>(IF((VLOOKUP(Table1[[#This Row],[SKU]],'[1]All Skus'!$A:$Y,2,FALSE))="AKG",(VLOOKUP(Table1[[#This Row],[SKU]],'[1]All Skus'!$A:$Y,20,FALSE)),""))</f>
        <v>4</v>
      </c>
      <c r="P133" s="25">
        <f>(IF((VLOOKUP(Table1[[#This Row],[SKU]],'[1]All Skus'!$A:$Y,2,FALSE))="AKG",(VLOOKUP(Table1[[#This Row],[SKU]],'[1]All Skus'!$A:$Y,21,FALSE)),""))</f>
        <v>2.8</v>
      </c>
      <c r="Q133" s="25" t="str">
        <f>(IF((VLOOKUP(Table1[[#This Row],[SKU]],'[1]All Skus'!$A:$Y,2,FALSE))="AKG",(VLOOKUP(Table1[[#This Row],[SKU]],'[1]All Skus'!$A:$Y,22,FALSE)),""))</f>
        <v>CN</v>
      </c>
      <c r="R133" s="25" t="str">
        <f>(IF((VLOOKUP(Table1[[#This Row],[SKU]],'[1]All Skus'!$A:$Y,2,FALSE))="AKG",(VLOOKUP(Table1[[#This Row],[SKU]],'[1]All Skus'!$A:$Y,23,FALSE)),""))</f>
        <v>Non Compliant</v>
      </c>
      <c r="S133" s="26" t="str">
        <f>(IF((VLOOKUP(Table1[[#This Row],[SKU]],'[1]All Skus'!$A:$Y,2,FALSE))="AKG",(VLOOKUP(Table1[[#This Row],[SKU]],'[1]All Skus'!$A:$Y,24,FALSE)),""))</f>
        <v>https://www.akg.com/Microphones/Boundary%20Layer%20Microphones/3328H00010.html</v>
      </c>
      <c r="T133" s="27">
        <v>131</v>
      </c>
    </row>
    <row r="134" spans="1:20" ht="15" customHeight="1" x14ac:dyDescent="0.3">
      <c r="A134" s="19" t="s">
        <v>151</v>
      </c>
      <c r="B134" s="20" t="str">
        <f>(IF((VLOOKUP(Table1[[#This Row],[SKU]],'[1]All Skus'!$A:$Y,2,FALSE))="AKG",(VLOOKUP(Table1[[#This Row],[SKU]],'[1]All Skus'!$A:$Y,3,FALSE)), ""))</f>
        <v>Installed</v>
      </c>
      <c r="C134" s="21" t="str">
        <f>(IF((VLOOKUP(Table1[[#This Row],[SKU]],'[1]All Skus'!$A:$Y,2,FALSE))="AKG",(VLOOKUP(Table1[[#This Row],[SKU]],'[1]All Skus'!$A:$Y,4,FALSE)),""))</f>
        <v>PZM10 LL</v>
      </c>
      <c r="D134" s="21" t="str">
        <f>(IF((VLOOKUP(Table1[[#This Row],[SKU]],'[1]All Skus'!$A:$Y,2,FALSE))="AKG",(VLOOKUP(Table1[[#This Row],[SKU]],'[1]All Skus'!$A:$Y,5,FALSE)),""))</f>
        <v>AT510041</v>
      </c>
      <c r="E134" s="21">
        <f>(IF((VLOOKUP(Table1[[#This Row],[SKU]],'[1]All Skus'!$A:$Y,2,FALSE))="AKG",(VLOOKUP(Table1[[#This Row],[SKU]],'[1]All Skus'!$A:$Y,6,FALSE)),""))</f>
        <v>0</v>
      </c>
      <c r="F134" s="21">
        <f>(IF((VLOOKUP(Table1[[#This Row],[SKU]],'[1]All Skus'!$A:$Y,2,FALSE))="AKG",(VLOOKUP(Table1[[#This Row],[SKU]],'[1]All Skus'!$A:$Y,7,FALSE)),""))</f>
        <v>0</v>
      </c>
      <c r="G134" s="22" t="str">
        <f>(IF((VLOOKUP(Table1[[#This Row],[SKU]],'[1]All Skus'!$A:$Y,2,FALSE))="AKG",(VLOOKUP(Table1[[#This Row],[SKU]],'[1]All Skus'!$A:$Y,8,FALSE)),""))</f>
        <v>Crown Microphone</v>
      </c>
      <c r="H134" s="22" t="str">
        <f>(IF((VLOOKUP(Table1[[#This Row],[SKU]],'[1]All Skus'!$A:$Y,2,FALSE))="AKG",(VLOOKUP(Table1[[#This Row],[SKU]],'[1]All Skus'!$A:$Y,9,FALSE)),""))</f>
        <v>Low profile boundary layer microphone, Line level version</v>
      </c>
      <c r="I134" s="23">
        <f>(IF((VLOOKUP(Table1[[#This Row],[SKU]],'[1]All Skus'!$A:$Y,2,FALSE))="AKG",(VLOOKUP(Table1[[#This Row],[SKU]],'[1]All Skus'!$A:$Y,10,FALSE)),""))</f>
        <v>315</v>
      </c>
      <c r="J134" s="23">
        <f>(IF((VLOOKUP(Table1[[#This Row],[SKU]],'[1]All Skus'!$A:$Y,2,FALSE))="AKG",(VLOOKUP(Table1[[#This Row],[SKU]],'[1]All Skus'!$A:$Y,11,FALSE)),""))</f>
        <v>315</v>
      </c>
      <c r="K134" s="24">
        <f>(IF((VLOOKUP(Table1[[#This Row],[SKU]],'[1]All Skus'!$A:$Y,2,FALSE))="AKG",(VLOOKUP(Table1[[#This Row],[SKU]],'[1]All Skus'!$A:$Y,16,FALSE)),""))</f>
        <v>885038024842</v>
      </c>
      <c r="L134" s="24">
        <f>(IF((VLOOKUP(Table1[[#This Row],[SKU]],'[1]All Skus'!$A:$Y,2,FALSE))="AKG",(VLOOKUP(Table1[[#This Row],[SKU]],'[1]All Skus'!$A:$Y,17,FALSE)),""))</f>
        <v>9002761024845</v>
      </c>
      <c r="M134" s="25">
        <f>(IF((VLOOKUP(Table1[[#This Row],[SKU]],'[1]All Skus'!$A:$Y,2,FALSE))="AKG",(VLOOKUP(Table1[[#This Row],[SKU]],'[1]All Skus'!$A:$Y,18,FALSE)),""))</f>
        <v>3</v>
      </c>
      <c r="N134" s="25">
        <f>(IF((VLOOKUP(Table1[[#This Row],[SKU]],'[1]All Skus'!$A:$Y,2,FALSE))="AKG",(VLOOKUP(Table1[[#This Row],[SKU]],'[1]All Skus'!$A:$Y,19,FALSE)),""))</f>
        <v>6</v>
      </c>
      <c r="O134" s="25">
        <f>(IF((VLOOKUP(Table1[[#This Row],[SKU]],'[1]All Skus'!$A:$Y,2,FALSE))="AKG",(VLOOKUP(Table1[[#This Row],[SKU]],'[1]All Skus'!$A:$Y,20,FALSE)),""))</f>
        <v>4</v>
      </c>
      <c r="P134" s="25">
        <f>(IF((VLOOKUP(Table1[[#This Row],[SKU]],'[1]All Skus'!$A:$Y,2,FALSE))="AKG",(VLOOKUP(Table1[[#This Row],[SKU]],'[1]All Skus'!$A:$Y,21,FALSE)),""))</f>
        <v>2.8</v>
      </c>
      <c r="Q134" s="25" t="str">
        <f>(IF((VLOOKUP(Table1[[#This Row],[SKU]],'[1]All Skus'!$A:$Y,2,FALSE))="AKG",(VLOOKUP(Table1[[#This Row],[SKU]],'[1]All Skus'!$A:$Y,22,FALSE)),""))</f>
        <v>CN</v>
      </c>
      <c r="R134" s="25" t="str">
        <f>(IF((VLOOKUP(Table1[[#This Row],[SKU]],'[1]All Skus'!$A:$Y,2,FALSE))="AKG",(VLOOKUP(Table1[[#This Row],[SKU]],'[1]All Skus'!$A:$Y,23,FALSE)),""))</f>
        <v>Non Compliant</v>
      </c>
      <c r="S134" s="26" t="str">
        <f>(IF((VLOOKUP(Table1[[#This Row],[SKU]],'[1]All Skus'!$A:$Y,2,FALSE))="AKG",(VLOOKUP(Table1[[#This Row],[SKU]],'[1]All Skus'!$A:$Y,24,FALSE)),""))</f>
        <v>https://www.akg.com/Microphones/Boundary%20Layer%20Microphones/3327H00010.html</v>
      </c>
      <c r="T134" s="27">
        <v>132</v>
      </c>
    </row>
    <row r="135" spans="1:20" ht="15" customHeight="1" x14ac:dyDescent="0.3">
      <c r="A135" s="19" t="s">
        <v>152</v>
      </c>
      <c r="B135" s="20" t="str">
        <f>(IF((VLOOKUP(Table1[[#This Row],[SKU]],'[1]All Skus'!$A:$Y,2,FALSE))="AKG",(VLOOKUP(Table1[[#This Row],[SKU]],'[1]All Skus'!$A:$Y,3,FALSE)), ""))</f>
        <v>Installed</v>
      </c>
      <c r="C135" s="21" t="str">
        <f>(IF((VLOOKUP(Table1[[#This Row],[SKU]],'[1]All Skus'!$A:$Y,2,FALSE))="AKG",(VLOOKUP(Table1[[#This Row],[SKU]],'[1]All Skus'!$A:$Y,4,FALSE)),""))</f>
        <v>PZM11</v>
      </c>
      <c r="D135" s="21" t="str">
        <f>(IF((VLOOKUP(Table1[[#This Row],[SKU]],'[1]All Skus'!$A:$Y,2,FALSE))="AKG",(VLOOKUP(Table1[[#This Row],[SKU]],'[1]All Skus'!$A:$Y,5,FALSE)),""))</f>
        <v>AT510041</v>
      </c>
      <c r="E135" s="21">
        <f>(IF((VLOOKUP(Table1[[#This Row],[SKU]],'[1]All Skus'!$A:$Y,2,FALSE))="AKG",(VLOOKUP(Table1[[#This Row],[SKU]],'[1]All Skus'!$A:$Y,6,FALSE)),""))</f>
        <v>0</v>
      </c>
      <c r="F135" s="21">
        <f>(IF((VLOOKUP(Table1[[#This Row],[SKU]],'[1]All Skus'!$A:$Y,2,FALSE))="AKG",(VLOOKUP(Table1[[#This Row],[SKU]],'[1]All Skus'!$A:$Y,7,FALSE)),""))</f>
        <v>0</v>
      </c>
      <c r="G135" s="22" t="str">
        <f>(IF((VLOOKUP(Table1[[#This Row],[SKU]],'[1]All Skus'!$A:$Y,2,FALSE))="AKG",(VLOOKUP(Table1[[#This Row],[SKU]],'[1]All Skus'!$A:$Y,8,FALSE)),""))</f>
        <v>Crown Microphone</v>
      </c>
      <c r="H135" s="22" t="str">
        <f>(IF((VLOOKUP(Table1[[#This Row],[SKU]],'[1]All Skus'!$A:$Y,2,FALSE))="AKG",(VLOOKUP(Table1[[#This Row],[SKU]],'[1]All Skus'!$A:$Y,9,FALSE)),""))</f>
        <v>Cost-effective boundary layer microphone</v>
      </c>
      <c r="I135" s="23">
        <f>(IF((VLOOKUP(Table1[[#This Row],[SKU]],'[1]All Skus'!$A:$Y,2,FALSE))="AKG",(VLOOKUP(Table1[[#This Row],[SKU]],'[1]All Skus'!$A:$Y,10,FALSE)),""))</f>
        <v>212</v>
      </c>
      <c r="J135" s="23">
        <f>(IF((VLOOKUP(Table1[[#This Row],[SKU]],'[1]All Skus'!$A:$Y,2,FALSE))="AKG",(VLOOKUP(Table1[[#This Row],[SKU]],'[1]All Skus'!$A:$Y,11,FALSE)),""))</f>
        <v>185</v>
      </c>
      <c r="K135" s="24">
        <f>(IF((VLOOKUP(Table1[[#This Row],[SKU]],'[1]All Skus'!$A:$Y,2,FALSE))="AKG",(VLOOKUP(Table1[[#This Row],[SKU]],'[1]All Skus'!$A:$Y,16,FALSE)),""))</f>
        <v>885038024835</v>
      </c>
      <c r="L135" s="24">
        <f>(IF((VLOOKUP(Table1[[#This Row],[SKU]],'[1]All Skus'!$A:$Y,2,FALSE))="AKG",(VLOOKUP(Table1[[#This Row],[SKU]],'[1]All Skus'!$A:$Y,17,FALSE)),""))</f>
        <v>9002761024838</v>
      </c>
      <c r="M135" s="25">
        <f>(IF((VLOOKUP(Table1[[#This Row],[SKU]],'[1]All Skus'!$A:$Y,2,FALSE))="AKG",(VLOOKUP(Table1[[#This Row],[SKU]],'[1]All Skus'!$A:$Y,18,FALSE)),""))</f>
        <v>3</v>
      </c>
      <c r="N135" s="25">
        <f>(IF((VLOOKUP(Table1[[#This Row],[SKU]],'[1]All Skus'!$A:$Y,2,FALSE))="AKG",(VLOOKUP(Table1[[#This Row],[SKU]],'[1]All Skus'!$A:$Y,19,FALSE)),""))</f>
        <v>4</v>
      </c>
      <c r="O135" s="25">
        <f>(IF((VLOOKUP(Table1[[#This Row],[SKU]],'[1]All Skus'!$A:$Y,2,FALSE))="AKG",(VLOOKUP(Table1[[#This Row],[SKU]],'[1]All Skus'!$A:$Y,20,FALSE)),""))</f>
        <v>6</v>
      </c>
      <c r="P135" s="25">
        <f>(IF((VLOOKUP(Table1[[#This Row],[SKU]],'[1]All Skus'!$A:$Y,2,FALSE))="AKG",(VLOOKUP(Table1[[#This Row],[SKU]],'[1]All Skus'!$A:$Y,21,FALSE)),""))</f>
        <v>2.8</v>
      </c>
      <c r="Q135" s="25" t="str">
        <f>(IF((VLOOKUP(Table1[[#This Row],[SKU]],'[1]All Skus'!$A:$Y,2,FALSE))="AKG",(VLOOKUP(Table1[[#This Row],[SKU]],'[1]All Skus'!$A:$Y,22,FALSE)),""))</f>
        <v>CN</v>
      </c>
      <c r="R135" s="25" t="str">
        <f>(IF((VLOOKUP(Table1[[#This Row],[SKU]],'[1]All Skus'!$A:$Y,2,FALSE))="AKG",(VLOOKUP(Table1[[#This Row],[SKU]],'[1]All Skus'!$A:$Y,23,FALSE)),""))</f>
        <v>Non Compliant</v>
      </c>
      <c r="S135" s="26" t="str">
        <f>(IF((VLOOKUP(Table1[[#This Row],[SKU]],'[1]All Skus'!$A:$Y,2,FALSE))="AKG",(VLOOKUP(Table1[[#This Row],[SKU]],'[1]All Skus'!$A:$Y,24,FALSE)),""))</f>
        <v>https://www.akg.com/Microphones/Boundary%20Layer%20Microphones/3326H00010.html</v>
      </c>
      <c r="T135" s="27">
        <v>133</v>
      </c>
    </row>
    <row r="136" spans="1:20" ht="15" customHeight="1" x14ac:dyDescent="0.3">
      <c r="A136" s="19" t="s">
        <v>153</v>
      </c>
      <c r="B136" s="20" t="str">
        <f>(IF((VLOOKUP(Table1[[#This Row],[SKU]],'[1]All Skus'!$A:$Y,2,FALSE))="AKG",(VLOOKUP(Table1[[#This Row],[SKU]],'[1]All Skus'!$A:$Y,3,FALSE)), ""))</f>
        <v>Installed</v>
      </c>
      <c r="C136" s="21" t="str">
        <f>(IF((VLOOKUP(Table1[[#This Row],[SKU]],'[1]All Skus'!$A:$Y,2,FALSE))="AKG",(VLOOKUP(Table1[[#This Row],[SKU]],'[1]All Skus'!$A:$Y,4,FALSE)),""))</f>
        <v>PZM11 LL</v>
      </c>
      <c r="D136" s="21" t="str">
        <f>(IF((VLOOKUP(Table1[[#This Row],[SKU]],'[1]All Skus'!$A:$Y,2,FALSE))="AKG",(VLOOKUP(Table1[[#This Row],[SKU]],'[1]All Skus'!$A:$Y,5,FALSE)),""))</f>
        <v>AT510041</v>
      </c>
      <c r="E136" s="21">
        <f>(IF((VLOOKUP(Table1[[#This Row],[SKU]],'[1]All Skus'!$A:$Y,2,FALSE))="AKG",(VLOOKUP(Table1[[#This Row],[SKU]],'[1]All Skus'!$A:$Y,6,FALSE)),""))</f>
        <v>0</v>
      </c>
      <c r="F136" s="21" t="str">
        <f>(IF((VLOOKUP(Table1[[#This Row],[SKU]],'[1]All Skus'!$A:$Y,2,FALSE))="AKG",(VLOOKUP(Table1[[#This Row],[SKU]],'[1]All Skus'!$A:$Y,7,FALSE)),""))</f>
        <v>Limited Quantity</v>
      </c>
      <c r="G136" s="22" t="str">
        <f>(IF((VLOOKUP(Table1[[#This Row],[SKU]],'[1]All Skus'!$A:$Y,2,FALSE))="AKG",(VLOOKUP(Table1[[#This Row],[SKU]],'[1]All Skus'!$A:$Y,8,FALSE)),""))</f>
        <v>Crown Microphone</v>
      </c>
      <c r="H136" s="22" t="str">
        <f>(IF((VLOOKUP(Table1[[#This Row],[SKU]],'[1]All Skus'!$A:$Y,2,FALSE))="AKG",(VLOOKUP(Table1[[#This Row],[SKU]],'[1]All Skus'!$A:$Y,9,FALSE)),""))</f>
        <v>Cost-effective boundary layer microphon, line level version</v>
      </c>
      <c r="I136" s="23">
        <f>(IF((VLOOKUP(Table1[[#This Row],[SKU]],'[1]All Skus'!$A:$Y,2,FALSE))="AKG",(VLOOKUP(Table1[[#This Row],[SKU]],'[1]All Skus'!$A:$Y,10,FALSE)),""))</f>
        <v>253</v>
      </c>
      <c r="J136" s="23">
        <f>(IF((VLOOKUP(Table1[[#This Row],[SKU]],'[1]All Skus'!$A:$Y,2,FALSE))="AKG",(VLOOKUP(Table1[[#This Row],[SKU]],'[1]All Skus'!$A:$Y,11,FALSE)),""))</f>
        <v>253</v>
      </c>
      <c r="K136" s="24">
        <f>(IF((VLOOKUP(Table1[[#This Row],[SKU]],'[1]All Skus'!$A:$Y,2,FALSE))="AKG",(VLOOKUP(Table1[[#This Row],[SKU]],'[1]All Skus'!$A:$Y,16,FALSE)),""))</f>
        <v>885038025573</v>
      </c>
      <c r="L136" s="24">
        <f>(IF((VLOOKUP(Table1[[#This Row],[SKU]],'[1]All Skus'!$A:$Y,2,FALSE))="AKG",(VLOOKUP(Table1[[#This Row],[SKU]],'[1]All Skus'!$A:$Y,17,FALSE)),""))</f>
        <v>9002761025576</v>
      </c>
      <c r="M136" s="25">
        <f>(IF((VLOOKUP(Table1[[#This Row],[SKU]],'[1]All Skus'!$A:$Y,2,FALSE))="AKG",(VLOOKUP(Table1[[#This Row],[SKU]],'[1]All Skus'!$A:$Y,18,FALSE)),""))</f>
        <v>0.47739999999999999</v>
      </c>
      <c r="N136" s="25">
        <f>(IF((VLOOKUP(Table1[[#This Row],[SKU]],'[1]All Skus'!$A:$Y,2,FALSE))="AKG",(VLOOKUP(Table1[[#This Row],[SKU]],'[1]All Skus'!$A:$Y,19,FALSE)),""))</f>
        <v>9.6</v>
      </c>
      <c r="O136" s="25">
        <f>(IF((VLOOKUP(Table1[[#This Row],[SKU]],'[1]All Skus'!$A:$Y,2,FALSE))="AKG",(VLOOKUP(Table1[[#This Row],[SKU]],'[1]All Skus'!$A:$Y,20,FALSE)),""))</f>
        <v>4.8</v>
      </c>
      <c r="P136" s="25">
        <f>(IF((VLOOKUP(Table1[[#This Row],[SKU]],'[1]All Skus'!$A:$Y,2,FALSE))="AKG",(VLOOKUP(Table1[[#This Row],[SKU]],'[1]All Skus'!$A:$Y,21,FALSE)),""))</f>
        <v>2.8</v>
      </c>
      <c r="Q136" s="25" t="str">
        <f>(IF((VLOOKUP(Table1[[#This Row],[SKU]],'[1]All Skus'!$A:$Y,2,FALSE))="AKG",(VLOOKUP(Table1[[#This Row],[SKU]],'[1]All Skus'!$A:$Y,22,FALSE)),""))</f>
        <v>CN</v>
      </c>
      <c r="R136" s="25" t="str">
        <f>(IF((VLOOKUP(Table1[[#This Row],[SKU]],'[1]All Skus'!$A:$Y,2,FALSE))="AKG",(VLOOKUP(Table1[[#This Row],[SKU]],'[1]All Skus'!$A:$Y,23,FALSE)),""))</f>
        <v>Non Compliant</v>
      </c>
      <c r="S136" s="26" t="str">
        <f>(IF((VLOOKUP(Table1[[#This Row],[SKU]],'[1]All Skus'!$A:$Y,2,FALSE))="AKG",(VLOOKUP(Table1[[#This Row],[SKU]],'[1]All Skus'!$A:$Y,24,FALSE)),""))</f>
        <v>https://www.akg.com/Microphones/Boundary%20Layer%20Microphones/3340H00010.html</v>
      </c>
      <c r="T136" s="27">
        <v>134</v>
      </c>
    </row>
    <row r="137" spans="1:20" ht="15" customHeight="1" x14ac:dyDescent="0.3">
      <c r="A137" s="19" t="s">
        <v>154</v>
      </c>
      <c r="B137" s="20" t="str">
        <f>(IF((VLOOKUP(Table1[[#This Row],[SKU]],'[1]All Skus'!$A:$Y,2,FALSE))="AKG",(VLOOKUP(Table1[[#This Row],[SKU]],'[1]All Skus'!$A:$Y,3,FALSE)), ""))</f>
        <v>Installed</v>
      </c>
      <c r="C137" s="21" t="str">
        <f>(IF((VLOOKUP(Table1[[#This Row],[SKU]],'[1]All Skus'!$A:$Y,2,FALSE))="AKG",(VLOOKUP(Table1[[#This Row],[SKU]],'[1]All Skus'!$A:$Y,4,FALSE)),""))</f>
        <v>PZM11 LL WR</v>
      </c>
      <c r="D137" s="21" t="str">
        <f>(IF((VLOOKUP(Table1[[#This Row],[SKU]],'[1]All Skus'!$A:$Y,2,FALSE))="AKG",(VLOOKUP(Table1[[#This Row],[SKU]],'[1]All Skus'!$A:$Y,5,FALSE)),""))</f>
        <v>AT510041</v>
      </c>
      <c r="E137" s="21">
        <f>(IF((VLOOKUP(Table1[[#This Row],[SKU]],'[1]All Skus'!$A:$Y,2,FALSE))="AKG",(VLOOKUP(Table1[[#This Row],[SKU]],'[1]All Skus'!$A:$Y,6,FALSE)),""))</f>
        <v>0</v>
      </c>
      <c r="F137" s="21">
        <f>(IF((VLOOKUP(Table1[[#This Row],[SKU]],'[1]All Skus'!$A:$Y,2,FALSE))="AKG",(VLOOKUP(Table1[[#This Row],[SKU]],'[1]All Skus'!$A:$Y,7,FALSE)),""))</f>
        <v>0</v>
      </c>
      <c r="G137" s="22" t="str">
        <f>(IF((VLOOKUP(Table1[[#This Row],[SKU]],'[1]All Skus'!$A:$Y,2,FALSE))="AKG",(VLOOKUP(Table1[[#This Row],[SKU]],'[1]All Skus'!$A:$Y,8,FALSE)),""))</f>
        <v>Crown Microphone</v>
      </c>
      <c r="H137" s="22" t="str">
        <f>(IF((VLOOKUP(Table1[[#This Row],[SKU]],'[1]All Skus'!$A:$Y,2,FALSE))="AKG",(VLOOKUP(Table1[[#This Row],[SKU]],'[1]All Skus'!$A:$Y,9,FALSE)),""))</f>
        <v>Cost-effective boundary layer microphon, line level versio, water-resistant version</v>
      </c>
      <c r="I137" s="23">
        <f>(IF((VLOOKUP(Table1[[#This Row],[SKU]],'[1]All Skus'!$A:$Y,2,FALSE))="AKG",(VLOOKUP(Table1[[#This Row],[SKU]],'[1]All Skus'!$A:$Y,10,FALSE)),""))</f>
        <v>330</v>
      </c>
      <c r="J137" s="23">
        <f>(IF((VLOOKUP(Table1[[#This Row],[SKU]],'[1]All Skus'!$A:$Y,2,FALSE))="AKG",(VLOOKUP(Table1[[#This Row],[SKU]],'[1]All Skus'!$A:$Y,11,FALSE)),""))</f>
        <v>285</v>
      </c>
      <c r="K137" s="24">
        <f>(IF((VLOOKUP(Table1[[#This Row],[SKU]],'[1]All Skus'!$A:$Y,2,FALSE))="AKG",(VLOOKUP(Table1[[#This Row],[SKU]],'[1]All Skus'!$A:$Y,16,FALSE)),""))</f>
        <v>885038024828</v>
      </c>
      <c r="L137" s="24">
        <f>(IF((VLOOKUP(Table1[[#This Row],[SKU]],'[1]All Skus'!$A:$Y,2,FALSE))="AKG",(VLOOKUP(Table1[[#This Row],[SKU]],'[1]All Skus'!$A:$Y,17,FALSE)),""))</f>
        <v>9002761024821</v>
      </c>
      <c r="M137" s="25">
        <f>(IF((VLOOKUP(Table1[[#This Row],[SKU]],'[1]All Skus'!$A:$Y,2,FALSE))="AKG",(VLOOKUP(Table1[[#This Row],[SKU]],'[1]All Skus'!$A:$Y,18,FALSE)),""))</f>
        <v>7</v>
      </c>
      <c r="N137" s="25">
        <f>(IF((VLOOKUP(Table1[[#This Row],[SKU]],'[1]All Skus'!$A:$Y,2,FALSE))="AKG",(VLOOKUP(Table1[[#This Row],[SKU]],'[1]All Skus'!$A:$Y,19,FALSE)),""))</f>
        <v>8</v>
      </c>
      <c r="O137" s="25">
        <f>(IF((VLOOKUP(Table1[[#This Row],[SKU]],'[1]All Skus'!$A:$Y,2,FALSE))="AKG",(VLOOKUP(Table1[[#This Row],[SKU]],'[1]All Skus'!$A:$Y,20,FALSE)),""))</f>
        <v>8</v>
      </c>
      <c r="P137" s="25">
        <f>(IF((VLOOKUP(Table1[[#This Row],[SKU]],'[1]All Skus'!$A:$Y,2,FALSE))="AKG",(VLOOKUP(Table1[[#This Row],[SKU]],'[1]All Skus'!$A:$Y,21,FALSE)),""))</f>
        <v>2.8</v>
      </c>
      <c r="Q137" s="25" t="str">
        <f>(IF((VLOOKUP(Table1[[#This Row],[SKU]],'[1]All Skus'!$A:$Y,2,FALSE))="AKG",(VLOOKUP(Table1[[#This Row],[SKU]],'[1]All Skus'!$A:$Y,22,FALSE)),""))</f>
        <v>CN</v>
      </c>
      <c r="R137" s="25" t="str">
        <f>(IF((VLOOKUP(Table1[[#This Row],[SKU]],'[1]All Skus'!$A:$Y,2,FALSE))="AKG",(VLOOKUP(Table1[[#This Row],[SKU]],'[1]All Skus'!$A:$Y,23,FALSE)),""))</f>
        <v>Non Compliant</v>
      </c>
      <c r="S137" s="26" t="str">
        <f>(IF((VLOOKUP(Table1[[#This Row],[SKU]],'[1]All Skus'!$A:$Y,2,FALSE))="AKG",(VLOOKUP(Table1[[#This Row],[SKU]],'[1]All Skus'!$A:$Y,24,FALSE)),""))</f>
        <v>https://www.akg.com/Microphones/Boundary%20Layer%20Microphones/3325H00010.html</v>
      </c>
      <c r="T137" s="27">
        <v>135</v>
      </c>
    </row>
    <row r="138" spans="1:20" ht="15" customHeight="1" x14ac:dyDescent="0.3">
      <c r="A138" s="19" t="s">
        <v>155</v>
      </c>
      <c r="B138" s="20" t="str">
        <f>(IF((VLOOKUP(Table1[[#This Row],[SKU]],'[1]All Skus'!$A:$Y,2,FALSE))="AKG",(VLOOKUP(Table1[[#This Row],[SKU]],'[1]All Skus'!$A:$Y,3,FALSE)), ""))</f>
        <v>Installed</v>
      </c>
      <c r="C138" s="21" t="str">
        <f>(IF((VLOOKUP(Table1[[#This Row],[SKU]],'[1]All Skus'!$A:$Y,2,FALSE))="AKG",(VLOOKUP(Table1[[#This Row],[SKU]],'[1]All Skus'!$A:$Y,4,FALSE)),""))</f>
        <v>PZM30 D</v>
      </c>
      <c r="D138" s="21" t="str">
        <f>(IF((VLOOKUP(Table1[[#This Row],[SKU]],'[1]All Skus'!$A:$Y,2,FALSE))="AKG",(VLOOKUP(Table1[[#This Row],[SKU]],'[1]All Skus'!$A:$Y,5,FALSE)),""))</f>
        <v>AT510041</v>
      </c>
      <c r="E138" s="21">
        <f>(IF((VLOOKUP(Table1[[#This Row],[SKU]],'[1]All Skus'!$A:$Y,2,FALSE))="AKG",(VLOOKUP(Table1[[#This Row],[SKU]],'[1]All Skus'!$A:$Y,6,FALSE)),""))</f>
        <v>0</v>
      </c>
      <c r="F138" s="21">
        <f>(IF((VLOOKUP(Table1[[#This Row],[SKU]],'[1]All Skus'!$A:$Y,2,FALSE))="AKG",(VLOOKUP(Table1[[#This Row],[SKU]],'[1]All Skus'!$A:$Y,7,FALSE)),""))</f>
        <v>0</v>
      </c>
      <c r="G138" s="22" t="str">
        <f>(IF((VLOOKUP(Table1[[#This Row],[SKU]],'[1]All Skus'!$A:$Y,2,FALSE))="AKG",(VLOOKUP(Table1[[#This Row],[SKU]],'[1]All Skus'!$A:$Y,8,FALSE)),""))</f>
        <v>Crown Microphone</v>
      </c>
      <c r="H138" s="22" t="str">
        <f>(IF((VLOOKUP(Table1[[#This Row],[SKU]],'[1]All Skus'!$A:$Y,2,FALSE))="AKG",(VLOOKUP(Table1[[#This Row],[SKU]],'[1]All Skus'!$A:$Y,9,FALSE)),""))</f>
        <v>First-class boundary layer microphone, ideal for speen &amp; music recording, XLR version</v>
      </c>
      <c r="I138" s="23">
        <f>(IF((VLOOKUP(Table1[[#This Row],[SKU]],'[1]All Skus'!$A:$Y,2,FALSE))="AKG",(VLOOKUP(Table1[[#This Row],[SKU]],'[1]All Skus'!$A:$Y,10,FALSE)),""))</f>
        <v>696</v>
      </c>
      <c r="J138" s="23">
        <f>(IF((VLOOKUP(Table1[[#This Row],[SKU]],'[1]All Skus'!$A:$Y,2,FALSE))="AKG",(VLOOKUP(Table1[[#This Row],[SKU]],'[1]All Skus'!$A:$Y,11,FALSE)),""))</f>
        <v>696</v>
      </c>
      <c r="K138" s="24">
        <f>(IF((VLOOKUP(Table1[[#This Row],[SKU]],'[1]All Skus'!$A:$Y,2,FALSE))="AKG",(VLOOKUP(Table1[[#This Row],[SKU]],'[1]All Skus'!$A:$Y,16,FALSE)),""))</f>
        <v>885038024804</v>
      </c>
      <c r="L138" s="24">
        <f>(IF((VLOOKUP(Table1[[#This Row],[SKU]],'[1]All Skus'!$A:$Y,2,FALSE))="AKG",(VLOOKUP(Table1[[#This Row],[SKU]],'[1]All Skus'!$A:$Y,17,FALSE)),""))</f>
        <v>9002761024807</v>
      </c>
      <c r="M138" s="25">
        <f>(IF((VLOOKUP(Table1[[#This Row],[SKU]],'[1]All Skus'!$A:$Y,2,FALSE))="AKG",(VLOOKUP(Table1[[#This Row],[SKU]],'[1]All Skus'!$A:$Y,18,FALSE)),""))</f>
        <v>23</v>
      </c>
      <c r="N138" s="25">
        <f>(IF((VLOOKUP(Table1[[#This Row],[SKU]],'[1]All Skus'!$A:$Y,2,FALSE))="AKG",(VLOOKUP(Table1[[#This Row],[SKU]],'[1]All Skus'!$A:$Y,19,FALSE)),""))</f>
        <v>10</v>
      </c>
      <c r="O138" s="25">
        <f>(IF((VLOOKUP(Table1[[#This Row],[SKU]],'[1]All Skus'!$A:$Y,2,FALSE))="AKG",(VLOOKUP(Table1[[#This Row],[SKU]],'[1]All Skus'!$A:$Y,20,FALSE)),""))</f>
        <v>14</v>
      </c>
      <c r="P138" s="25">
        <f>(IF((VLOOKUP(Table1[[#This Row],[SKU]],'[1]All Skus'!$A:$Y,2,FALSE))="AKG",(VLOOKUP(Table1[[#This Row],[SKU]],'[1]All Skus'!$A:$Y,21,FALSE)),""))</f>
        <v>2.8</v>
      </c>
      <c r="Q138" s="25" t="str">
        <f>(IF((VLOOKUP(Table1[[#This Row],[SKU]],'[1]All Skus'!$A:$Y,2,FALSE))="AKG",(VLOOKUP(Table1[[#This Row],[SKU]],'[1]All Skus'!$A:$Y,22,FALSE)),""))</f>
        <v>CN</v>
      </c>
      <c r="R138" s="25" t="str">
        <f>(IF((VLOOKUP(Table1[[#This Row],[SKU]],'[1]All Skus'!$A:$Y,2,FALSE))="AKG",(VLOOKUP(Table1[[#This Row],[SKU]],'[1]All Skus'!$A:$Y,23,FALSE)),""))</f>
        <v>Non Compliant</v>
      </c>
      <c r="S138" s="26" t="str">
        <f>(IF((VLOOKUP(Table1[[#This Row],[SKU]],'[1]All Skus'!$A:$Y,2,FALSE))="AKG",(VLOOKUP(Table1[[#This Row],[SKU]],'[1]All Skus'!$A:$Y,24,FALSE)),""))</f>
        <v>https://www.akg.com/Microphones/Boundary%20Layer%20Microphones/3323H00010.html</v>
      </c>
      <c r="T138" s="27">
        <v>136</v>
      </c>
    </row>
    <row r="139" spans="1:20" ht="15" customHeight="1" x14ac:dyDescent="0.3">
      <c r="A139" s="19" t="s">
        <v>156</v>
      </c>
      <c r="B139" s="20" t="str">
        <f>(IF((VLOOKUP(Table1[[#This Row],[SKU]],'[1]All Skus'!$A:$Y,2,FALSE))="AKG",(VLOOKUP(Table1[[#This Row],[SKU]],'[1]All Skus'!$A:$Y,3,FALSE)), ""))</f>
        <v>Installed</v>
      </c>
      <c r="C139" s="21" t="str">
        <f>(IF((VLOOKUP(Table1[[#This Row],[SKU]],'[1]All Skus'!$A:$Y,2,FALSE))="AKG",(VLOOKUP(Table1[[#This Row],[SKU]],'[1]All Skus'!$A:$Y,4,FALSE)),""))</f>
        <v>PCC130</v>
      </c>
      <c r="D139" s="21" t="str">
        <f>(IF((VLOOKUP(Table1[[#This Row],[SKU]],'[1]All Skus'!$A:$Y,2,FALSE))="AKG",(VLOOKUP(Table1[[#This Row],[SKU]],'[1]All Skus'!$A:$Y,5,FALSE)),""))</f>
        <v>AT510041</v>
      </c>
      <c r="E139" s="21">
        <f>(IF((VLOOKUP(Table1[[#This Row],[SKU]],'[1]All Skus'!$A:$Y,2,FALSE))="AKG",(VLOOKUP(Table1[[#This Row],[SKU]],'[1]All Skus'!$A:$Y,6,FALSE)),""))</f>
        <v>0</v>
      </c>
      <c r="F139" s="21">
        <f>(IF((VLOOKUP(Table1[[#This Row],[SKU]],'[1]All Skus'!$A:$Y,2,FALSE))="AKG",(VLOOKUP(Table1[[#This Row],[SKU]],'[1]All Skus'!$A:$Y,7,FALSE)),""))</f>
        <v>0</v>
      </c>
      <c r="G139" s="22" t="str">
        <f>(IF((VLOOKUP(Table1[[#This Row],[SKU]],'[1]All Skus'!$A:$Y,2,FALSE))="AKG",(VLOOKUP(Table1[[#This Row],[SKU]],'[1]All Skus'!$A:$Y,8,FALSE)),""))</f>
        <v>Crown Microphone</v>
      </c>
      <c r="H139" s="22" t="str">
        <f>(IF((VLOOKUP(Table1[[#This Row],[SKU]],'[1]All Skus'!$A:$Y,2,FALSE))="AKG",(VLOOKUP(Table1[[#This Row],[SKU]],'[1]All Skus'!$A:$Y,9,FALSE)),""))</f>
        <v>Low profile boundary layer mic, XLR version</v>
      </c>
      <c r="I139" s="23">
        <f>(IF((VLOOKUP(Table1[[#This Row],[SKU]],'[1]All Skus'!$A:$Y,2,FALSE))="AKG",(VLOOKUP(Table1[[#This Row],[SKU]],'[1]All Skus'!$A:$Y,10,FALSE)),""))</f>
        <v>531</v>
      </c>
      <c r="J139" s="23">
        <f>(IF((VLOOKUP(Table1[[#This Row],[SKU]],'[1]All Skus'!$A:$Y,2,FALSE))="AKG",(VLOOKUP(Table1[[#This Row],[SKU]],'[1]All Skus'!$A:$Y,11,FALSE)),""))</f>
        <v>531</v>
      </c>
      <c r="K139" s="24">
        <f>(IF((VLOOKUP(Table1[[#This Row],[SKU]],'[1]All Skus'!$A:$Y,2,FALSE))="AKG",(VLOOKUP(Table1[[#This Row],[SKU]],'[1]All Skus'!$A:$Y,16,FALSE)),""))</f>
        <v>885038024910</v>
      </c>
      <c r="L139" s="24">
        <f>(IF((VLOOKUP(Table1[[#This Row],[SKU]],'[1]All Skus'!$A:$Y,2,FALSE))="AKG",(VLOOKUP(Table1[[#This Row],[SKU]],'[1]All Skus'!$A:$Y,17,FALSE)),""))</f>
        <v>9002761024913</v>
      </c>
      <c r="M139" s="25">
        <f>(IF((VLOOKUP(Table1[[#This Row],[SKU]],'[1]All Skus'!$A:$Y,2,FALSE))="AKG",(VLOOKUP(Table1[[#This Row],[SKU]],'[1]All Skus'!$A:$Y,18,FALSE)),""))</f>
        <v>3</v>
      </c>
      <c r="N139" s="25">
        <f>(IF((VLOOKUP(Table1[[#This Row],[SKU]],'[1]All Skus'!$A:$Y,2,FALSE))="AKG",(VLOOKUP(Table1[[#This Row],[SKU]],'[1]All Skus'!$A:$Y,19,FALSE)),""))</f>
        <v>5</v>
      </c>
      <c r="O139" s="25">
        <f>(IF((VLOOKUP(Table1[[#This Row],[SKU]],'[1]All Skus'!$A:$Y,2,FALSE))="AKG",(VLOOKUP(Table1[[#This Row],[SKU]],'[1]All Skus'!$A:$Y,20,FALSE)),""))</f>
        <v>10</v>
      </c>
      <c r="P139" s="25">
        <f>(IF((VLOOKUP(Table1[[#This Row],[SKU]],'[1]All Skus'!$A:$Y,2,FALSE))="AKG",(VLOOKUP(Table1[[#This Row],[SKU]],'[1]All Skus'!$A:$Y,21,FALSE)),""))</f>
        <v>2.8</v>
      </c>
      <c r="Q139" s="25" t="str">
        <f>(IF((VLOOKUP(Table1[[#This Row],[SKU]],'[1]All Skus'!$A:$Y,2,FALSE))="AKG",(VLOOKUP(Table1[[#This Row],[SKU]],'[1]All Skus'!$A:$Y,22,FALSE)),""))</f>
        <v>CN</v>
      </c>
      <c r="R139" s="25" t="str">
        <f>(IF((VLOOKUP(Table1[[#This Row],[SKU]],'[1]All Skus'!$A:$Y,2,FALSE))="AKG",(VLOOKUP(Table1[[#This Row],[SKU]],'[1]All Skus'!$A:$Y,23,FALSE)),""))</f>
        <v>Non Compliant</v>
      </c>
      <c r="S139" s="26" t="str">
        <f>(IF((VLOOKUP(Table1[[#This Row],[SKU]],'[1]All Skus'!$A:$Y,2,FALSE))="AKG",(VLOOKUP(Table1[[#This Row],[SKU]],'[1]All Skus'!$A:$Y,24,FALSE)),""))</f>
        <v>https://www.akg.com/Microphones/Boundary%20Layer%20Microphones/3334H00010.html</v>
      </c>
      <c r="T139" s="27">
        <v>137</v>
      </c>
    </row>
    <row r="140" spans="1:20" ht="15" customHeight="1" x14ac:dyDescent="0.3">
      <c r="A140" s="19" t="s">
        <v>157</v>
      </c>
      <c r="B140" s="20" t="str">
        <f>(IF((VLOOKUP(Table1[[#This Row],[SKU]],'[1]All Skus'!$A:$Y,2,FALSE))="AKG",(VLOOKUP(Table1[[#This Row],[SKU]],'[1]All Skus'!$A:$Y,3,FALSE)), ""))</f>
        <v>Installed</v>
      </c>
      <c r="C140" s="21" t="str">
        <f>(IF((VLOOKUP(Table1[[#This Row],[SKU]],'[1]All Skus'!$A:$Y,2,FALSE))="AKG",(VLOOKUP(Table1[[#This Row],[SKU]],'[1]All Skus'!$A:$Y,4,FALSE)),""))</f>
        <v>PCC130 SW</v>
      </c>
      <c r="D140" s="21" t="str">
        <f>(IF((VLOOKUP(Table1[[#This Row],[SKU]],'[1]All Skus'!$A:$Y,2,FALSE))="AKG",(VLOOKUP(Table1[[#This Row],[SKU]],'[1]All Skus'!$A:$Y,5,FALSE)),""))</f>
        <v>AT510041</v>
      </c>
      <c r="E140" s="21">
        <f>(IF((VLOOKUP(Table1[[#This Row],[SKU]],'[1]All Skus'!$A:$Y,2,FALSE))="AKG",(VLOOKUP(Table1[[#This Row],[SKU]],'[1]All Skus'!$A:$Y,6,FALSE)),""))</f>
        <v>0</v>
      </c>
      <c r="F140" s="21">
        <f>(IF((VLOOKUP(Table1[[#This Row],[SKU]],'[1]All Skus'!$A:$Y,2,FALSE))="AKG",(VLOOKUP(Table1[[#This Row],[SKU]],'[1]All Skus'!$A:$Y,7,FALSE)),""))</f>
        <v>0</v>
      </c>
      <c r="G140" s="22" t="str">
        <f>(IF((VLOOKUP(Table1[[#This Row],[SKU]],'[1]All Skus'!$A:$Y,2,FALSE))="AKG",(VLOOKUP(Table1[[#This Row],[SKU]],'[1]All Skus'!$A:$Y,8,FALSE)),""))</f>
        <v>Crown Microphone</v>
      </c>
      <c r="H140" s="22" t="str">
        <f>(IF((VLOOKUP(Table1[[#This Row],[SKU]],'[1]All Skus'!$A:$Y,2,FALSE))="AKG",(VLOOKUP(Table1[[#This Row],[SKU]],'[1]All Skus'!$A:$Y,9,FALSE)),""))</f>
        <v>Low profile boundary layer mic, XLR version, with switch</v>
      </c>
      <c r="I140" s="23">
        <f>(IF((VLOOKUP(Table1[[#This Row],[SKU]],'[1]All Skus'!$A:$Y,2,FALSE))="AKG",(VLOOKUP(Table1[[#This Row],[SKU]],'[1]All Skus'!$A:$Y,10,FALSE)),""))</f>
        <v>525</v>
      </c>
      <c r="J140" s="23">
        <f>(IF((VLOOKUP(Table1[[#This Row],[SKU]],'[1]All Skus'!$A:$Y,2,FALSE))="AKG",(VLOOKUP(Table1[[#This Row],[SKU]],'[1]All Skus'!$A:$Y,11,FALSE)),""))</f>
        <v>525</v>
      </c>
      <c r="K140" s="24">
        <f>(IF((VLOOKUP(Table1[[#This Row],[SKU]],'[1]All Skus'!$A:$Y,2,FALSE))="AKG",(VLOOKUP(Table1[[#This Row],[SKU]],'[1]All Skus'!$A:$Y,16,FALSE)),""))</f>
        <v>885038024903</v>
      </c>
      <c r="L140" s="24">
        <f>(IF((VLOOKUP(Table1[[#This Row],[SKU]],'[1]All Skus'!$A:$Y,2,FALSE))="AKG",(VLOOKUP(Table1[[#This Row],[SKU]],'[1]All Skus'!$A:$Y,17,FALSE)),""))</f>
        <v>9002761024906</v>
      </c>
      <c r="M140" s="25">
        <f>(IF((VLOOKUP(Table1[[#This Row],[SKU]],'[1]All Skus'!$A:$Y,2,FALSE))="AKG",(VLOOKUP(Table1[[#This Row],[SKU]],'[1]All Skus'!$A:$Y,18,FALSE)),""))</f>
        <v>3</v>
      </c>
      <c r="N140" s="25">
        <f>(IF((VLOOKUP(Table1[[#This Row],[SKU]],'[1]All Skus'!$A:$Y,2,FALSE))="AKG",(VLOOKUP(Table1[[#This Row],[SKU]],'[1]All Skus'!$A:$Y,19,FALSE)),""))</f>
        <v>10</v>
      </c>
      <c r="O140" s="25">
        <f>(IF((VLOOKUP(Table1[[#This Row],[SKU]],'[1]All Skus'!$A:$Y,2,FALSE))="AKG",(VLOOKUP(Table1[[#This Row],[SKU]],'[1]All Skus'!$A:$Y,20,FALSE)),""))</f>
        <v>5</v>
      </c>
      <c r="P140" s="25">
        <f>(IF((VLOOKUP(Table1[[#This Row],[SKU]],'[1]All Skus'!$A:$Y,2,FALSE))="AKG",(VLOOKUP(Table1[[#This Row],[SKU]],'[1]All Skus'!$A:$Y,21,FALSE)),""))</f>
        <v>2.8</v>
      </c>
      <c r="Q140" s="25" t="str">
        <f>(IF((VLOOKUP(Table1[[#This Row],[SKU]],'[1]All Skus'!$A:$Y,2,FALSE))="AKG",(VLOOKUP(Table1[[#This Row],[SKU]],'[1]All Skus'!$A:$Y,22,FALSE)),""))</f>
        <v>CN</v>
      </c>
      <c r="R140" s="25" t="str">
        <f>(IF((VLOOKUP(Table1[[#This Row],[SKU]],'[1]All Skus'!$A:$Y,2,FALSE))="AKG",(VLOOKUP(Table1[[#This Row],[SKU]],'[1]All Skus'!$A:$Y,23,FALSE)),""))</f>
        <v>Non Compliant</v>
      </c>
      <c r="S140" s="26" t="str">
        <f>(IF((VLOOKUP(Table1[[#This Row],[SKU]],'[1]All Skus'!$A:$Y,2,FALSE))="AKG",(VLOOKUP(Table1[[#This Row],[SKU]],'[1]All Skus'!$A:$Y,24,FALSE)),""))</f>
        <v>https://www.akg.com/Microphones/Boundary%20Layer%20Microphones/3333H00010.html</v>
      </c>
      <c r="T140" s="27">
        <v>138</v>
      </c>
    </row>
    <row r="141" spans="1:20" ht="15" customHeight="1" x14ac:dyDescent="0.3">
      <c r="A141" s="19" t="s">
        <v>158</v>
      </c>
      <c r="B141" s="20" t="str">
        <f>(IF((VLOOKUP(Table1[[#This Row],[SKU]],'[1]All Skus'!$A:$Y,2,FALSE))="AKG",(VLOOKUP(Table1[[#This Row],[SKU]],'[1]All Skus'!$A:$Y,3,FALSE)), ""))</f>
        <v>Installed</v>
      </c>
      <c r="C141" s="21" t="str">
        <f>(IF((VLOOKUP(Table1[[#This Row],[SKU]],'[1]All Skus'!$A:$Y,2,FALSE))="AKG",(VLOOKUP(Table1[[#This Row],[SKU]],'[1]All Skus'!$A:$Y,4,FALSE)),""))</f>
        <v>PCC160</v>
      </c>
      <c r="D141" s="21" t="str">
        <f>(IF((VLOOKUP(Table1[[#This Row],[SKU]],'[1]All Skus'!$A:$Y,2,FALSE))="AKG",(VLOOKUP(Table1[[#This Row],[SKU]],'[1]All Skus'!$A:$Y,5,FALSE)),""))</f>
        <v>AT510041</v>
      </c>
      <c r="E141" s="21">
        <f>(IF((VLOOKUP(Table1[[#This Row],[SKU]],'[1]All Skus'!$A:$Y,2,FALSE))="AKG",(VLOOKUP(Table1[[#This Row],[SKU]],'[1]All Skus'!$A:$Y,6,FALSE)),""))</f>
        <v>0</v>
      </c>
      <c r="F141" s="21">
        <f>(IF((VLOOKUP(Table1[[#This Row],[SKU]],'[1]All Skus'!$A:$Y,2,FALSE))="AKG",(VLOOKUP(Table1[[#This Row],[SKU]],'[1]All Skus'!$A:$Y,7,FALSE)),""))</f>
        <v>0</v>
      </c>
      <c r="G141" s="22" t="str">
        <f>(IF((VLOOKUP(Table1[[#This Row],[SKU]],'[1]All Skus'!$A:$Y,2,FALSE))="AKG",(VLOOKUP(Table1[[#This Row],[SKU]],'[1]All Skus'!$A:$Y,8,FALSE)),""))</f>
        <v>Crown Microphone</v>
      </c>
      <c r="H141" s="22" t="str">
        <f>(IF((VLOOKUP(Table1[[#This Row],[SKU]],'[1]All Skus'!$A:$Y,2,FALSE))="AKG",(VLOOKUP(Table1[[#This Row],[SKU]],'[1]All Skus'!$A:$Y,9,FALSE)),""))</f>
        <v>The industry-standard stage-floor microphone.</v>
      </c>
      <c r="I141" s="23">
        <f>(IF((VLOOKUP(Table1[[#This Row],[SKU]],'[1]All Skus'!$A:$Y,2,FALSE))="AKG",(VLOOKUP(Table1[[#This Row],[SKU]],'[1]All Skus'!$A:$Y,10,FALSE)),""))</f>
        <v>525</v>
      </c>
      <c r="J141" s="23">
        <f>(IF((VLOOKUP(Table1[[#This Row],[SKU]],'[1]All Skus'!$A:$Y,2,FALSE))="AKG",(VLOOKUP(Table1[[#This Row],[SKU]],'[1]All Skus'!$A:$Y,11,FALSE)),""))</f>
        <v>525</v>
      </c>
      <c r="K141" s="24">
        <f>(IF((VLOOKUP(Table1[[#This Row],[SKU]],'[1]All Skus'!$A:$Y,2,FALSE))="AKG",(VLOOKUP(Table1[[#This Row],[SKU]],'[1]All Skus'!$A:$Y,16,FALSE)),""))</f>
        <v>885038024897</v>
      </c>
      <c r="L141" s="24">
        <f>(IF((VLOOKUP(Table1[[#This Row],[SKU]],'[1]All Skus'!$A:$Y,2,FALSE))="AKG",(VLOOKUP(Table1[[#This Row],[SKU]],'[1]All Skus'!$A:$Y,17,FALSE)),""))</f>
        <v>9002761024890</v>
      </c>
      <c r="M141" s="25">
        <f>(IF((VLOOKUP(Table1[[#This Row],[SKU]],'[1]All Skus'!$A:$Y,2,FALSE))="AKG",(VLOOKUP(Table1[[#This Row],[SKU]],'[1]All Skus'!$A:$Y,18,FALSE)),""))</f>
        <v>3</v>
      </c>
      <c r="N141" s="25">
        <f>(IF((VLOOKUP(Table1[[#This Row],[SKU]],'[1]All Skus'!$A:$Y,2,FALSE))="AKG",(VLOOKUP(Table1[[#This Row],[SKU]],'[1]All Skus'!$A:$Y,19,FALSE)),""))</f>
        <v>5</v>
      </c>
      <c r="O141" s="25">
        <f>(IF((VLOOKUP(Table1[[#This Row],[SKU]],'[1]All Skus'!$A:$Y,2,FALSE))="AKG",(VLOOKUP(Table1[[#This Row],[SKU]],'[1]All Skus'!$A:$Y,20,FALSE)),""))</f>
        <v>10</v>
      </c>
      <c r="P141" s="25">
        <f>(IF((VLOOKUP(Table1[[#This Row],[SKU]],'[1]All Skus'!$A:$Y,2,FALSE))="AKG",(VLOOKUP(Table1[[#This Row],[SKU]],'[1]All Skus'!$A:$Y,21,FALSE)),""))</f>
        <v>2.8</v>
      </c>
      <c r="Q141" s="25" t="str">
        <f>(IF((VLOOKUP(Table1[[#This Row],[SKU]],'[1]All Skus'!$A:$Y,2,FALSE))="AKG",(VLOOKUP(Table1[[#This Row],[SKU]],'[1]All Skus'!$A:$Y,22,FALSE)),""))</f>
        <v>CN</v>
      </c>
      <c r="R141" s="25" t="str">
        <f>(IF((VLOOKUP(Table1[[#This Row],[SKU]],'[1]All Skus'!$A:$Y,2,FALSE))="AKG",(VLOOKUP(Table1[[#This Row],[SKU]],'[1]All Skus'!$A:$Y,23,FALSE)),""))</f>
        <v>Non Compliant</v>
      </c>
      <c r="S141" s="26" t="str">
        <f>(IF((VLOOKUP(Table1[[#This Row],[SKU]],'[1]All Skus'!$A:$Y,2,FALSE))="AKG",(VLOOKUP(Table1[[#This Row],[SKU]],'[1]All Skus'!$A:$Y,24,FALSE)),""))</f>
        <v>https://www.akg.com/Microphones/Boundary%20Layer%20Microphones/3332H00010.html</v>
      </c>
      <c r="T141" s="27">
        <v>139</v>
      </c>
    </row>
    <row r="142" spans="1:20" ht="15" customHeight="1" x14ac:dyDescent="0.3">
      <c r="A142" s="19" t="s">
        <v>159</v>
      </c>
      <c r="B142" s="20" t="str">
        <f>(IF((VLOOKUP(Table1[[#This Row],[SKU]],'[1]All Skus'!$A:$Y,2,FALSE))="AKG",(VLOOKUP(Table1[[#This Row],[SKU]],'[1]All Skus'!$A:$Y,3,FALSE)), ""))</f>
        <v>Installed</v>
      </c>
      <c r="C142" s="21" t="str">
        <f>(IF((VLOOKUP(Table1[[#This Row],[SKU]],'[1]All Skus'!$A:$Y,2,FALSE))="AKG",(VLOOKUP(Table1[[#This Row],[SKU]],'[1]All Skus'!$A:$Y,4,FALSE)),""))</f>
        <v>PCC170</v>
      </c>
      <c r="D142" s="21" t="str">
        <f>(IF((VLOOKUP(Table1[[#This Row],[SKU]],'[1]All Skus'!$A:$Y,2,FALSE))="AKG",(VLOOKUP(Table1[[#This Row],[SKU]],'[1]All Skus'!$A:$Y,5,FALSE)),""))</f>
        <v>AT510041</v>
      </c>
      <c r="E142" s="21">
        <f>(IF((VLOOKUP(Table1[[#This Row],[SKU]],'[1]All Skus'!$A:$Y,2,FALSE))="AKG",(VLOOKUP(Table1[[#This Row],[SKU]],'[1]All Skus'!$A:$Y,6,FALSE)),""))</f>
        <v>0</v>
      </c>
      <c r="F142" s="21">
        <f>(IF((VLOOKUP(Table1[[#This Row],[SKU]],'[1]All Skus'!$A:$Y,2,FALSE))="AKG",(VLOOKUP(Table1[[#This Row],[SKU]],'[1]All Skus'!$A:$Y,7,FALSE)),""))</f>
        <v>0</v>
      </c>
      <c r="G142" s="22" t="str">
        <f>(IF((VLOOKUP(Table1[[#This Row],[SKU]],'[1]All Skus'!$A:$Y,2,FALSE))="AKG",(VLOOKUP(Table1[[#This Row],[SKU]],'[1]All Skus'!$A:$Y,8,FALSE)),""))</f>
        <v>Crown Microphone</v>
      </c>
      <c r="H142" s="22" t="str">
        <f>(IF((VLOOKUP(Table1[[#This Row],[SKU]],'[1]All Skus'!$A:$Y,2,FALSE))="AKG",(VLOOKUP(Table1[[#This Row],[SKU]],'[1]All Skus'!$A:$Y,9,FALSE)),""))</f>
        <v>Surface-mount supercardioid boundary layer mic, XLR version</v>
      </c>
      <c r="I142" s="23">
        <f>(IF((VLOOKUP(Table1[[#This Row],[SKU]],'[1]All Skus'!$A:$Y,2,FALSE))="AKG",(VLOOKUP(Table1[[#This Row],[SKU]],'[1]All Skus'!$A:$Y,10,FALSE)),""))</f>
        <v>510</v>
      </c>
      <c r="J142" s="23">
        <f>(IF((VLOOKUP(Table1[[#This Row],[SKU]],'[1]All Skus'!$A:$Y,2,FALSE))="AKG",(VLOOKUP(Table1[[#This Row],[SKU]],'[1]All Skus'!$A:$Y,11,FALSE)),""))</f>
        <v>510</v>
      </c>
      <c r="K142" s="24">
        <f>(IF((VLOOKUP(Table1[[#This Row],[SKU]],'[1]All Skus'!$A:$Y,2,FALSE))="AKG",(VLOOKUP(Table1[[#This Row],[SKU]],'[1]All Skus'!$A:$Y,16,FALSE)),""))</f>
        <v>885038024880</v>
      </c>
      <c r="L142" s="24">
        <f>(IF((VLOOKUP(Table1[[#This Row],[SKU]],'[1]All Skus'!$A:$Y,2,FALSE))="AKG",(VLOOKUP(Table1[[#This Row],[SKU]],'[1]All Skus'!$A:$Y,17,FALSE)),""))</f>
        <v>9002761024883</v>
      </c>
      <c r="M142" s="25">
        <f>(IF((VLOOKUP(Table1[[#This Row],[SKU]],'[1]All Skus'!$A:$Y,2,FALSE))="AKG",(VLOOKUP(Table1[[#This Row],[SKU]],'[1]All Skus'!$A:$Y,18,FALSE)),""))</f>
        <v>3</v>
      </c>
      <c r="N142" s="25">
        <f>(IF((VLOOKUP(Table1[[#This Row],[SKU]],'[1]All Skus'!$A:$Y,2,FALSE))="AKG",(VLOOKUP(Table1[[#This Row],[SKU]],'[1]All Skus'!$A:$Y,19,FALSE)),""))</f>
        <v>10</v>
      </c>
      <c r="O142" s="25">
        <f>(IF((VLOOKUP(Table1[[#This Row],[SKU]],'[1]All Skus'!$A:$Y,2,FALSE))="AKG",(VLOOKUP(Table1[[#This Row],[SKU]],'[1]All Skus'!$A:$Y,20,FALSE)),""))</f>
        <v>5</v>
      </c>
      <c r="P142" s="25">
        <f>(IF((VLOOKUP(Table1[[#This Row],[SKU]],'[1]All Skus'!$A:$Y,2,FALSE))="AKG",(VLOOKUP(Table1[[#This Row],[SKU]],'[1]All Skus'!$A:$Y,21,FALSE)),""))</f>
        <v>2.8</v>
      </c>
      <c r="Q142" s="25" t="str">
        <f>(IF((VLOOKUP(Table1[[#This Row],[SKU]],'[1]All Skus'!$A:$Y,2,FALSE))="AKG",(VLOOKUP(Table1[[#This Row],[SKU]],'[1]All Skus'!$A:$Y,22,FALSE)),""))</f>
        <v>CN</v>
      </c>
      <c r="R142" s="25" t="str">
        <f>(IF((VLOOKUP(Table1[[#This Row],[SKU]],'[1]All Skus'!$A:$Y,2,FALSE))="AKG",(VLOOKUP(Table1[[#This Row],[SKU]],'[1]All Skus'!$A:$Y,23,FALSE)),""))</f>
        <v>Non Compliant</v>
      </c>
      <c r="S142" s="26" t="str">
        <f>(IF((VLOOKUP(Table1[[#This Row],[SKU]],'[1]All Skus'!$A:$Y,2,FALSE))="AKG",(VLOOKUP(Table1[[#This Row],[SKU]],'[1]All Skus'!$A:$Y,24,FALSE)),""))</f>
        <v>https://www.akg.com/Microphones/Boundary%20Layer%20Microphones/3331H00010.html</v>
      </c>
      <c r="T142" s="27">
        <v>140</v>
      </c>
    </row>
    <row r="143" spans="1:20" ht="15" customHeight="1" x14ac:dyDescent="0.3">
      <c r="A143" s="19" t="s">
        <v>160</v>
      </c>
      <c r="B143" s="20" t="str">
        <f>(IF((VLOOKUP(Table1[[#This Row],[SKU]],'[1]All Skus'!$A:$Y,2,FALSE))="AKG",(VLOOKUP(Table1[[#This Row],[SKU]],'[1]All Skus'!$A:$Y,3,FALSE)), ""))</f>
        <v>Installed</v>
      </c>
      <c r="C143" s="21" t="str">
        <f>(IF((VLOOKUP(Table1[[#This Row],[SKU]],'[1]All Skus'!$A:$Y,2,FALSE))="AKG",(VLOOKUP(Table1[[#This Row],[SKU]],'[1]All Skus'!$A:$Y,4,FALSE)),""))</f>
        <v>PCC170 SW O</v>
      </c>
      <c r="D143" s="21" t="str">
        <f>(IF((VLOOKUP(Table1[[#This Row],[SKU]],'[1]All Skus'!$A:$Y,2,FALSE))="AKG",(VLOOKUP(Table1[[#This Row],[SKU]],'[1]All Skus'!$A:$Y,5,FALSE)),""))</f>
        <v>AT510041</v>
      </c>
      <c r="E143" s="21">
        <f>(IF((VLOOKUP(Table1[[#This Row],[SKU]],'[1]All Skus'!$A:$Y,2,FALSE))="AKG",(VLOOKUP(Table1[[#This Row],[SKU]],'[1]All Skus'!$A:$Y,6,FALSE)),""))</f>
        <v>0</v>
      </c>
      <c r="F143" s="21">
        <f>(IF((VLOOKUP(Table1[[#This Row],[SKU]],'[1]All Skus'!$A:$Y,2,FALSE))="AKG",(VLOOKUP(Table1[[#This Row],[SKU]],'[1]All Skus'!$A:$Y,7,FALSE)),""))</f>
        <v>0</v>
      </c>
      <c r="G143" s="22" t="str">
        <f>(IF((VLOOKUP(Table1[[#This Row],[SKU]],'[1]All Skus'!$A:$Y,2,FALSE))="AKG",(VLOOKUP(Table1[[#This Row],[SKU]],'[1]All Skus'!$A:$Y,8,FALSE)),""))</f>
        <v>Crown Microphone</v>
      </c>
      <c r="H143" s="22" t="str">
        <f>(IF((VLOOKUP(Table1[[#This Row],[SKU]],'[1]All Skus'!$A:$Y,2,FALSE))="AKG",(VLOOKUP(Table1[[#This Row],[SKU]],'[1]All Skus'!$A:$Y,9,FALSE)),""))</f>
        <v>Surface-mount supercardioid boundary layer mic, XLR versio, with remote sensing switch</v>
      </c>
      <c r="I143" s="23">
        <f>(IF((VLOOKUP(Table1[[#This Row],[SKU]],'[1]All Skus'!$A:$Y,2,FALSE))="AKG",(VLOOKUP(Table1[[#This Row],[SKU]],'[1]All Skus'!$A:$Y,10,FALSE)),""))</f>
        <v>540</v>
      </c>
      <c r="J143" s="23">
        <f>(IF((VLOOKUP(Table1[[#This Row],[SKU]],'[1]All Skus'!$A:$Y,2,FALSE))="AKG",(VLOOKUP(Table1[[#This Row],[SKU]],'[1]All Skus'!$A:$Y,11,FALSE)),""))</f>
        <v>540</v>
      </c>
      <c r="K143" s="24">
        <f>(IF((VLOOKUP(Table1[[#This Row],[SKU]],'[1]All Skus'!$A:$Y,2,FALSE))="AKG",(VLOOKUP(Table1[[#This Row],[SKU]],'[1]All Skus'!$A:$Y,16,FALSE)),""))</f>
        <v>885038024866</v>
      </c>
      <c r="L143" s="24">
        <f>(IF((VLOOKUP(Table1[[#This Row],[SKU]],'[1]All Skus'!$A:$Y,2,FALSE))="AKG",(VLOOKUP(Table1[[#This Row],[SKU]],'[1]All Skus'!$A:$Y,17,FALSE)),""))</f>
        <v>9002761024869</v>
      </c>
      <c r="M143" s="25">
        <f>(IF((VLOOKUP(Table1[[#This Row],[SKU]],'[1]All Skus'!$A:$Y,2,FALSE))="AKG",(VLOOKUP(Table1[[#This Row],[SKU]],'[1]All Skus'!$A:$Y,18,FALSE)),""))</f>
        <v>3</v>
      </c>
      <c r="N143" s="25">
        <f>(IF((VLOOKUP(Table1[[#This Row],[SKU]],'[1]All Skus'!$A:$Y,2,FALSE))="AKG",(VLOOKUP(Table1[[#This Row],[SKU]],'[1]All Skus'!$A:$Y,19,FALSE)),""))</f>
        <v>5</v>
      </c>
      <c r="O143" s="25">
        <f>(IF((VLOOKUP(Table1[[#This Row],[SKU]],'[1]All Skus'!$A:$Y,2,FALSE))="AKG",(VLOOKUP(Table1[[#This Row],[SKU]],'[1]All Skus'!$A:$Y,20,FALSE)),""))</f>
        <v>9</v>
      </c>
      <c r="P143" s="25">
        <f>(IF((VLOOKUP(Table1[[#This Row],[SKU]],'[1]All Skus'!$A:$Y,2,FALSE))="AKG",(VLOOKUP(Table1[[#This Row],[SKU]],'[1]All Skus'!$A:$Y,21,FALSE)),""))</f>
        <v>2.8</v>
      </c>
      <c r="Q143" s="25" t="str">
        <f>(IF((VLOOKUP(Table1[[#This Row],[SKU]],'[1]All Skus'!$A:$Y,2,FALSE))="AKG",(VLOOKUP(Table1[[#This Row],[SKU]],'[1]All Skus'!$A:$Y,22,FALSE)),""))</f>
        <v>CN</v>
      </c>
      <c r="R143" s="25" t="str">
        <f>(IF((VLOOKUP(Table1[[#This Row],[SKU]],'[1]All Skus'!$A:$Y,2,FALSE))="AKG",(VLOOKUP(Table1[[#This Row],[SKU]],'[1]All Skus'!$A:$Y,23,FALSE)),""))</f>
        <v>Non Compliant</v>
      </c>
      <c r="S143" s="26" t="str">
        <f>(IF((VLOOKUP(Table1[[#This Row],[SKU]],'[1]All Skus'!$A:$Y,2,FALSE))="AKG",(VLOOKUP(Table1[[#This Row],[SKU]],'[1]All Skus'!$A:$Y,24,FALSE)),""))</f>
        <v>https://www.akg.com/Microphones/Boundary%20Layer%20Microphones/3329H00010.html</v>
      </c>
      <c r="T143" s="27">
        <v>141</v>
      </c>
    </row>
    <row r="144" spans="1:20" ht="15" customHeight="1" x14ac:dyDescent="0.3">
      <c r="A144" s="29" t="s">
        <v>161</v>
      </c>
      <c r="B144" s="20" t="str">
        <f>(IF((VLOOKUP(Table1[[#This Row],[SKU]],'[1]All Skus'!$A:$Y,2,FALSE))="AKG",(VLOOKUP(Table1[[#This Row],[SKU]],'[1]All Skus'!$A:$Y,3,FALSE)), ""))</f>
        <v>Installed</v>
      </c>
      <c r="C144" s="21" t="str">
        <f>(IF((VLOOKUP(Table1[[#This Row],[SKU]],'[1]All Skus'!$A:$Y,2,FALSE))="AKG",(VLOOKUP(Table1[[#This Row],[SKU]],'[1]All Skus'!$A:$Y,4,FALSE)),""))</f>
        <v>PCC170 SW</v>
      </c>
      <c r="D144" s="21" t="str">
        <f>(IF((VLOOKUP(Table1[[#This Row],[SKU]],'[1]All Skus'!$A:$Y,2,FALSE))="AKG",(VLOOKUP(Table1[[#This Row],[SKU]],'[1]All Skus'!$A:$Y,5,FALSE)),""))</f>
        <v>AT510041</v>
      </c>
      <c r="E144" s="21">
        <f>(IF((VLOOKUP(Table1[[#This Row],[SKU]],'[1]All Skus'!$A:$Y,2,FALSE))="AKG",(VLOOKUP(Table1[[#This Row],[SKU]],'[1]All Skus'!$A:$Y,6,FALSE)),""))</f>
        <v>0</v>
      </c>
      <c r="F144" s="21">
        <f>(IF((VLOOKUP(Table1[[#This Row],[SKU]],'[1]All Skus'!$A:$Y,2,FALSE))="AKG",(VLOOKUP(Table1[[#This Row],[SKU]],'[1]All Skus'!$A:$Y,7,FALSE)),""))</f>
        <v>0</v>
      </c>
      <c r="G144" s="22" t="str">
        <f>(IF((VLOOKUP(Table1[[#This Row],[SKU]],'[1]All Skus'!$A:$Y,2,FALSE))="AKG",(VLOOKUP(Table1[[#This Row],[SKU]],'[1]All Skus'!$A:$Y,8,FALSE)),""))</f>
        <v>Crown Microphone</v>
      </c>
      <c r="H144" s="22" t="str">
        <f>(IF((VLOOKUP(Table1[[#This Row],[SKU]],'[1]All Skus'!$A:$Y,2,FALSE))="AKG",(VLOOKUP(Table1[[#This Row],[SKU]],'[1]All Skus'!$A:$Y,9,FALSE)),""))</f>
        <v>Surface-mount supercardioid boundary layer mic, XLR version, with switch</v>
      </c>
      <c r="I144" s="23">
        <f>(IF((VLOOKUP(Table1[[#This Row],[SKU]],'[1]All Skus'!$A:$Y,2,FALSE))="AKG",(VLOOKUP(Table1[[#This Row],[SKU]],'[1]All Skus'!$A:$Y,10,FALSE)),""))</f>
        <v>630</v>
      </c>
      <c r="J144" s="23">
        <f>(IF((VLOOKUP(Table1[[#This Row],[SKU]],'[1]All Skus'!$A:$Y,2,FALSE))="AKG",(VLOOKUP(Table1[[#This Row],[SKU]],'[1]All Skus'!$A:$Y,11,FALSE)),""))</f>
        <v>535</v>
      </c>
      <c r="K144" s="24">
        <f>(IF((VLOOKUP(Table1[[#This Row],[SKU]],'[1]All Skus'!$A:$Y,2,FALSE))="AKG",(VLOOKUP(Table1[[#This Row],[SKU]],'[1]All Skus'!$A:$Y,16,FALSE)),""))</f>
        <v>885038024873</v>
      </c>
      <c r="L144" s="24">
        <f>(IF((VLOOKUP(Table1[[#This Row],[SKU]],'[1]All Skus'!$A:$Y,2,FALSE))="AKG",(VLOOKUP(Table1[[#This Row],[SKU]],'[1]All Skus'!$A:$Y,17,FALSE)),""))</f>
        <v>9002761024876</v>
      </c>
      <c r="M144" s="25">
        <f>(IF((VLOOKUP(Table1[[#This Row],[SKU]],'[1]All Skus'!$A:$Y,2,FALSE))="AKG",(VLOOKUP(Table1[[#This Row],[SKU]],'[1]All Skus'!$A:$Y,18,FALSE)),""))</f>
        <v>3</v>
      </c>
      <c r="N144" s="25">
        <f>(IF((VLOOKUP(Table1[[#This Row],[SKU]],'[1]All Skus'!$A:$Y,2,FALSE))="AKG",(VLOOKUP(Table1[[#This Row],[SKU]],'[1]All Skus'!$A:$Y,19,FALSE)),""))</f>
        <v>10</v>
      </c>
      <c r="O144" s="25">
        <f>(IF((VLOOKUP(Table1[[#This Row],[SKU]],'[1]All Skus'!$A:$Y,2,FALSE))="AKG",(VLOOKUP(Table1[[#This Row],[SKU]],'[1]All Skus'!$A:$Y,20,FALSE)),""))</f>
        <v>5</v>
      </c>
      <c r="P144" s="25">
        <f>(IF((VLOOKUP(Table1[[#This Row],[SKU]],'[1]All Skus'!$A:$Y,2,FALSE))="AKG",(VLOOKUP(Table1[[#This Row],[SKU]],'[1]All Skus'!$A:$Y,21,FALSE)),""))</f>
        <v>2.8</v>
      </c>
      <c r="Q144" s="25" t="str">
        <f>(IF((VLOOKUP(Table1[[#This Row],[SKU]],'[1]All Skus'!$A:$Y,2,FALSE))="AKG",(VLOOKUP(Table1[[#This Row],[SKU]],'[1]All Skus'!$A:$Y,22,FALSE)),""))</f>
        <v>CN</v>
      </c>
      <c r="R144" s="25" t="str">
        <f>(IF((VLOOKUP(Table1[[#This Row],[SKU]],'[1]All Skus'!$A:$Y,2,FALSE))="AKG",(VLOOKUP(Table1[[#This Row],[SKU]],'[1]All Skus'!$A:$Y,23,FALSE)),""))</f>
        <v>Non Compliant</v>
      </c>
      <c r="S144" s="26" t="str">
        <f>(IF((VLOOKUP(Table1[[#This Row],[SKU]],'[1]All Skus'!$A:$Y,2,FALSE))="AKG",(VLOOKUP(Table1[[#This Row],[SKU]],'[1]All Skus'!$A:$Y,24,FALSE)),""))</f>
        <v>https://www.akg.com/Microphones/Boundary%20Layer%20Microphones/3330H00010.html</v>
      </c>
      <c r="T144" s="27">
        <v>142</v>
      </c>
    </row>
    <row r="145" spans="1:20" ht="15" customHeight="1" x14ac:dyDescent="0.3">
      <c r="A145" s="28" t="s">
        <v>162</v>
      </c>
      <c r="B145" s="20">
        <f>(IF((VLOOKUP(Table1[[#This Row],[SKU]],'[1]All Skus'!$A:$Y,2,FALSE))="AKG",(VLOOKUP(Table1[[#This Row],[SKU]],'[1]All Skus'!$A:$Y,3,FALSE)), ""))</f>
        <v>0</v>
      </c>
      <c r="C145" s="21">
        <f>(IF((VLOOKUP(Table1[[#This Row],[SKU]],'[1]All Skus'!$A:$Y,2,FALSE))="AKG",(VLOOKUP(Table1[[#This Row],[SKU]],'[1]All Skus'!$A:$Y,4,FALSE)),""))</f>
        <v>0</v>
      </c>
      <c r="D145" s="21">
        <f>(IF((VLOOKUP(Table1[[#This Row],[SKU]],'[1]All Skus'!$A:$Y,2,FALSE))="AKG",(VLOOKUP(Table1[[#This Row],[SKU]],'[1]All Skus'!$A:$Y,5,FALSE)),""))</f>
        <v>0</v>
      </c>
      <c r="E145" s="21">
        <f>(IF((VLOOKUP(Table1[[#This Row],[SKU]],'[1]All Skus'!$A:$Y,2,FALSE))="AKG",(VLOOKUP(Table1[[#This Row],[SKU]],'[1]All Skus'!$A:$Y,6,FALSE)),""))</f>
        <v>0</v>
      </c>
      <c r="F145" s="21">
        <f>(IF((VLOOKUP(Table1[[#This Row],[SKU]],'[1]All Skus'!$A:$Y,2,FALSE))="AKG",(VLOOKUP(Table1[[#This Row],[SKU]],'[1]All Skus'!$A:$Y,7,FALSE)),""))</f>
        <v>0</v>
      </c>
      <c r="G145" s="22">
        <f>(IF((VLOOKUP(Table1[[#This Row],[SKU]],'[1]All Skus'!$A:$Y,2,FALSE))="AKG",(VLOOKUP(Table1[[#This Row],[SKU]],'[1]All Skus'!$A:$Y,8,FALSE)),""))</f>
        <v>0</v>
      </c>
      <c r="H145" s="22">
        <f>(IF((VLOOKUP(Table1[[#This Row],[SKU]],'[1]All Skus'!$A:$Y,2,FALSE))="AKG",(VLOOKUP(Table1[[#This Row],[SKU]],'[1]All Skus'!$A:$Y,9,FALSE)),""))</f>
        <v>0</v>
      </c>
      <c r="I145" s="23">
        <f>(IF((VLOOKUP(Table1[[#This Row],[SKU]],'[1]All Skus'!$A:$Y,2,FALSE))="AKG",(VLOOKUP(Table1[[#This Row],[SKU]],'[1]All Skus'!$A:$Y,10,FALSE)),""))</f>
        <v>0</v>
      </c>
      <c r="J145" s="23">
        <f>(IF((VLOOKUP(Table1[[#This Row],[SKU]],'[1]All Skus'!$A:$Y,2,FALSE))="AKG",(VLOOKUP(Table1[[#This Row],[SKU]],'[1]All Skus'!$A:$Y,11,FALSE)),""))</f>
        <v>0</v>
      </c>
      <c r="K145" s="24">
        <f>(IF((VLOOKUP(Table1[[#This Row],[SKU]],'[1]All Skus'!$A:$Y,2,FALSE))="AKG",(VLOOKUP(Table1[[#This Row],[SKU]],'[1]All Skus'!$A:$Y,16,FALSE)),""))</f>
        <v>0</v>
      </c>
      <c r="L145" s="24">
        <f>(IF((VLOOKUP(Table1[[#This Row],[SKU]],'[1]All Skus'!$A:$Y,2,FALSE))="AKG",(VLOOKUP(Table1[[#This Row],[SKU]],'[1]All Skus'!$A:$Y,17,FALSE)),""))</f>
        <v>0</v>
      </c>
      <c r="M145" s="25">
        <f>(IF((VLOOKUP(Table1[[#This Row],[SKU]],'[1]All Skus'!$A:$Y,2,FALSE))="AKG",(VLOOKUP(Table1[[#This Row],[SKU]],'[1]All Skus'!$A:$Y,18,FALSE)),""))</f>
        <v>0</v>
      </c>
      <c r="N145" s="25">
        <f>(IF((VLOOKUP(Table1[[#This Row],[SKU]],'[1]All Skus'!$A:$Y,2,FALSE))="AKG",(VLOOKUP(Table1[[#This Row],[SKU]],'[1]All Skus'!$A:$Y,19,FALSE)),""))</f>
        <v>0</v>
      </c>
      <c r="O145" s="25">
        <f>(IF((VLOOKUP(Table1[[#This Row],[SKU]],'[1]All Skus'!$A:$Y,2,FALSE))="AKG",(VLOOKUP(Table1[[#This Row],[SKU]],'[1]All Skus'!$A:$Y,20,FALSE)),""))</f>
        <v>0</v>
      </c>
      <c r="P145" s="25">
        <f>(IF((VLOOKUP(Table1[[#This Row],[SKU]],'[1]All Skus'!$A:$Y,2,FALSE))="AKG",(VLOOKUP(Table1[[#This Row],[SKU]],'[1]All Skus'!$A:$Y,21,FALSE)),""))</f>
        <v>0</v>
      </c>
      <c r="Q145" s="25">
        <f>(IF((VLOOKUP(Table1[[#This Row],[SKU]],'[1]All Skus'!$A:$Y,2,FALSE))="AKG",(VLOOKUP(Table1[[#This Row],[SKU]],'[1]All Skus'!$A:$Y,22,FALSE)),""))</f>
        <v>0</v>
      </c>
      <c r="R145" s="25">
        <f>(IF((VLOOKUP(Table1[[#This Row],[SKU]],'[1]All Skus'!$A:$Y,2,FALSE))="AKG",(VLOOKUP(Table1[[#This Row],[SKU]],'[1]All Skus'!$A:$Y,23,FALSE)),""))</f>
        <v>0</v>
      </c>
      <c r="S145" s="26">
        <f>(IF((VLOOKUP(Table1[[#This Row],[SKU]],'[1]All Skus'!$A:$Y,2,FALSE))="AKG",(VLOOKUP(Table1[[#This Row],[SKU]],'[1]All Skus'!$A:$Y,24,FALSE)),""))</f>
        <v>0</v>
      </c>
      <c r="T145" s="27">
        <v>143</v>
      </c>
    </row>
    <row r="146" spans="1:20" ht="15" customHeight="1" x14ac:dyDescent="0.3">
      <c r="A146" s="29" t="s">
        <v>163</v>
      </c>
      <c r="B146" s="20" t="str">
        <f>(IF((VLOOKUP(Table1[[#This Row],[SKU]],'[1]All Skus'!$A:$Y,2,FALSE))="AKG",(VLOOKUP(Table1[[#This Row],[SKU]],'[1]All Skus'!$A:$Y,3,FALSE)), ""))</f>
        <v>Installed</v>
      </c>
      <c r="C146" s="21" t="str">
        <f>(IF((VLOOKUP(Table1[[#This Row],[SKU]],'[1]All Skus'!$A:$Y,2,FALSE))="AKG",(VLOOKUP(Table1[[#This Row],[SKU]],'[1]All Skus'!$A:$Y,4,FALSE)),""))</f>
        <v>CHM99 black</v>
      </c>
      <c r="D146" s="21" t="str">
        <f>(IF((VLOOKUP(Table1[[#This Row],[SKU]],'[1]All Skus'!$A:$Y,2,FALSE))="AKG",(VLOOKUP(Table1[[#This Row],[SKU]],'[1]All Skus'!$A:$Y,5,FALSE)),""))</f>
        <v>AT510000</v>
      </c>
      <c r="E146" s="21">
        <f>(IF((VLOOKUP(Table1[[#This Row],[SKU]],'[1]All Skus'!$A:$Y,2,FALSE))="AKG",(VLOOKUP(Table1[[#This Row],[SKU]],'[1]All Skus'!$A:$Y,6,FALSE)),""))</f>
        <v>0</v>
      </c>
      <c r="F146" s="21">
        <f>(IF((VLOOKUP(Table1[[#This Row],[SKU]],'[1]All Skus'!$A:$Y,2,FALSE))="AKG",(VLOOKUP(Table1[[#This Row],[SKU]],'[1]All Skus'!$A:$Y,7,FALSE)),""))</f>
        <v>0</v>
      </c>
      <c r="G146" s="22" t="str">
        <f>(IF((VLOOKUP(Table1[[#This Row],[SKU]],'[1]All Skus'!$A:$Y,2,FALSE))="AKG",(VLOOKUP(Table1[[#This Row],[SKU]],'[1]All Skus'!$A:$Y,8,FALSE)),""))</f>
        <v>Conference Microphone</v>
      </c>
      <c r="H146" s="22" t="str">
        <f>(IF((VLOOKUP(Table1[[#This Row],[SKU]],'[1]All Skus'!$A:$Y,2,FALSE))="AKG",(VLOOKUP(Table1[[#This Row],[SKU]],'[1]All Skus'!$A:$Y,9,FALSE)),""))</f>
        <v>Hanging module with 10m non twisting cable and inline phantom power adapter</v>
      </c>
      <c r="I146" s="23">
        <f>(IF((VLOOKUP(Table1[[#This Row],[SKU]],'[1]All Skus'!$A:$Y,2,FALSE))="AKG",(VLOOKUP(Table1[[#This Row],[SKU]],'[1]All Skus'!$A:$Y,10,FALSE)),""))</f>
        <v>212</v>
      </c>
      <c r="J146" s="23">
        <f>(IF((VLOOKUP(Table1[[#This Row],[SKU]],'[1]All Skus'!$A:$Y,2,FALSE))="AKG",(VLOOKUP(Table1[[#This Row],[SKU]],'[1]All Skus'!$A:$Y,11,FALSE)),""))</f>
        <v>212</v>
      </c>
      <c r="K146" s="24">
        <f>(IF((VLOOKUP(Table1[[#This Row],[SKU]],'[1]All Skus'!$A:$Y,2,FALSE))="AKG",(VLOOKUP(Table1[[#This Row],[SKU]],'[1]All Skus'!$A:$Y,16,FALSE)),""))</f>
        <v>885038028383</v>
      </c>
      <c r="L146" s="24">
        <f>(IF((VLOOKUP(Table1[[#This Row],[SKU]],'[1]All Skus'!$A:$Y,2,FALSE))="AKG",(VLOOKUP(Table1[[#This Row],[SKU]],'[1]All Skus'!$A:$Y,17,FALSE)),""))</f>
        <v>9002761028386</v>
      </c>
      <c r="M146" s="25">
        <f>(IF((VLOOKUP(Table1[[#This Row],[SKU]],'[1]All Skus'!$A:$Y,2,FALSE))="AKG",(VLOOKUP(Table1[[#This Row],[SKU]],'[1]All Skus'!$A:$Y,18,FALSE)),""))</f>
        <v>7</v>
      </c>
      <c r="N146" s="25">
        <f>(IF((VLOOKUP(Table1[[#This Row],[SKU]],'[1]All Skus'!$A:$Y,2,FALSE))="AKG",(VLOOKUP(Table1[[#This Row],[SKU]],'[1]All Skus'!$A:$Y,19,FALSE)),""))</f>
        <v>3</v>
      </c>
      <c r="O146" s="25">
        <f>(IF((VLOOKUP(Table1[[#This Row],[SKU]],'[1]All Skus'!$A:$Y,2,FALSE))="AKG",(VLOOKUP(Table1[[#This Row],[SKU]],'[1]All Skus'!$A:$Y,20,FALSE)),""))</f>
        <v>5</v>
      </c>
      <c r="P146" s="25">
        <f>(IF((VLOOKUP(Table1[[#This Row],[SKU]],'[1]All Skus'!$A:$Y,2,FALSE))="AKG",(VLOOKUP(Table1[[#This Row],[SKU]],'[1]All Skus'!$A:$Y,21,FALSE)),""))</f>
        <v>2.4</v>
      </c>
      <c r="Q146" s="25" t="str">
        <f>(IF((VLOOKUP(Table1[[#This Row],[SKU]],'[1]All Skus'!$A:$Y,2,FALSE))="AKG",(VLOOKUP(Table1[[#This Row],[SKU]],'[1]All Skus'!$A:$Y,22,FALSE)),""))</f>
        <v>CN</v>
      </c>
      <c r="R146" s="25" t="str">
        <f>(IF((VLOOKUP(Table1[[#This Row],[SKU]],'[1]All Skus'!$A:$Y,2,FALSE))="AKG",(VLOOKUP(Table1[[#This Row],[SKU]],'[1]All Skus'!$A:$Y,23,FALSE)),""))</f>
        <v>Non Compliant</v>
      </c>
      <c r="S146" s="26" t="str">
        <f>(IF((VLOOKUP(Table1[[#This Row],[SKU]],'[1]All Skus'!$A:$Y,2,FALSE))="AKG",(VLOOKUP(Table1[[#This Row],[SKU]],'[1]All Skus'!$A:$Y,24,FALSE)),""))</f>
        <v>https://www.akg.com/Microphones/Speech%20%2F%20Spoken%20Word%20Microphones/2965H00150.html</v>
      </c>
      <c r="T146" s="27">
        <v>144</v>
      </c>
    </row>
    <row r="147" spans="1:20" ht="15" customHeight="1" x14ac:dyDescent="0.3">
      <c r="A147" s="19" t="s">
        <v>164</v>
      </c>
      <c r="B147" s="20" t="str">
        <f>(IF((VLOOKUP(Table1[[#This Row],[SKU]],'[1]All Skus'!$A:$Y,2,FALSE))="AKG",(VLOOKUP(Table1[[#This Row],[SKU]],'[1]All Skus'!$A:$Y,3,FALSE)), ""))</f>
        <v>Installed</v>
      </c>
      <c r="C147" s="21" t="str">
        <f>(IF((VLOOKUP(Table1[[#This Row],[SKU]],'[1]All Skus'!$A:$Y,2,FALSE))="AKG",(VLOOKUP(Table1[[#This Row],[SKU]],'[1]All Skus'!$A:$Y,4,FALSE)),""))</f>
        <v>CHM99 white</v>
      </c>
      <c r="D147" s="21" t="str">
        <f>(IF((VLOOKUP(Table1[[#This Row],[SKU]],'[1]All Skus'!$A:$Y,2,FALSE))="AKG",(VLOOKUP(Table1[[#This Row],[SKU]],'[1]All Skus'!$A:$Y,5,FALSE)),""))</f>
        <v>AT510000</v>
      </c>
      <c r="E147" s="21">
        <f>(IF((VLOOKUP(Table1[[#This Row],[SKU]],'[1]All Skus'!$A:$Y,2,FALSE))="AKG",(VLOOKUP(Table1[[#This Row],[SKU]],'[1]All Skus'!$A:$Y,6,FALSE)),""))</f>
        <v>0</v>
      </c>
      <c r="F147" s="21">
        <f>(IF((VLOOKUP(Table1[[#This Row],[SKU]],'[1]All Skus'!$A:$Y,2,FALSE))="AKG",(VLOOKUP(Table1[[#This Row],[SKU]],'[1]All Skus'!$A:$Y,7,FALSE)),""))</f>
        <v>0</v>
      </c>
      <c r="G147" s="22" t="str">
        <f>(IF((VLOOKUP(Table1[[#This Row],[SKU]],'[1]All Skus'!$A:$Y,2,FALSE))="AKG",(VLOOKUP(Table1[[#This Row],[SKU]],'[1]All Skus'!$A:$Y,8,FALSE)),""))</f>
        <v>Conference Microphone</v>
      </c>
      <c r="H147" s="22" t="str">
        <f>(IF((VLOOKUP(Table1[[#This Row],[SKU]],'[1]All Skus'!$A:$Y,2,FALSE))="AKG",(VLOOKUP(Table1[[#This Row],[SKU]],'[1]All Skus'!$A:$Y,9,FALSE)),""))</f>
        <v>Hanging module with 10 m non twisting cable and inline phantom power adapter</v>
      </c>
      <c r="I147" s="23">
        <f>(IF((VLOOKUP(Table1[[#This Row],[SKU]],'[1]All Skus'!$A:$Y,2,FALSE))="AKG",(VLOOKUP(Table1[[#This Row],[SKU]],'[1]All Skus'!$A:$Y,10,FALSE)),""))</f>
        <v>232</v>
      </c>
      <c r="J147" s="23">
        <f>(IF((VLOOKUP(Table1[[#This Row],[SKU]],'[1]All Skus'!$A:$Y,2,FALSE))="AKG",(VLOOKUP(Table1[[#This Row],[SKU]],'[1]All Skus'!$A:$Y,11,FALSE)),""))</f>
        <v>232</v>
      </c>
      <c r="K147" s="24">
        <f>(IF((VLOOKUP(Table1[[#This Row],[SKU]],'[1]All Skus'!$A:$Y,2,FALSE))="AKG",(VLOOKUP(Table1[[#This Row],[SKU]],'[1]All Skus'!$A:$Y,16,FALSE)),""))</f>
        <v>885038028659</v>
      </c>
      <c r="L147" s="24">
        <f>(IF((VLOOKUP(Table1[[#This Row],[SKU]],'[1]All Skus'!$A:$Y,2,FALSE))="AKG",(VLOOKUP(Table1[[#This Row],[SKU]],'[1]All Skus'!$A:$Y,17,FALSE)),""))</f>
        <v>9002761028652</v>
      </c>
      <c r="M147" s="25">
        <f>(IF((VLOOKUP(Table1[[#This Row],[SKU]],'[1]All Skus'!$A:$Y,2,FALSE))="AKG",(VLOOKUP(Table1[[#This Row],[SKU]],'[1]All Skus'!$A:$Y,18,FALSE)),""))</f>
        <v>7</v>
      </c>
      <c r="N147" s="25">
        <f>(IF((VLOOKUP(Table1[[#This Row],[SKU]],'[1]All Skus'!$A:$Y,2,FALSE))="AKG",(VLOOKUP(Table1[[#This Row],[SKU]],'[1]All Skus'!$A:$Y,19,FALSE)),""))</f>
        <v>3</v>
      </c>
      <c r="O147" s="25">
        <f>(IF((VLOOKUP(Table1[[#This Row],[SKU]],'[1]All Skus'!$A:$Y,2,FALSE))="AKG",(VLOOKUP(Table1[[#This Row],[SKU]],'[1]All Skus'!$A:$Y,20,FALSE)),""))</f>
        <v>5</v>
      </c>
      <c r="P147" s="25">
        <f>(IF((VLOOKUP(Table1[[#This Row],[SKU]],'[1]All Skus'!$A:$Y,2,FALSE))="AKG",(VLOOKUP(Table1[[#This Row],[SKU]],'[1]All Skus'!$A:$Y,21,FALSE)),""))</f>
        <v>6.08</v>
      </c>
      <c r="Q147" s="25" t="str">
        <f>(IF((VLOOKUP(Table1[[#This Row],[SKU]],'[1]All Skus'!$A:$Y,2,FALSE))="AKG",(VLOOKUP(Table1[[#This Row],[SKU]],'[1]All Skus'!$A:$Y,22,FALSE)),""))</f>
        <v>CN</v>
      </c>
      <c r="R147" s="25" t="str">
        <f>(IF((VLOOKUP(Table1[[#This Row],[SKU]],'[1]All Skus'!$A:$Y,2,FALSE))="AKG",(VLOOKUP(Table1[[#This Row],[SKU]],'[1]All Skus'!$A:$Y,23,FALSE)),""))</f>
        <v>Non Compliant</v>
      </c>
      <c r="S147" s="26" t="str">
        <f>(IF((VLOOKUP(Table1[[#This Row],[SKU]],'[1]All Skus'!$A:$Y,2,FALSE))="AKG",(VLOOKUP(Table1[[#This Row],[SKU]],'[1]All Skus'!$A:$Y,24,FALSE)),""))</f>
        <v>https://www.akg.com/Microphones/Speech%20%2F%20Spoken%20Word%20Microphones/2965H00160.html</v>
      </c>
      <c r="T147" s="27">
        <v>145</v>
      </c>
    </row>
    <row r="148" spans="1:20" ht="15" customHeight="1" x14ac:dyDescent="0.3">
      <c r="A148" s="19" t="s">
        <v>165</v>
      </c>
      <c r="B148" s="20" t="str">
        <f>(IF((VLOOKUP(Table1[[#This Row],[SKU]],'[1]All Skus'!$A:$Y,2,FALSE))="AKG",(VLOOKUP(Table1[[#This Row],[SKU]],'[1]All Skus'!$A:$Y,3,FALSE)), ""))</f>
        <v>Installed</v>
      </c>
      <c r="C148" s="21" t="str">
        <f>(IF((VLOOKUP(Table1[[#This Row],[SKU]],'[1]All Skus'!$A:$Y,2,FALSE))="AKG",(VLOOKUP(Table1[[#This Row],[SKU]],'[1]All Skus'!$A:$Y,4,FALSE)),""))</f>
        <v>C111 LP</v>
      </c>
      <c r="D148" s="21" t="str">
        <f>(IF((VLOOKUP(Table1[[#This Row],[SKU]],'[1]All Skus'!$A:$Y,2,FALSE))="AKG",(VLOOKUP(Table1[[#This Row],[SKU]],'[1]All Skus'!$A:$Y,5,FALSE)),""))</f>
        <v>AT999999</v>
      </c>
      <c r="E148" s="21">
        <f>(IF((VLOOKUP(Table1[[#This Row],[SKU]],'[1]All Skus'!$A:$Y,2,FALSE))="AKG",(VLOOKUP(Table1[[#This Row],[SKU]],'[1]All Skus'!$A:$Y,6,FALSE)),""))</f>
        <v>0</v>
      </c>
      <c r="F148" s="21">
        <f>(IF((VLOOKUP(Table1[[#This Row],[SKU]],'[1]All Skus'!$A:$Y,2,FALSE))="AKG",(VLOOKUP(Table1[[#This Row],[SKU]],'[1]All Skus'!$A:$Y,7,FALSE)),""))</f>
        <v>0</v>
      </c>
      <c r="G148" s="22" t="str">
        <f>(IF((VLOOKUP(Table1[[#This Row],[SKU]],'[1]All Skus'!$A:$Y,2,FALSE))="AKG",(VLOOKUP(Table1[[#This Row],[SKU]],'[1]All Skus'!$A:$Y,8,FALSE)),""))</f>
        <v>Headset</v>
      </c>
      <c r="H148" s="22" t="str">
        <f>(IF((VLOOKUP(Table1[[#This Row],[SKU]],'[1]All Skus'!$A:$Y,2,FALSE))="AKG",(VLOOKUP(Table1[[#This Row],[SKU]],'[1]All Skus'!$A:$Y,9,FALSE)),""))</f>
        <v>Lightweight Ear Hook Microphone</v>
      </c>
      <c r="I148" s="23">
        <f>(IF((VLOOKUP(Table1[[#This Row],[SKU]],'[1]All Skus'!$A:$Y,2,FALSE))="AKG",(VLOOKUP(Table1[[#This Row],[SKU]],'[1]All Skus'!$A:$Y,10,FALSE)),""))</f>
        <v>165</v>
      </c>
      <c r="J148" s="23">
        <f>(IF((VLOOKUP(Table1[[#This Row],[SKU]],'[1]All Skus'!$A:$Y,2,FALSE))="AKG",(VLOOKUP(Table1[[#This Row],[SKU]],'[1]All Skus'!$A:$Y,11,FALSE)),""))</f>
        <v>165</v>
      </c>
      <c r="K148" s="24">
        <f>(IF((VLOOKUP(Table1[[#This Row],[SKU]],'[1]All Skus'!$A:$Y,2,FALSE))="AKG",(VLOOKUP(Table1[[#This Row],[SKU]],'[1]All Skus'!$A:$Y,16,FALSE)),""))</f>
        <v>885038035268</v>
      </c>
      <c r="L148" s="24">
        <f>(IF((VLOOKUP(Table1[[#This Row],[SKU]],'[1]All Skus'!$A:$Y,2,FALSE))="AKG",(VLOOKUP(Table1[[#This Row],[SKU]],'[1]All Skus'!$A:$Y,17,FALSE)),""))</f>
        <v>9002761035261</v>
      </c>
      <c r="M148" s="25">
        <f>(IF((VLOOKUP(Table1[[#This Row],[SKU]],'[1]All Skus'!$A:$Y,2,FALSE))="AKG",(VLOOKUP(Table1[[#This Row],[SKU]],'[1]All Skus'!$A:$Y,18,FALSE)),""))</f>
        <v>5</v>
      </c>
      <c r="N148" s="25">
        <f>(IF((VLOOKUP(Table1[[#This Row],[SKU]],'[1]All Skus'!$A:$Y,2,FALSE))="AKG",(VLOOKUP(Table1[[#This Row],[SKU]],'[1]All Skus'!$A:$Y,19,FALSE)),""))</f>
        <v>1</v>
      </c>
      <c r="O148" s="25">
        <f>(IF((VLOOKUP(Table1[[#This Row],[SKU]],'[1]All Skus'!$A:$Y,2,FALSE))="AKG",(VLOOKUP(Table1[[#This Row],[SKU]],'[1]All Skus'!$A:$Y,20,FALSE)),""))</f>
        <v>9</v>
      </c>
      <c r="P148" s="25">
        <f>(IF((VLOOKUP(Table1[[#This Row],[SKU]],'[1]All Skus'!$A:$Y,2,FALSE))="AKG",(VLOOKUP(Table1[[#This Row],[SKU]],'[1]All Skus'!$A:$Y,21,FALSE)),""))</f>
        <v>1.2</v>
      </c>
      <c r="Q148" s="25" t="str">
        <f>(IF((VLOOKUP(Table1[[#This Row],[SKU]],'[1]All Skus'!$A:$Y,2,FALSE))="AKG",(VLOOKUP(Table1[[#This Row],[SKU]],'[1]All Skus'!$A:$Y,22,FALSE)),""))</f>
        <v>CN</v>
      </c>
      <c r="R148" s="25" t="str">
        <f>(IF((VLOOKUP(Table1[[#This Row],[SKU]],'[1]All Skus'!$A:$Y,2,FALSE))="AKG",(VLOOKUP(Table1[[#This Row],[SKU]],'[1]All Skus'!$A:$Y,23,FALSE)),""))</f>
        <v>Non Compliant</v>
      </c>
      <c r="S148" s="26" t="str">
        <f>(IF((VLOOKUP(Table1[[#This Row],[SKU]],'[1]All Skus'!$A:$Y,2,FALSE))="AKG",(VLOOKUP(Table1[[#This Row],[SKU]],'[1]All Skus'!$A:$Y,24,FALSE)),""))</f>
        <v>https://www.akg.com/Microphones/Headset%20Microphones/6500H00030.html</v>
      </c>
      <c r="T148" s="27">
        <v>146</v>
      </c>
    </row>
    <row r="149" spans="1:20" ht="15" customHeight="1" x14ac:dyDescent="0.3">
      <c r="A149" s="19" t="s">
        <v>166</v>
      </c>
      <c r="B149" s="20" t="str">
        <f>(IF((VLOOKUP(Table1[[#This Row],[SKU]],'[1]All Skus'!$A:$Y,2,FALSE))="AKG",(VLOOKUP(Table1[[#This Row],[SKU]],'[1]All Skus'!$A:$Y,3,FALSE)), ""))</f>
        <v>Installed</v>
      </c>
      <c r="C149" s="21" t="str">
        <f>(IF((VLOOKUP(Table1[[#This Row],[SKU]],'[1]All Skus'!$A:$Y,2,FALSE))="AKG",(VLOOKUP(Table1[[#This Row],[SKU]],'[1]All Skus'!$A:$Y,4,FALSE)),""))</f>
        <v>CSX IRR10</v>
      </c>
      <c r="D149" s="21" t="str">
        <f>(IF((VLOOKUP(Table1[[#This Row],[SKU]],'[1]All Skus'!$A:$Y,2,FALSE))="AKG",(VLOOKUP(Table1[[#This Row],[SKU]],'[1]All Skus'!$A:$Y,5,FALSE)),""))</f>
        <v>AT510000</v>
      </c>
      <c r="E149" s="21">
        <f>(IF((VLOOKUP(Table1[[#This Row],[SKU]],'[1]All Skus'!$A:$Y,2,FALSE))="AKG",(VLOOKUP(Table1[[#This Row],[SKU]],'[1]All Skus'!$A:$Y,6,FALSE)),""))</f>
        <v>0</v>
      </c>
      <c r="F149" s="21">
        <f>(IF((VLOOKUP(Table1[[#This Row],[SKU]],'[1]All Skus'!$A:$Y,2,FALSE))="AKG",(VLOOKUP(Table1[[#This Row],[SKU]],'[1]All Skus'!$A:$Y,7,FALSE)),""))</f>
        <v>0</v>
      </c>
      <c r="G149" s="22" t="str">
        <f>(IF((VLOOKUP(Table1[[#This Row],[SKU]],'[1]All Skus'!$A:$Y,2,FALSE))="AKG",(VLOOKUP(Table1[[#This Row],[SKU]],'[1]All Skus'!$A:$Y,8,FALSE)),""))</f>
        <v>Conference System Equipment</v>
      </c>
      <c r="H149" s="22" t="str">
        <f>(IF((VLOOKUP(Table1[[#This Row],[SKU]],'[1]All Skus'!$A:$Y,2,FALSE))="AKG",(VLOOKUP(Table1[[#This Row],[SKU]],'[1]All Skus'!$A:$Y,9,FALSE)),""))</f>
        <v>IR receiver 10 channel</v>
      </c>
      <c r="I149" s="23">
        <f>(IF((VLOOKUP(Table1[[#This Row],[SKU]],'[1]All Skus'!$A:$Y,2,FALSE))="AKG",(VLOOKUP(Table1[[#This Row],[SKU]],'[1]All Skus'!$A:$Y,10,FALSE)),""))</f>
        <v>640</v>
      </c>
      <c r="J149" s="23">
        <f>(IF((VLOOKUP(Table1[[#This Row],[SKU]],'[1]All Skus'!$A:$Y,2,FALSE))="AKG",(VLOOKUP(Table1[[#This Row],[SKU]],'[1]All Skus'!$A:$Y,11,FALSE)),""))</f>
        <v>500</v>
      </c>
      <c r="K149" s="24">
        <f>(IF((VLOOKUP(Table1[[#This Row],[SKU]],'[1]All Skus'!$A:$Y,2,FALSE))="AKG",(VLOOKUP(Table1[[#This Row],[SKU]],'[1]All Skus'!$A:$Y,16,FALSE)),""))</f>
        <v>885038035886</v>
      </c>
      <c r="L149" s="24">
        <f>(IF((VLOOKUP(Table1[[#This Row],[SKU]],'[1]All Skus'!$A:$Y,2,FALSE))="AKG",(VLOOKUP(Table1[[#This Row],[SKU]],'[1]All Skus'!$A:$Y,17,FALSE)),""))</f>
        <v>9002761035889</v>
      </c>
      <c r="M149" s="25">
        <f>(IF((VLOOKUP(Table1[[#This Row],[SKU]],'[1]All Skus'!$A:$Y,2,FALSE))="AKG",(VLOOKUP(Table1[[#This Row],[SKU]],'[1]All Skus'!$A:$Y,18,FALSE)),""))</f>
        <v>2</v>
      </c>
      <c r="N149" s="25">
        <f>(IF((VLOOKUP(Table1[[#This Row],[SKU]],'[1]All Skus'!$A:$Y,2,FALSE))="AKG",(VLOOKUP(Table1[[#This Row],[SKU]],'[1]All Skus'!$A:$Y,19,FALSE)),""))</f>
        <v>6</v>
      </c>
      <c r="O149" s="25">
        <f>(IF((VLOOKUP(Table1[[#This Row],[SKU]],'[1]All Skus'!$A:$Y,2,FALSE))="AKG",(VLOOKUP(Table1[[#This Row],[SKU]],'[1]All Skus'!$A:$Y,20,FALSE)),""))</f>
        <v>3</v>
      </c>
      <c r="P149" s="25">
        <f>(IF((VLOOKUP(Table1[[#This Row],[SKU]],'[1]All Skus'!$A:$Y,2,FALSE))="AKG",(VLOOKUP(Table1[[#This Row],[SKU]],'[1]All Skus'!$A:$Y,21,FALSE)),""))</f>
        <v>1</v>
      </c>
      <c r="Q149" s="25" t="str">
        <f>(IF((VLOOKUP(Table1[[#This Row],[SKU]],'[1]All Skus'!$A:$Y,2,FALSE))="AKG",(VLOOKUP(Table1[[#This Row],[SKU]],'[1]All Skus'!$A:$Y,22,FALSE)),""))</f>
        <v>HU</v>
      </c>
      <c r="R149" s="25" t="str">
        <f>(IF((VLOOKUP(Table1[[#This Row],[SKU]],'[1]All Skus'!$A:$Y,2,FALSE))="AKG",(VLOOKUP(Table1[[#This Row],[SKU]],'[1]All Skus'!$A:$Y,23,FALSE)),""))</f>
        <v>Compliant</v>
      </c>
      <c r="S149" s="26" t="str">
        <f>(IF((VLOOKUP(Table1[[#This Row],[SKU]],'[1]All Skus'!$A:$Y,2,FALSE))="AKG",(VLOOKUP(Table1[[#This Row],[SKU]],'[1]All Skus'!$A:$Y,24,FALSE)),""))</f>
        <v>https://www.akg.com/Integrated_Systems/conference-system-components/6500H00150.html</v>
      </c>
      <c r="T149" s="27">
        <v>147</v>
      </c>
    </row>
    <row r="150" spans="1:20" ht="15" customHeight="1" x14ac:dyDescent="0.3">
      <c r="A150" s="19" t="s">
        <v>167</v>
      </c>
      <c r="B150" s="20" t="str">
        <f>(IF((VLOOKUP(Table1[[#This Row],[SKU]],'[1]All Skus'!$A:$Y,2,FALSE))="AKG",(VLOOKUP(Table1[[#This Row],[SKU]],'[1]All Skus'!$A:$Y,3,FALSE)), ""))</f>
        <v>Installed</v>
      </c>
      <c r="C150" s="21" t="str">
        <f>(IF((VLOOKUP(Table1[[#This Row],[SKU]],'[1]All Skus'!$A:$Y,2,FALSE))="AKG",(VLOOKUP(Table1[[#This Row],[SKU]],'[1]All Skus'!$A:$Y,4,FALSE)),""))</f>
        <v>CSX BIR10</v>
      </c>
      <c r="D150" s="21" t="str">
        <f>(IF((VLOOKUP(Table1[[#This Row],[SKU]],'[1]All Skus'!$A:$Y,2,FALSE))="AKG",(VLOOKUP(Table1[[#This Row],[SKU]],'[1]All Skus'!$A:$Y,5,FALSE)),""))</f>
        <v>AT510060</v>
      </c>
      <c r="E150" s="21">
        <f>(IF((VLOOKUP(Table1[[#This Row],[SKU]],'[1]All Skus'!$A:$Y,2,FALSE))="AKG",(VLOOKUP(Table1[[#This Row],[SKU]],'[1]All Skus'!$A:$Y,6,FALSE)),""))</f>
        <v>0</v>
      </c>
      <c r="F150" s="21">
        <f>(IF((VLOOKUP(Table1[[#This Row],[SKU]],'[1]All Skus'!$A:$Y,2,FALSE))="AKG",(VLOOKUP(Table1[[#This Row],[SKU]],'[1]All Skus'!$A:$Y,7,FALSE)),""))</f>
        <v>0</v>
      </c>
      <c r="G150" s="22" t="str">
        <f>(IF((VLOOKUP(Table1[[#This Row],[SKU]],'[1]All Skus'!$A:$Y,2,FALSE))="AKG",(VLOOKUP(Table1[[#This Row],[SKU]],'[1]All Skus'!$A:$Y,8,FALSE)),""))</f>
        <v>Conference System Equipment</v>
      </c>
      <c r="H150" s="22" t="str">
        <f>(IF((VLOOKUP(Table1[[#This Row],[SKU]],'[1]All Skus'!$A:$Y,2,FALSE))="AKG",(VLOOKUP(Table1[[#This Row],[SKU]],'[1]All Skus'!$A:$Y,9,FALSE)),""))</f>
        <v>Breakout box and IR base unit</v>
      </c>
      <c r="I150" s="23">
        <f>(IF((VLOOKUP(Table1[[#This Row],[SKU]],'[1]All Skus'!$A:$Y,2,FALSE))="AKG",(VLOOKUP(Table1[[#This Row],[SKU]],'[1]All Skus'!$A:$Y,10,FALSE)),""))</f>
        <v>5116</v>
      </c>
      <c r="J150" s="23">
        <f>(IF((VLOOKUP(Table1[[#This Row],[SKU]],'[1]All Skus'!$A:$Y,2,FALSE))="AKG",(VLOOKUP(Table1[[#This Row],[SKU]],'[1]All Skus'!$A:$Y,11,FALSE)),""))</f>
        <v>4265</v>
      </c>
      <c r="K150" s="24">
        <f>(IF((VLOOKUP(Table1[[#This Row],[SKU]],'[1]All Skus'!$A:$Y,2,FALSE))="AKG",(VLOOKUP(Table1[[#This Row],[SKU]],'[1]All Skus'!$A:$Y,16,FALSE)),""))</f>
        <v>885038035893</v>
      </c>
      <c r="L150" s="24">
        <f>(IF((VLOOKUP(Table1[[#This Row],[SKU]],'[1]All Skus'!$A:$Y,2,FALSE))="AKG",(VLOOKUP(Table1[[#This Row],[SKU]],'[1]All Skus'!$A:$Y,17,FALSE)),""))</f>
        <v>9002761035896</v>
      </c>
      <c r="M150" s="25">
        <f>(IF((VLOOKUP(Table1[[#This Row],[SKU]],'[1]All Skus'!$A:$Y,2,FALSE))="AKG",(VLOOKUP(Table1[[#This Row],[SKU]],'[1]All Skus'!$A:$Y,18,FALSE)),""))</f>
        <v>0</v>
      </c>
      <c r="N150" s="25">
        <f>(IF((VLOOKUP(Table1[[#This Row],[SKU]],'[1]All Skus'!$A:$Y,2,FALSE))="AKG",(VLOOKUP(Table1[[#This Row],[SKU]],'[1]All Skus'!$A:$Y,19,FALSE)),""))</f>
        <v>0</v>
      </c>
      <c r="O150" s="25">
        <f>(IF((VLOOKUP(Table1[[#This Row],[SKU]],'[1]All Skus'!$A:$Y,2,FALSE))="AKG",(VLOOKUP(Table1[[#This Row],[SKU]],'[1]All Skus'!$A:$Y,20,FALSE)),""))</f>
        <v>0</v>
      </c>
      <c r="P150" s="25">
        <f>(IF((VLOOKUP(Table1[[#This Row],[SKU]],'[1]All Skus'!$A:$Y,2,FALSE))="AKG",(VLOOKUP(Table1[[#This Row],[SKU]],'[1]All Skus'!$A:$Y,21,FALSE)),""))</f>
        <v>2</v>
      </c>
      <c r="Q150" s="25" t="str">
        <f>(IF((VLOOKUP(Table1[[#This Row],[SKU]],'[1]All Skus'!$A:$Y,2,FALSE))="AKG",(VLOOKUP(Table1[[#This Row],[SKU]],'[1]All Skus'!$A:$Y,22,FALSE)),""))</f>
        <v>HU</v>
      </c>
      <c r="R150" s="25" t="str">
        <f>(IF((VLOOKUP(Table1[[#This Row],[SKU]],'[1]All Skus'!$A:$Y,2,FALSE))="AKG",(VLOOKUP(Table1[[#This Row],[SKU]],'[1]All Skus'!$A:$Y,23,FALSE)),""))</f>
        <v>Compliant</v>
      </c>
      <c r="S150" s="26" t="str">
        <f>(IF((VLOOKUP(Table1[[#This Row],[SKU]],'[1]All Skus'!$A:$Y,2,FALSE))="AKG",(VLOOKUP(Table1[[#This Row],[SKU]],'[1]All Skus'!$A:$Y,24,FALSE)),""))</f>
        <v>https://www.akg.com/Integrated_Systems/conference-system-components/6500H00160.html</v>
      </c>
      <c r="T150" s="27">
        <v>148</v>
      </c>
    </row>
    <row r="151" spans="1:20" ht="15" customHeight="1" x14ac:dyDescent="0.3">
      <c r="A151" s="19" t="s">
        <v>168</v>
      </c>
      <c r="B151" s="20" t="str">
        <f>(IF((VLOOKUP(Table1[[#This Row],[SKU]],'[1]All Skus'!$A:$Y,2,FALSE))="AKG",(VLOOKUP(Table1[[#This Row],[SKU]],'[1]All Skus'!$A:$Y,3,FALSE)), ""))</f>
        <v>Installed</v>
      </c>
      <c r="C151" s="21" t="str">
        <f>(IF((VLOOKUP(Table1[[#This Row],[SKU]],'[1]All Skus'!$A:$Y,2,FALSE))="AKG",(VLOOKUP(Table1[[#This Row],[SKU]],'[1]All Skus'!$A:$Y,4,FALSE)),""))</f>
        <v>CSX CU50</v>
      </c>
      <c r="D151" s="21" t="str">
        <f>(IF((VLOOKUP(Table1[[#This Row],[SKU]],'[1]All Skus'!$A:$Y,2,FALSE))="AKG",(VLOOKUP(Table1[[#This Row],[SKU]],'[1]All Skus'!$A:$Y,5,FALSE)),""))</f>
        <v>AT510060</v>
      </c>
      <c r="E151" s="21">
        <f>(IF((VLOOKUP(Table1[[#This Row],[SKU]],'[1]All Skus'!$A:$Y,2,FALSE))="AKG",(VLOOKUP(Table1[[#This Row],[SKU]],'[1]All Skus'!$A:$Y,6,FALSE)),""))</f>
        <v>0</v>
      </c>
      <c r="F151" s="21">
        <f>(IF((VLOOKUP(Table1[[#This Row],[SKU]],'[1]All Skus'!$A:$Y,2,FALSE))="AKG",(VLOOKUP(Table1[[#This Row],[SKU]],'[1]All Skus'!$A:$Y,7,FALSE)),""))</f>
        <v>0</v>
      </c>
      <c r="G151" s="22" t="str">
        <f>(IF((VLOOKUP(Table1[[#This Row],[SKU]],'[1]All Skus'!$A:$Y,2,FALSE))="AKG",(VLOOKUP(Table1[[#This Row],[SKU]],'[1]All Skus'!$A:$Y,8,FALSE)),""))</f>
        <v>Conference System Equipment</v>
      </c>
      <c r="H151" s="22" t="str">
        <f>(IF((VLOOKUP(Table1[[#This Row],[SKU]],'[1]All Skus'!$A:$Y,2,FALSE))="AKG",(VLOOKUP(Table1[[#This Row],[SKU]],'[1]All Skus'!$A:$Y,9,FALSE)),""))</f>
        <v>Charging Station for 50x IRR10</v>
      </c>
      <c r="I151" s="23">
        <f>(IF((VLOOKUP(Table1[[#This Row],[SKU]],'[1]All Skus'!$A:$Y,2,FALSE))="AKG",(VLOOKUP(Table1[[#This Row],[SKU]],'[1]All Skus'!$A:$Y,10,FALSE)),""))</f>
        <v>5116</v>
      </c>
      <c r="J151" s="23">
        <f>(IF((VLOOKUP(Table1[[#This Row],[SKU]],'[1]All Skus'!$A:$Y,2,FALSE))="AKG",(VLOOKUP(Table1[[#This Row],[SKU]],'[1]All Skus'!$A:$Y,11,FALSE)),""))</f>
        <v>4265</v>
      </c>
      <c r="K151" s="24">
        <f>(IF((VLOOKUP(Table1[[#This Row],[SKU]],'[1]All Skus'!$A:$Y,2,FALSE))="AKG",(VLOOKUP(Table1[[#This Row],[SKU]],'[1]All Skus'!$A:$Y,16,FALSE)),""))</f>
        <v>885038035909</v>
      </c>
      <c r="L151" s="24">
        <f>(IF((VLOOKUP(Table1[[#This Row],[SKU]],'[1]All Skus'!$A:$Y,2,FALSE))="AKG",(VLOOKUP(Table1[[#This Row],[SKU]],'[1]All Skus'!$A:$Y,17,FALSE)),""))</f>
        <v>9002761035902</v>
      </c>
      <c r="M151" s="25">
        <f>(IF((VLOOKUP(Table1[[#This Row],[SKU]],'[1]All Skus'!$A:$Y,2,FALSE))="AKG",(VLOOKUP(Table1[[#This Row],[SKU]],'[1]All Skus'!$A:$Y,18,FALSE)),""))</f>
        <v>0</v>
      </c>
      <c r="N151" s="25">
        <f>(IF((VLOOKUP(Table1[[#This Row],[SKU]],'[1]All Skus'!$A:$Y,2,FALSE))="AKG",(VLOOKUP(Table1[[#This Row],[SKU]],'[1]All Skus'!$A:$Y,19,FALSE)),""))</f>
        <v>0</v>
      </c>
      <c r="O151" s="25">
        <f>(IF((VLOOKUP(Table1[[#This Row],[SKU]],'[1]All Skus'!$A:$Y,2,FALSE))="AKG",(VLOOKUP(Table1[[#This Row],[SKU]],'[1]All Skus'!$A:$Y,20,FALSE)),""))</f>
        <v>0</v>
      </c>
      <c r="P151" s="25">
        <f>(IF((VLOOKUP(Table1[[#This Row],[SKU]],'[1]All Skus'!$A:$Y,2,FALSE))="AKG",(VLOOKUP(Table1[[#This Row],[SKU]],'[1]All Skus'!$A:$Y,21,FALSE)),""))</f>
        <v>7.6</v>
      </c>
      <c r="Q151" s="25" t="str">
        <f>(IF((VLOOKUP(Table1[[#This Row],[SKU]],'[1]All Skus'!$A:$Y,2,FALSE))="AKG",(VLOOKUP(Table1[[#This Row],[SKU]],'[1]All Skus'!$A:$Y,22,FALSE)),""))</f>
        <v>HU</v>
      </c>
      <c r="R151" s="25" t="str">
        <f>(IF((VLOOKUP(Table1[[#This Row],[SKU]],'[1]All Skus'!$A:$Y,2,FALSE))="AKG",(VLOOKUP(Table1[[#This Row],[SKU]],'[1]All Skus'!$A:$Y,23,FALSE)),""))</f>
        <v>Compliant</v>
      </c>
      <c r="S151" s="26" t="str">
        <f>(IF((VLOOKUP(Table1[[#This Row],[SKU]],'[1]All Skus'!$A:$Y,2,FALSE))="AKG",(VLOOKUP(Table1[[#This Row],[SKU]],'[1]All Skus'!$A:$Y,24,FALSE)),""))</f>
        <v>https://www.akg.com/Integrated_Systems/conference-system-components/6500H00170.html</v>
      </c>
      <c r="T151" s="27">
        <v>149</v>
      </c>
    </row>
    <row r="152" spans="1:20" ht="15" customHeight="1" x14ac:dyDescent="0.3">
      <c r="A152" s="19" t="s">
        <v>169</v>
      </c>
      <c r="B152" s="20" t="str">
        <f>(IF((VLOOKUP(Table1[[#This Row],[SKU]],'[1]All Skus'!$A:$Y,2,FALSE))="AKG",(VLOOKUP(Table1[[#This Row],[SKU]],'[1]All Skus'!$A:$Y,3,FALSE)), ""))</f>
        <v>Installed</v>
      </c>
      <c r="C152" s="21" t="str">
        <f>(IF((VLOOKUP(Table1[[#This Row],[SKU]],'[1]All Skus'!$A:$Y,2,FALSE))="AKG",(VLOOKUP(Table1[[#This Row],[SKU]],'[1]All Skus'!$A:$Y,4,FALSE)),""))</f>
        <v>CS3 TROLLEY</v>
      </c>
      <c r="D152" s="21" t="str">
        <f>(IF((VLOOKUP(Table1[[#This Row],[SKU]],'[1]All Skus'!$A:$Y,2,FALSE))="AKG",(VLOOKUP(Table1[[#This Row],[SKU]],'[1]All Skus'!$A:$Y,5,FALSE)),""))</f>
        <v>AT510060</v>
      </c>
      <c r="E152" s="21">
        <f>(IF((VLOOKUP(Table1[[#This Row],[SKU]],'[1]All Skus'!$A:$Y,2,FALSE))="AKG",(VLOOKUP(Table1[[#This Row],[SKU]],'[1]All Skus'!$A:$Y,6,FALSE)),""))</f>
        <v>0</v>
      </c>
      <c r="F152" s="21">
        <f>(IF((VLOOKUP(Table1[[#This Row],[SKU]],'[1]All Skus'!$A:$Y,2,FALSE))="AKG",(VLOOKUP(Table1[[#This Row],[SKU]],'[1]All Skus'!$A:$Y,7,FALSE)),""))</f>
        <v>0</v>
      </c>
      <c r="G152" s="22" t="str">
        <f>(IF((VLOOKUP(Table1[[#This Row],[SKU]],'[1]All Skus'!$A:$Y,2,FALSE))="AKG",(VLOOKUP(Table1[[#This Row],[SKU]],'[1]All Skus'!$A:$Y,8,FALSE)),""))</f>
        <v>Conference System Equipment</v>
      </c>
      <c r="H152" s="22" t="str">
        <f>(IF((VLOOKUP(Table1[[#This Row],[SKU]],'[1]All Skus'!$A:$Y,2,FALSE))="AKG",(VLOOKUP(Table1[[#This Row],[SKU]],'[1]All Skus'!$A:$Y,9,FALSE)),""))</f>
        <v>including CS3 BU, CS3 DU 30, CS3 CU 30, Trolley</v>
      </c>
      <c r="I152" s="23">
        <f>(IF((VLOOKUP(Table1[[#This Row],[SKU]],'[1]All Skus'!$A:$Y,2,FALSE))="AKG",(VLOOKUP(Table1[[#This Row],[SKU]],'[1]All Skus'!$A:$Y,10,FALSE)),""))</f>
        <v>3040</v>
      </c>
      <c r="J152" s="23">
        <f>(IF((VLOOKUP(Table1[[#This Row],[SKU]],'[1]All Skus'!$A:$Y,2,FALSE))="AKG",(VLOOKUP(Table1[[#This Row],[SKU]],'[1]All Skus'!$A:$Y,11,FALSE)),""))</f>
        <v>3040</v>
      </c>
      <c r="K152" s="24">
        <f>(IF((VLOOKUP(Table1[[#This Row],[SKU]],'[1]All Skus'!$A:$Y,2,FALSE))="AKG",(VLOOKUP(Table1[[#This Row],[SKU]],'[1]All Skus'!$A:$Y,16,FALSE)),""))</f>
        <v>885038037026</v>
      </c>
      <c r="L152" s="24">
        <f>(IF((VLOOKUP(Table1[[#This Row],[SKU]],'[1]All Skus'!$A:$Y,2,FALSE))="AKG",(VLOOKUP(Table1[[#This Row],[SKU]],'[1]All Skus'!$A:$Y,17,FALSE)),""))</f>
        <v>9002761037029</v>
      </c>
      <c r="M152" s="25">
        <f>(IF((VLOOKUP(Table1[[#This Row],[SKU]],'[1]All Skus'!$A:$Y,2,FALSE))="AKG",(VLOOKUP(Table1[[#This Row],[SKU]],'[1]All Skus'!$A:$Y,18,FALSE)),""))</f>
        <v>13</v>
      </c>
      <c r="N152" s="25">
        <f>(IF((VLOOKUP(Table1[[#This Row],[SKU]],'[1]All Skus'!$A:$Y,2,FALSE))="AKG",(VLOOKUP(Table1[[#This Row],[SKU]],'[1]All Skus'!$A:$Y,19,FALSE)),""))</f>
        <v>26</v>
      </c>
      <c r="O152" s="25">
        <f>(IF((VLOOKUP(Table1[[#This Row],[SKU]],'[1]All Skus'!$A:$Y,2,FALSE))="AKG",(VLOOKUP(Table1[[#This Row],[SKU]],'[1]All Skus'!$A:$Y,20,FALSE)),""))</f>
        <v>18</v>
      </c>
      <c r="P152" s="25" t="str">
        <f>(IF((VLOOKUP(Table1[[#This Row],[SKU]],'[1]All Skus'!$A:$Y,2,FALSE))="AKG",(VLOOKUP(Table1[[#This Row],[SKU]],'[1]All Skus'!$A:$Y,21,FALSE)),""))</f>
        <v>n/a</v>
      </c>
      <c r="Q152" s="25" t="str">
        <f>(IF((VLOOKUP(Table1[[#This Row],[SKU]],'[1]All Skus'!$A:$Y,2,FALSE))="AKG",(VLOOKUP(Table1[[#This Row],[SKU]],'[1]All Skus'!$A:$Y,22,FALSE)),""))</f>
        <v>CN</v>
      </c>
      <c r="R152" s="25" t="str">
        <f>(IF((VLOOKUP(Table1[[#This Row],[SKU]],'[1]All Skus'!$A:$Y,2,FALSE))="AKG",(VLOOKUP(Table1[[#This Row],[SKU]],'[1]All Skus'!$A:$Y,23,FALSE)),""))</f>
        <v>Non Compliant</v>
      </c>
      <c r="S152" s="26" t="str">
        <f>(IF((VLOOKUP(Table1[[#This Row],[SKU]],'[1]All Skus'!$A:$Y,2,FALSE))="AKG",(VLOOKUP(Table1[[#This Row],[SKU]],'[1]All Skus'!$A:$Y,24,FALSE)),""))</f>
        <v>see single components</v>
      </c>
      <c r="T152" s="27">
        <v>150</v>
      </c>
    </row>
    <row r="153" spans="1:20" ht="15" customHeight="1" x14ac:dyDescent="0.3">
      <c r="A153" s="19" t="s">
        <v>170</v>
      </c>
      <c r="B153" s="20" t="str">
        <f>(IF((VLOOKUP(Table1[[#This Row],[SKU]],'[1]All Skus'!$A:$Y,2,FALSE))="AKG",(VLOOKUP(Table1[[#This Row],[SKU]],'[1]All Skus'!$A:$Y,3,FALSE)), ""))</f>
        <v>Installed</v>
      </c>
      <c r="C153" s="21" t="str">
        <f>(IF((VLOOKUP(Table1[[#This Row],[SKU]],'[1]All Skus'!$A:$Y,2,FALSE))="AKG",(VLOOKUP(Table1[[#This Row],[SKU]],'[1]All Skus'!$A:$Y,4,FALSE)),""))</f>
        <v>CSX IRT3</v>
      </c>
      <c r="D153" s="21" t="str">
        <f>(IF((VLOOKUP(Table1[[#This Row],[SKU]],'[1]All Skus'!$A:$Y,2,FALSE))="AKG",(VLOOKUP(Table1[[#This Row],[SKU]],'[1]All Skus'!$A:$Y,5,FALSE)),""))</f>
        <v>AT510000</v>
      </c>
      <c r="E153" s="21">
        <f>(IF((VLOOKUP(Table1[[#This Row],[SKU]],'[1]All Skus'!$A:$Y,2,FALSE))="AKG",(VLOOKUP(Table1[[#This Row],[SKU]],'[1]All Skus'!$A:$Y,6,FALSE)),""))</f>
        <v>0</v>
      </c>
      <c r="F153" s="21">
        <f>(IF((VLOOKUP(Table1[[#This Row],[SKU]],'[1]All Skus'!$A:$Y,2,FALSE))="AKG",(VLOOKUP(Table1[[#This Row],[SKU]],'[1]All Skus'!$A:$Y,7,FALSE)),""))</f>
        <v>0</v>
      </c>
      <c r="G153" s="22" t="str">
        <f>(IF((VLOOKUP(Table1[[#This Row],[SKU]],'[1]All Skus'!$A:$Y,2,FALSE))="AKG",(VLOOKUP(Table1[[#This Row],[SKU]],'[1]All Skus'!$A:$Y,8,FALSE)),""))</f>
        <v>Conference System Equipment</v>
      </c>
      <c r="H153" s="22" t="str">
        <f>(IF((VLOOKUP(Table1[[#This Row],[SKU]],'[1]All Skus'!$A:$Y,2,FALSE))="AKG",(VLOOKUP(Table1[[#This Row],[SKU]],'[1]All Skus'!$A:$Y,9,FALSE)),""))</f>
        <v>IR radiator spot</v>
      </c>
      <c r="I153" s="23">
        <f>(IF((VLOOKUP(Table1[[#This Row],[SKU]],'[1]All Skus'!$A:$Y,2,FALSE))="AKG",(VLOOKUP(Table1[[#This Row],[SKU]],'[1]All Skus'!$A:$Y,10,FALSE)),""))</f>
        <v>4735</v>
      </c>
      <c r="J153" s="23">
        <f>(IF((VLOOKUP(Table1[[#This Row],[SKU]],'[1]All Skus'!$A:$Y,2,FALSE))="AKG",(VLOOKUP(Table1[[#This Row],[SKU]],'[1]All Skus'!$A:$Y,11,FALSE)),""))</f>
        <v>3780</v>
      </c>
      <c r="K153" s="24">
        <f>(IF((VLOOKUP(Table1[[#This Row],[SKU]],'[1]All Skus'!$A:$Y,2,FALSE))="AKG",(VLOOKUP(Table1[[#This Row],[SKU]],'[1]All Skus'!$A:$Y,16,FALSE)),""))</f>
        <v>885038037156</v>
      </c>
      <c r="L153" s="24">
        <f>(IF((VLOOKUP(Table1[[#This Row],[SKU]],'[1]All Skus'!$A:$Y,2,FALSE))="AKG",(VLOOKUP(Table1[[#This Row],[SKU]],'[1]All Skus'!$A:$Y,17,FALSE)),""))</f>
        <v>9002761037159</v>
      </c>
      <c r="M153" s="25">
        <f>(IF((VLOOKUP(Table1[[#This Row],[SKU]],'[1]All Skus'!$A:$Y,2,FALSE))="AKG",(VLOOKUP(Table1[[#This Row],[SKU]],'[1]All Skus'!$A:$Y,18,FALSE)),""))</f>
        <v>5</v>
      </c>
      <c r="N153" s="25">
        <f>(IF((VLOOKUP(Table1[[#This Row],[SKU]],'[1]All Skus'!$A:$Y,2,FALSE))="AKG",(VLOOKUP(Table1[[#This Row],[SKU]],'[1]All Skus'!$A:$Y,19,FALSE)),""))</f>
        <v>13</v>
      </c>
      <c r="O153" s="25">
        <f>(IF((VLOOKUP(Table1[[#This Row],[SKU]],'[1]All Skus'!$A:$Y,2,FALSE))="AKG",(VLOOKUP(Table1[[#This Row],[SKU]],'[1]All Skus'!$A:$Y,20,FALSE)),""))</f>
        <v>12</v>
      </c>
      <c r="P153" s="25">
        <f>(IF((VLOOKUP(Table1[[#This Row],[SKU]],'[1]All Skus'!$A:$Y,2,FALSE))="AKG",(VLOOKUP(Table1[[#This Row],[SKU]],'[1]All Skus'!$A:$Y,21,FALSE)),""))</f>
        <v>3</v>
      </c>
      <c r="Q153" s="25" t="str">
        <f>(IF((VLOOKUP(Table1[[#This Row],[SKU]],'[1]All Skus'!$A:$Y,2,FALSE))="AKG",(VLOOKUP(Table1[[#This Row],[SKU]],'[1]All Skus'!$A:$Y,22,FALSE)),""))</f>
        <v>HU</v>
      </c>
      <c r="R153" s="25" t="str">
        <f>(IF((VLOOKUP(Table1[[#This Row],[SKU]],'[1]All Skus'!$A:$Y,2,FALSE))="AKG",(VLOOKUP(Table1[[#This Row],[SKU]],'[1]All Skus'!$A:$Y,23,FALSE)),""))</f>
        <v>Compliant</v>
      </c>
      <c r="S153" s="26" t="str">
        <f>(IF((VLOOKUP(Table1[[#This Row],[SKU]],'[1]All Skus'!$A:$Y,2,FALSE))="AKG",(VLOOKUP(Table1[[#This Row],[SKU]],'[1]All Skus'!$A:$Y,24,FALSE)),""))</f>
        <v>https://www.akg.com/Integrated_Systems/conference-system-components/6500H00210.html</v>
      </c>
      <c r="T153" s="27">
        <v>151</v>
      </c>
    </row>
    <row r="154" spans="1:20" ht="15" customHeight="1" x14ac:dyDescent="0.3">
      <c r="A154" s="19" t="s">
        <v>171</v>
      </c>
      <c r="B154" s="20" t="str">
        <f>(IF((VLOOKUP(Table1[[#This Row],[SKU]],'[1]All Skus'!$A:$Y,2,FALSE))="AKG",(VLOOKUP(Table1[[#This Row],[SKU]],'[1]All Skus'!$A:$Y,3,FALSE)), ""))</f>
        <v>Installed</v>
      </c>
      <c r="C154" s="21" t="str">
        <f>(IF((VLOOKUP(Table1[[#This Row],[SKU]],'[1]All Skus'!$A:$Y,2,FALSE))="AKG",(VLOOKUP(Table1[[#This Row],[SKU]],'[1]All Skus'!$A:$Y,4,FALSE)),""))</f>
        <v>CS3EC005</v>
      </c>
      <c r="D154" s="21" t="str">
        <f>(IF((VLOOKUP(Table1[[#This Row],[SKU]],'[1]All Skus'!$A:$Y,2,FALSE))="AKG",(VLOOKUP(Table1[[#This Row],[SKU]],'[1]All Skus'!$A:$Y,5,FALSE)),""))</f>
        <v>AT510060</v>
      </c>
      <c r="E154" s="21">
        <f>(IF((VLOOKUP(Table1[[#This Row],[SKU]],'[1]All Skus'!$A:$Y,2,FALSE))="AKG",(VLOOKUP(Table1[[#This Row],[SKU]],'[1]All Skus'!$A:$Y,6,FALSE)),""))</f>
        <v>0</v>
      </c>
      <c r="F154" s="21">
        <f>(IF((VLOOKUP(Table1[[#This Row],[SKU]],'[1]All Skus'!$A:$Y,2,FALSE))="AKG",(VLOOKUP(Table1[[#This Row],[SKU]],'[1]All Skus'!$A:$Y,7,FALSE)),""))</f>
        <v>0</v>
      </c>
      <c r="G154" s="22" t="str">
        <f>(IF((VLOOKUP(Table1[[#This Row],[SKU]],'[1]All Skus'!$A:$Y,2,FALSE))="AKG",(VLOOKUP(Table1[[#This Row],[SKU]],'[1]All Skus'!$A:$Y,8,FALSE)),""))</f>
        <v>Conference System Equipment</v>
      </c>
      <c r="H154" s="22" t="str">
        <f>(IF((VLOOKUP(Table1[[#This Row],[SKU]],'[1]All Skus'!$A:$Y,2,FALSE))="AKG",(VLOOKUP(Table1[[#This Row],[SKU]],'[1]All Skus'!$A:$Y,9,FALSE)),""))</f>
        <v>CS3 5 meter cable</v>
      </c>
      <c r="I154" s="23">
        <f>(IF((VLOOKUP(Table1[[#This Row],[SKU]],'[1]All Skus'!$A:$Y,2,FALSE))="AKG",(VLOOKUP(Table1[[#This Row],[SKU]],'[1]All Skus'!$A:$Y,10,FALSE)),""))</f>
        <v>85</v>
      </c>
      <c r="J154" s="23">
        <f>(IF((VLOOKUP(Table1[[#This Row],[SKU]],'[1]All Skus'!$A:$Y,2,FALSE))="AKG",(VLOOKUP(Table1[[#This Row],[SKU]],'[1]All Skus'!$A:$Y,11,FALSE)),""))</f>
        <v>85</v>
      </c>
      <c r="K154" s="24">
        <f>(IF((VLOOKUP(Table1[[#This Row],[SKU]],'[1]All Skus'!$A:$Y,2,FALSE))="AKG",(VLOOKUP(Table1[[#This Row],[SKU]],'[1]All Skus'!$A:$Y,16,FALSE)),""))</f>
        <v>885038034964</v>
      </c>
      <c r="L154" s="24">
        <f>(IF((VLOOKUP(Table1[[#This Row],[SKU]],'[1]All Skus'!$A:$Y,2,FALSE))="AKG",(VLOOKUP(Table1[[#This Row],[SKU]],'[1]All Skus'!$A:$Y,17,FALSE)),""))</f>
        <v>9002761034967</v>
      </c>
      <c r="M154" s="25">
        <f>(IF((VLOOKUP(Table1[[#This Row],[SKU]],'[1]All Skus'!$A:$Y,2,FALSE))="AKG",(VLOOKUP(Table1[[#This Row],[SKU]],'[1]All Skus'!$A:$Y,18,FALSE)),""))</f>
        <v>2</v>
      </c>
      <c r="N154" s="25">
        <f>(IF((VLOOKUP(Table1[[#This Row],[SKU]],'[1]All Skus'!$A:$Y,2,FALSE))="AKG",(VLOOKUP(Table1[[#This Row],[SKU]],'[1]All Skus'!$A:$Y,19,FALSE)),""))</f>
        <v>13.5</v>
      </c>
      <c r="O154" s="25">
        <f>(IF((VLOOKUP(Table1[[#This Row],[SKU]],'[1]All Skus'!$A:$Y,2,FALSE))="AKG",(VLOOKUP(Table1[[#This Row],[SKU]],'[1]All Skus'!$A:$Y,20,FALSE)),""))</f>
        <v>9</v>
      </c>
      <c r="P154" s="25">
        <f>(IF((VLOOKUP(Table1[[#This Row],[SKU]],'[1]All Skus'!$A:$Y,2,FALSE))="AKG",(VLOOKUP(Table1[[#This Row],[SKU]],'[1]All Skus'!$A:$Y,21,FALSE)),""))</f>
        <v>2</v>
      </c>
      <c r="Q154" s="25" t="str">
        <f>(IF((VLOOKUP(Table1[[#This Row],[SKU]],'[1]All Skus'!$A:$Y,2,FALSE))="AKG",(VLOOKUP(Table1[[#This Row],[SKU]],'[1]All Skus'!$A:$Y,22,FALSE)),""))</f>
        <v>CN</v>
      </c>
      <c r="R154" s="25" t="str">
        <f>(IF((VLOOKUP(Table1[[#This Row],[SKU]],'[1]All Skus'!$A:$Y,2,FALSE))="AKG",(VLOOKUP(Table1[[#This Row],[SKU]],'[1]All Skus'!$A:$Y,23,FALSE)),""))</f>
        <v>Non Compliant</v>
      </c>
      <c r="S154" s="26" t="str">
        <f>(IF((VLOOKUP(Table1[[#This Row],[SKU]],'[1]All Skus'!$A:$Y,2,FALSE))="AKG",(VLOOKUP(Table1[[#This Row],[SKU]],'[1]All Skus'!$A:$Y,24,FALSE)),""))</f>
        <v>https://www.akg.com/cs3-system.html?dwvar_CS3System_color=Black-GLOBAL-Current#q=cs3&amp;simplesearch=Go&amp;start=1</v>
      </c>
      <c r="T154" s="27">
        <v>152</v>
      </c>
    </row>
    <row r="155" spans="1:20" ht="15" customHeight="1" x14ac:dyDescent="0.3">
      <c r="A155" s="19" t="s">
        <v>172</v>
      </c>
      <c r="B155" s="20" t="str">
        <f>(IF((VLOOKUP(Table1[[#This Row],[SKU]],'[1]All Skus'!$A:$Y,2,FALSE))="AKG",(VLOOKUP(Table1[[#This Row],[SKU]],'[1]All Skus'!$A:$Y,3,FALSE)), ""))</f>
        <v>Installed</v>
      </c>
      <c r="C155" s="21" t="str">
        <f>(IF((VLOOKUP(Table1[[#This Row],[SKU]],'[1]All Skus'!$A:$Y,2,FALSE))="AKG",(VLOOKUP(Table1[[#This Row],[SKU]],'[1]All Skus'!$A:$Y,4,FALSE)),""))</f>
        <v>CS3TC</v>
      </c>
      <c r="D155" s="21" t="str">
        <f>(IF((VLOOKUP(Table1[[#This Row],[SKU]],'[1]All Skus'!$A:$Y,2,FALSE))="AKG",(VLOOKUP(Table1[[#This Row],[SKU]],'[1]All Skus'!$A:$Y,5,FALSE)),""))</f>
        <v>AT510060</v>
      </c>
      <c r="E155" s="21">
        <f>(IF((VLOOKUP(Table1[[#This Row],[SKU]],'[1]All Skus'!$A:$Y,2,FALSE))="AKG",(VLOOKUP(Table1[[#This Row],[SKU]],'[1]All Skus'!$A:$Y,6,FALSE)),""))</f>
        <v>0</v>
      </c>
      <c r="F155" s="21">
        <f>(IF((VLOOKUP(Table1[[#This Row],[SKU]],'[1]All Skus'!$A:$Y,2,FALSE))="AKG",(VLOOKUP(Table1[[#This Row],[SKU]],'[1]All Skus'!$A:$Y,7,FALSE)),""))</f>
        <v>0</v>
      </c>
      <c r="G155" s="22" t="str">
        <f>(IF((VLOOKUP(Table1[[#This Row],[SKU]],'[1]All Skus'!$A:$Y,2,FALSE))="AKG",(VLOOKUP(Table1[[#This Row],[SKU]],'[1]All Skus'!$A:$Y,8,FALSE)),""))</f>
        <v>Conference System Equipment</v>
      </c>
      <c r="H155" s="22" t="str">
        <f>(IF((VLOOKUP(Table1[[#This Row],[SKU]],'[1]All Skus'!$A:$Y,2,FALSE))="AKG",(VLOOKUP(Table1[[#This Row],[SKU]],'[1]All Skus'!$A:$Y,9,FALSE)),""))</f>
        <v>CS3 T connector</v>
      </c>
      <c r="I155" s="23">
        <f>(IF((VLOOKUP(Table1[[#This Row],[SKU]],'[1]All Skus'!$A:$Y,2,FALSE))="AKG",(VLOOKUP(Table1[[#This Row],[SKU]],'[1]All Skus'!$A:$Y,10,FALSE)),""))</f>
        <v>83</v>
      </c>
      <c r="J155" s="23">
        <f>(IF((VLOOKUP(Table1[[#This Row],[SKU]],'[1]All Skus'!$A:$Y,2,FALSE))="AKG",(VLOOKUP(Table1[[#This Row],[SKU]],'[1]All Skus'!$A:$Y,11,FALSE)),""))</f>
        <v>83</v>
      </c>
      <c r="K155" s="24">
        <f>(IF((VLOOKUP(Table1[[#This Row],[SKU]],'[1]All Skus'!$A:$Y,2,FALSE))="AKG",(VLOOKUP(Table1[[#This Row],[SKU]],'[1]All Skus'!$A:$Y,16,FALSE)),""))</f>
        <v>885038035039</v>
      </c>
      <c r="L155" s="24">
        <f>(IF((VLOOKUP(Table1[[#This Row],[SKU]],'[1]All Skus'!$A:$Y,2,FALSE))="AKG",(VLOOKUP(Table1[[#This Row],[SKU]],'[1]All Skus'!$A:$Y,17,FALSE)),""))</f>
        <v>9002761035032</v>
      </c>
      <c r="M155" s="25">
        <f>(IF((VLOOKUP(Table1[[#This Row],[SKU]],'[1]All Skus'!$A:$Y,2,FALSE))="AKG",(VLOOKUP(Table1[[#This Row],[SKU]],'[1]All Skus'!$A:$Y,18,FALSE)),""))</f>
        <v>1</v>
      </c>
      <c r="N155" s="25">
        <f>(IF((VLOOKUP(Table1[[#This Row],[SKU]],'[1]All Skus'!$A:$Y,2,FALSE))="AKG",(VLOOKUP(Table1[[#This Row],[SKU]],'[1]All Skus'!$A:$Y,19,FALSE)),""))</f>
        <v>5</v>
      </c>
      <c r="O155" s="25">
        <f>(IF((VLOOKUP(Table1[[#This Row],[SKU]],'[1]All Skus'!$A:$Y,2,FALSE))="AKG",(VLOOKUP(Table1[[#This Row],[SKU]],'[1]All Skus'!$A:$Y,20,FALSE)),""))</f>
        <v>4</v>
      </c>
      <c r="P155" s="25">
        <f>(IF((VLOOKUP(Table1[[#This Row],[SKU]],'[1]All Skus'!$A:$Y,2,FALSE))="AKG",(VLOOKUP(Table1[[#This Row],[SKU]],'[1]All Skus'!$A:$Y,21,FALSE)),""))</f>
        <v>0.8</v>
      </c>
      <c r="Q155" s="25" t="str">
        <f>(IF((VLOOKUP(Table1[[#This Row],[SKU]],'[1]All Skus'!$A:$Y,2,FALSE))="AKG",(VLOOKUP(Table1[[#This Row],[SKU]],'[1]All Skus'!$A:$Y,22,FALSE)),""))</f>
        <v>CN</v>
      </c>
      <c r="R155" s="25" t="str">
        <f>(IF((VLOOKUP(Table1[[#This Row],[SKU]],'[1]All Skus'!$A:$Y,2,FALSE))="AKG",(VLOOKUP(Table1[[#This Row],[SKU]],'[1]All Skus'!$A:$Y,23,FALSE)),""))</f>
        <v>Non Compliant</v>
      </c>
      <c r="S155" s="26" t="str">
        <f>(IF((VLOOKUP(Table1[[#This Row],[SKU]],'[1]All Skus'!$A:$Y,2,FALSE))="AKG",(VLOOKUP(Table1[[#This Row],[SKU]],'[1]All Skus'!$A:$Y,24,FALSE)),""))</f>
        <v>https://www.akg.com/Integrated_Systems/conference-system-components/CS3TC.html?dwvar_CS3TC_color=Black-GLOBAL-Current</v>
      </c>
      <c r="T155" s="27">
        <v>153</v>
      </c>
    </row>
    <row r="156" spans="1:20" ht="15" customHeight="1" x14ac:dyDescent="0.3">
      <c r="A156" s="19" t="s">
        <v>173</v>
      </c>
      <c r="B156" s="20" t="str">
        <f>(IF((VLOOKUP(Table1[[#This Row],[SKU]],'[1]All Skus'!$A:$Y,2,FALSE))="AKG",(VLOOKUP(Table1[[#This Row],[SKU]],'[1]All Skus'!$A:$Y,3,FALSE)), ""))</f>
        <v>Installed</v>
      </c>
      <c r="C156" s="21" t="str">
        <f>(IF((VLOOKUP(Table1[[#This Row],[SKU]],'[1]All Skus'!$A:$Y,2,FALSE))="AKG",(VLOOKUP(Table1[[#This Row],[SKU]],'[1]All Skus'!$A:$Y,4,FALSE)),""))</f>
        <v>CS3EC020</v>
      </c>
      <c r="D156" s="21" t="str">
        <f>(IF((VLOOKUP(Table1[[#This Row],[SKU]],'[1]All Skus'!$A:$Y,2,FALSE))="AKG",(VLOOKUP(Table1[[#This Row],[SKU]],'[1]All Skus'!$A:$Y,5,FALSE)),""))</f>
        <v>AT510060</v>
      </c>
      <c r="E156" s="21">
        <f>(IF((VLOOKUP(Table1[[#This Row],[SKU]],'[1]All Skus'!$A:$Y,2,FALSE))="AKG",(VLOOKUP(Table1[[#This Row],[SKU]],'[1]All Skus'!$A:$Y,6,FALSE)),""))</f>
        <v>0</v>
      </c>
      <c r="F156" s="21" t="str">
        <f>(IF((VLOOKUP(Table1[[#This Row],[SKU]],'[1]All Skus'!$A:$Y,2,FALSE))="AKG",(VLOOKUP(Table1[[#This Row],[SKU]],'[1]All Skus'!$A:$Y,7,FALSE)),""))</f>
        <v>Limited Quantity</v>
      </c>
      <c r="G156" s="22" t="str">
        <f>(IF((VLOOKUP(Table1[[#This Row],[SKU]],'[1]All Skus'!$A:$Y,2,FALSE))="AKG",(VLOOKUP(Table1[[#This Row],[SKU]],'[1]All Skus'!$A:$Y,8,FALSE)),""))</f>
        <v>Conference System Equipment</v>
      </c>
      <c r="H156" s="22" t="str">
        <f>(IF((VLOOKUP(Table1[[#This Row],[SKU]],'[1]All Skus'!$A:$Y,2,FALSE))="AKG",(VLOOKUP(Table1[[#This Row],[SKU]],'[1]All Skus'!$A:$Y,9,FALSE)),""))</f>
        <v>CS3 20 meter cable</v>
      </c>
      <c r="I156" s="23">
        <f>(IF((VLOOKUP(Table1[[#This Row],[SKU]],'[1]All Skus'!$A:$Y,2,FALSE))="AKG",(VLOOKUP(Table1[[#This Row],[SKU]],'[1]All Skus'!$A:$Y,10,FALSE)),""))</f>
        <v>325</v>
      </c>
      <c r="J156" s="23">
        <f>(IF((VLOOKUP(Table1[[#This Row],[SKU]],'[1]All Skus'!$A:$Y,2,FALSE))="AKG",(VLOOKUP(Table1[[#This Row],[SKU]],'[1]All Skus'!$A:$Y,11,FALSE)),""))</f>
        <v>325</v>
      </c>
      <c r="K156" s="24">
        <f>(IF((VLOOKUP(Table1[[#This Row],[SKU]],'[1]All Skus'!$A:$Y,2,FALSE))="AKG",(VLOOKUP(Table1[[#This Row],[SKU]],'[1]All Skus'!$A:$Y,16,FALSE)),""))</f>
        <v>885038034988</v>
      </c>
      <c r="L156" s="24">
        <f>(IF((VLOOKUP(Table1[[#This Row],[SKU]],'[1]All Skus'!$A:$Y,2,FALSE))="AKG",(VLOOKUP(Table1[[#This Row],[SKU]],'[1]All Skus'!$A:$Y,17,FALSE)),""))</f>
        <v>9002761034981</v>
      </c>
      <c r="M156" s="25">
        <f>(IF((VLOOKUP(Table1[[#This Row],[SKU]],'[1]All Skus'!$A:$Y,2,FALSE))="AKG",(VLOOKUP(Table1[[#This Row],[SKU]],'[1]All Skus'!$A:$Y,18,FALSE)),""))</f>
        <v>2</v>
      </c>
      <c r="N156" s="25">
        <f>(IF((VLOOKUP(Table1[[#This Row],[SKU]],'[1]All Skus'!$A:$Y,2,FALSE))="AKG",(VLOOKUP(Table1[[#This Row],[SKU]],'[1]All Skus'!$A:$Y,19,FALSE)),""))</f>
        <v>11</v>
      </c>
      <c r="O156" s="25">
        <f>(IF((VLOOKUP(Table1[[#This Row],[SKU]],'[1]All Skus'!$A:$Y,2,FALSE))="AKG",(VLOOKUP(Table1[[#This Row],[SKU]],'[1]All Skus'!$A:$Y,20,FALSE)),""))</f>
        <v>8</v>
      </c>
      <c r="P156" s="25">
        <f>(IF((VLOOKUP(Table1[[#This Row],[SKU]],'[1]All Skus'!$A:$Y,2,FALSE))="AKG",(VLOOKUP(Table1[[#This Row],[SKU]],'[1]All Skus'!$A:$Y,21,FALSE)),""))</f>
        <v>3.6</v>
      </c>
      <c r="Q156" s="25" t="str">
        <f>(IF((VLOOKUP(Table1[[#This Row],[SKU]],'[1]All Skus'!$A:$Y,2,FALSE))="AKG",(VLOOKUP(Table1[[#This Row],[SKU]],'[1]All Skus'!$A:$Y,22,FALSE)),""))</f>
        <v>CN</v>
      </c>
      <c r="R156" s="25" t="str">
        <f>(IF((VLOOKUP(Table1[[#This Row],[SKU]],'[1]All Skus'!$A:$Y,2,FALSE))="AKG",(VLOOKUP(Table1[[#This Row],[SKU]],'[1]All Skus'!$A:$Y,23,FALSE)),""))</f>
        <v>Non Compliant</v>
      </c>
      <c r="S156" s="26" t="str">
        <f>(IF((VLOOKUP(Table1[[#This Row],[SKU]],'[1]All Skus'!$A:$Y,2,FALSE))="AKG",(VLOOKUP(Table1[[#This Row],[SKU]],'[1]All Skus'!$A:$Y,24,FALSE)),""))</f>
        <v>https://www.akg.com/cs3-system.html?dwvar_CS3System_color=Black-GLOBAL-Current#q=cs3&amp;simplesearch=Go&amp;start=1</v>
      </c>
      <c r="T156" s="27">
        <v>154</v>
      </c>
    </row>
    <row r="157" spans="1:20" ht="15" customHeight="1" x14ac:dyDescent="0.3">
      <c r="A157" s="19" t="s">
        <v>174</v>
      </c>
      <c r="B157" s="20" t="str">
        <f>(IF((VLOOKUP(Table1[[#This Row],[SKU]],'[1]All Skus'!$A:$Y,2,FALSE))="AKG",(VLOOKUP(Table1[[#This Row],[SKU]],'[1]All Skus'!$A:$Y,3,FALSE)), ""))</f>
        <v>Installed</v>
      </c>
      <c r="C157" s="21" t="str">
        <f>(IF((VLOOKUP(Table1[[#This Row],[SKU]],'[1]All Skus'!$A:$Y,2,FALSE))="AKG",(VLOOKUP(Table1[[#This Row],[SKU]],'[1]All Skus'!$A:$Y,4,FALSE)),""))</f>
        <v>CS3EC050</v>
      </c>
      <c r="D157" s="21" t="str">
        <f>(IF((VLOOKUP(Table1[[#This Row],[SKU]],'[1]All Skus'!$A:$Y,2,FALSE))="AKG",(VLOOKUP(Table1[[#This Row],[SKU]],'[1]All Skus'!$A:$Y,5,FALSE)),""))</f>
        <v>AT510060</v>
      </c>
      <c r="E157" s="21">
        <f>(IF((VLOOKUP(Table1[[#This Row],[SKU]],'[1]All Skus'!$A:$Y,2,FALSE))="AKG",(VLOOKUP(Table1[[#This Row],[SKU]],'[1]All Skus'!$A:$Y,6,FALSE)),""))</f>
        <v>0</v>
      </c>
      <c r="F157" s="21">
        <f>(IF((VLOOKUP(Table1[[#This Row],[SKU]],'[1]All Skus'!$A:$Y,2,FALSE))="AKG",(VLOOKUP(Table1[[#This Row],[SKU]],'[1]All Skus'!$A:$Y,7,FALSE)),""))</f>
        <v>0</v>
      </c>
      <c r="G157" s="22" t="str">
        <f>(IF((VLOOKUP(Table1[[#This Row],[SKU]],'[1]All Skus'!$A:$Y,2,FALSE))="AKG",(VLOOKUP(Table1[[#This Row],[SKU]],'[1]All Skus'!$A:$Y,8,FALSE)),""))</f>
        <v>Conference System Equipment</v>
      </c>
      <c r="H157" s="22" t="str">
        <f>(IF((VLOOKUP(Table1[[#This Row],[SKU]],'[1]All Skus'!$A:$Y,2,FALSE))="AKG",(VLOOKUP(Table1[[#This Row],[SKU]],'[1]All Skus'!$A:$Y,9,FALSE)),""))</f>
        <v>CS3 50 meter cable</v>
      </c>
      <c r="I157" s="23">
        <f>(IF((VLOOKUP(Table1[[#This Row],[SKU]],'[1]All Skus'!$A:$Y,2,FALSE))="AKG",(VLOOKUP(Table1[[#This Row],[SKU]],'[1]All Skus'!$A:$Y,10,FALSE)),""))</f>
        <v>605</v>
      </c>
      <c r="J157" s="23">
        <f>(IF((VLOOKUP(Table1[[#This Row],[SKU]],'[1]All Skus'!$A:$Y,2,FALSE))="AKG",(VLOOKUP(Table1[[#This Row],[SKU]],'[1]All Skus'!$A:$Y,11,FALSE)),""))</f>
        <v>605</v>
      </c>
      <c r="K157" s="24">
        <f>(IF((VLOOKUP(Table1[[#This Row],[SKU]],'[1]All Skus'!$A:$Y,2,FALSE))="AKG",(VLOOKUP(Table1[[#This Row],[SKU]],'[1]All Skus'!$A:$Y,16,FALSE)),""))</f>
        <v>885038034995</v>
      </c>
      <c r="L157" s="24">
        <f>(IF((VLOOKUP(Table1[[#This Row],[SKU]],'[1]All Skus'!$A:$Y,2,FALSE))="AKG",(VLOOKUP(Table1[[#This Row],[SKU]],'[1]All Skus'!$A:$Y,17,FALSE)),""))</f>
        <v>9002761034998</v>
      </c>
      <c r="M157" s="25">
        <f>(IF((VLOOKUP(Table1[[#This Row],[SKU]],'[1]All Skus'!$A:$Y,2,FALSE))="AKG",(VLOOKUP(Table1[[#This Row],[SKU]],'[1]All Skus'!$A:$Y,18,FALSE)),""))</f>
        <v>3</v>
      </c>
      <c r="N157" s="25">
        <f>(IF((VLOOKUP(Table1[[#This Row],[SKU]],'[1]All Skus'!$A:$Y,2,FALSE))="AKG",(VLOOKUP(Table1[[#This Row],[SKU]],'[1]All Skus'!$A:$Y,19,FALSE)),""))</f>
        <v>15</v>
      </c>
      <c r="O157" s="25">
        <f>(IF((VLOOKUP(Table1[[#This Row],[SKU]],'[1]All Skus'!$A:$Y,2,FALSE))="AKG",(VLOOKUP(Table1[[#This Row],[SKU]],'[1]All Skus'!$A:$Y,20,FALSE)),""))</f>
        <v>10</v>
      </c>
      <c r="P157" s="25">
        <f>(IF((VLOOKUP(Table1[[#This Row],[SKU]],'[1]All Skus'!$A:$Y,2,FALSE))="AKG",(VLOOKUP(Table1[[#This Row],[SKU]],'[1]All Skus'!$A:$Y,21,FALSE)),""))</f>
        <v>4.4000000000000004</v>
      </c>
      <c r="Q157" s="25" t="str">
        <f>(IF((VLOOKUP(Table1[[#This Row],[SKU]],'[1]All Skus'!$A:$Y,2,FALSE))="AKG",(VLOOKUP(Table1[[#This Row],[SKU]],'[1]All Skus'!$A:$Y,22,FALSE)),""))</f>
        <v>CN</v>
      </c>
      <c r="R157" s="25" t="str">
        <f>(IF((VLOOKUP(Table1[[#This Row],[SKU]],'[1]All Skus'!$A:$Y,2,FALSE))="AKG",(VLOOKUP(Table1[[#This Row],[SKU]],'[1]All Skus'!$A:$Y,23,FALSE)),""))</f>
        <v>Non Compliant</v>
      </c>
      <c r="S157" s="26" t="str">
        <f>(IF((VLOOKUP(Table1[[#This Row],[SKU]],'[1]All Skus'!$A:$Y,2,FALSE))="AKG",(VLOOKUP(Table1[[#This Row],[SKU]],'[1]All Skus'!$A:$Y,24,FALSE)),""))</f>
        <v>https://www.akg.com/cs3-system.html?dwvar_CS3System_color=Black-GLOBAL-Current#q=cs3&amp;simplesearch=Go&amp;start=1</v>
      </c>
      <c r="T157" s="27">
        <v>155</v>
      </c>
    </row>
    <row r="158" spans="1:20" ht="15" customHeight="1" x14ac:dyDescent="0.3">
      <c r="A158" s="19" t="s">
        <v>175</v>
      </c>
      <c r="B158" s="20" t="str">
        <f>(IF((VLOOKUP(Table1[[#This Row],[SKU]],'[1]All Skus'!$A:$Y,2,FALSE))="AKG",(VLOOKUP(Table1[[#This Row],[SKU]],'[1]All Skus'!$A:$Y,3,FALSE)), ""))</f>
        <v>Installed</v>
      </c>
      <c r="C158" s="21" t="str">
        <f>(IF((VLOOKUP(Table1[[#This Row],[SKU]],'[1]All Skus'!$A:$Y,2,FALSE))="AKG",(VLOOKUP(Table1[[#This Row],[SKU]],'[1]All Skus'!$A:$Y,4,FALSE)),""))</f>
        <v>CS3EC100</v>
      </c>
      <c r="D158" s="21" t="str">
        <f>(IF((VLOOKUP(Table1[[#This Row],[SKU]],'[1]All Skus'!$A:$Y,2,FALSE))="AKG",(VLOOKUP(Table1[[#This Row],[SKU]],'[1]All Skus'!$A:$Y,5,FALSE)),""))</f>
        <v>AT510060</v>
      </c>
      <c r="E158" s="21">
        <f>(IF((VLOOKUP(Table1[[#This Row],[SKU]],'[1]All Skus'!$A:$Y,2,FALSE))="AKG",(VLOOKUP(Table1[[#This Row],[SKU]],'[1]All Skus'!$A:$Y,6,FALSE)),""))</f>
        <v>0</v>
      </c>
      <c r="F158" s="21" t="str">
        <f>(IF((VLOOKUP(Table1[[#This Row],[SKU]],'[1]All Skus'!$A:$Y,2,FALSE))="AKG",(VLOOKUP(Table1[[#This Row],[SKU]],'[1]All Skus'!$A:$Y,7,FALSE)),""))</f>
        <v>Limited Quantity</v>
      </c>
      <c r="G158" s="22" t="str">
        <f>(IF((VLOOKUP(Table1[[#This Row],[SKU]],'[1]All Skus'!$A:$Y,2,FALSE))="AKG",(VLOOKUP(Table1[[#This Row],[SKU]],'[1]All Skus'!$A:$Y,8,FALSE)),""))</f>
        <v>Conference System Equipment</v>
      </c>
      <c r="H158" s="22" t="str">
        <f>(IF((VLOOKUP(Table1[[#This Row],[SKU]],'[1]All Skus'!$A:$Y,2,FALSE))="AKG",(VLOOKUP(Table1[[#This Row],[SKU]],'[1]All Skus'!$A:$Y,9,FALSE)),""))</f>
        <v>CS3 100 meter cable</v>
      </c>
      <c r="I158" s="23">
        <f>(IF((VLOOKUP(Table1[[#This Row],[SKU]],'[1]All Skus'!$A:$Y,2,FALSE))="AKG",(VLOOKUP(Table1[[#This Row],[SKU]],'[1]All Skus'!$A:$Y,10,FALSE)),""))</f>
        <v>891</v>
      </c>
      <c r="J158" s="23">
        <f>(IF((VLOOKUP(Table1[[#This Row],[SKU]],'[1]All Skus'!$A:$Y,2,FALSE))="AKG",(VLOOKUP(Table1[[#This Row],[SKU]],'[1]All Skus'!$A:$Y,11,FALSE)),""))</f>
        <v>891</v>
      </c>
      <c r="K158" s="24">
        <f>(IF((VLOOKUP(Table1[[#This Row],[SKU]],'[1]All Skus'!$A:$Y,2,FALSE))="AKG",(VLOOKUP(Table1[[#This Row],[SKU]],'[1]All Skus'!$A:$Y,16,FALSE)),""))</f>
        <v>885038035008</v>
      </c>
      <c r="L158" s="24">
        <f>(IF((VLOOKUP(Table1[[#This Row],[SKU]],'[1]All Skus'!$A:$Y,2,FALSE))="AKG",(VLOOKUP(Table1[[#This Row],[SKU]],'[1]All Skus'!$A:$Y,17,FALSE)),""))</f>
        <v>9002761035001</v>
      </c>
      <c r="M158" s="25">
        <f>(IF((VLOOKUP(Table1[[#This Row],[SKU]],'[1]All Skus'!$A:$Y,2,FALSE))="AKG",(VLOOKUP(Table1[[#This Row],[SKU]],'[1]All Skus'!$A:$Y,18,FALSE)),""))</f>
        <v>4</v>
      </c>
      <c r="N158" s="25">
        <f>(IF((VLOOKUP(Table1[[#This Row],[SKU]],'[1]All Skus'!$A:$Y,2,FALSE))="AKG",(VLOOKUP(Table1[[#This Row],[SKU]],'[1]All Skus'!$A:$Y,19,FALSE)),""))</f>
        <v>14</v>
      </c>
      <c r="O158" s="25">
        <f>(IF((VLOOKUP(Table1[[#This Row],[SKU]],'[1]All Skus'!$A:$Y,2,FALSE))="AKG",(VLOOKUP(Table1[[#This Row],[SKU]],'[1]All Skus'!$A:$Y,20,FALSE)),""))</f>
        <v>12</v>
      </c>
      <c r="P158" s="25">
        <f>(IF((VLOOKUP(Table1[[#This Row],[SKU]],'[1]All Skus'!$A:$Y,2,FALSE))="AKG",(VLOOKUP(Table1[[#This Row],[SKU]],'[1]All Skus'!$A:$Y,21,FALSE)),""))</f>
        <v>4.4000000000000004</v>
      </c>
      <c r="Q158" s="25" t="str">
        <f>(IF((VLOOKUP(Table1[[#This Row],[SKU]],'[1]All Skus'!$A:$Y,2,FALSE))="AKG",(VLOOKUP(Table1[[#This Row],[SKU]],'[1]All Skus'!$A:$Y,22,FALSE)),""))</f>
        <v>CN</v>
      </c>
      <c r="R158" s="25" t="str">
        <f>(IF((VLOOKUP(Table1[[#This Row],[SKU]],'[1]All Skus'!$A:$Y,2,FALSE))="AKG",(VLOOKUP(Table1[[#This Row],[SKU]],'[1]All Skus'!$A:$Y,23,FALSE)),""))</f>
        <v>Non Compliant</v>
      </c>
      <c r="S158" s="26" t="str">
        <f>(IF((VLOOKUP(Table1[[#This Row],[SKU]],'[1]All Skus'!$A:$Y,2,FALSE))="AKG",(VLOOKUP(Table1[[#This Row],[SKU]],'[1]All Skus'!$A:$Y,24,FALSE)),""))</f>
        <v>https://www.akg.com/cs3-system.html?dwvar_CS3System_color=Black-GLOBAL-Current#q=cs3&amp;simplesearch=Go&amp;start=1</v>
      </c>
      <c r="T158" s="27">
        <v>156</v>
      </c>
    </row>
    <row r="159" spans="1:20" ht="15" customHeight="1" x14ac:dyDescent="0.3">
      <c r="A159" s="19" t="s">
        <v>176</v>
      </c>
      <c r="B159" s="20" t="str">
        <f>(IF((VLOOKUP(Table1[[#This Row],[SKU]],'[1]All Skus'!$A:$Y,2,FALSE))="AKG",(VLOOKUP(Table1[[#This Row],[SKU]],'[1]All Skus'!$A:$Y,3,FALSE)), ""))</f>
        <v>Installed</v>
      </c>
      <c r="C159" s="21" t="str">
        <f>(IF((VLOOKUP(Table1[[#This Row],[SKU]],'[1]All Skus'!$A:$Y,2,FALSE))="AKG",(VLOOKUP(Table1[[#This Row],[SKU]],'[1]All Skus'!$A:$Y,4,FALSE)),""))</f>
        <v>CS3ECT002</v>
      </c>
      <c r="D159" s="21" t="str">
        <f>(IF((VLOOKUP(Table1[[#This Row],[SKU]],'[1]All Skus'!$A:$Y,2,FALSE))="AKG",(VLOOKUP(Table1[[#This Row],[SKU]],'[1]All Skus'!$A:$Y,5,FALSE)),""))</f>
        <v>AT510060</v>
      </c>
      <c r="E159" s="21">
        <f>(IF((VLOOKUP(Table1[[#This Row],[SKU]],'[1]All Skus'!$A:$Y,2,FALSE))="AKG",(VLOOKUP(Table1[[#This Row],[SKU]],'[1]All Skus'!$A:$Y,6,FALSE)),""))</f>
        <v>0</v>
      </c>
      <c r="F159" s="21">
        <f>(IF((VLOOKUP(Table1[[#This Row],[SKU]],'[1]All Skus'!$A:$Y,2,FALSE))="AKG",(VLOOKUP(Table1[[#This Row],[SKU]],'[1]All Skus'!$A:$Y,7,FALSE)),""))</f>
        <v>0</v>
      </c>
      <c r="G159" s="22" t="str">
        <f>(IF((VLOOKUP(Table1[[#This Row],[SKU]],'[1]All Skus'!$A:$Y,2,FALSE))="AKG",(VLOOKUP(Table1[[#This Row],[SKU]],'[1]All Skus'!$A:$Y,8,FALSE)),""))</f>
        <v>Conference System Equipment</v>
      </c>
      <c r="H159" s="22" t="str">
        <f>(IF((VLOOKUP(Table1[[#This Row],[SKU]],'[1]All Skus'!$A:$Y,2,FALSE))="AKG",(VLOOKUP(Table1[[#This Row],[SKU]],'[1]All Skus'!$A:$Y,9,FALSE)),""))</f>
        <v>CS3 2 meter cable with T connector</v>
      </c>
      <c r="I159" s="23">
        <f>(IF((VLOOKUP(Table1[[#This Row],[SKU]],'[1]All Skus'!$A:$Y,2,FALSE))="AKG",(VLOOKUP(Table1[[#This Row],[SKU]],'[1]All Skus'!$A:$Y,10,FALSE)),""))</f>
        <v>125</v>
      </c>
      <c r="J159" s="23">
        <f>(IF((VLOOKUP(Table1[[#This Row],[SKU]],'[1]All Skus'!$A:$Y,2,FALSE))="AKG",(VLOOKUP(Table1[[#This Row],[SKU]],'[1]All Skus'!$A:$Y,11,FALSE)),""))</f>
        <v>125</v>
      </c>
      <c r="K159" s="24">
        <f>(IF((VLOOKUP(Table1[[#This Row],[SKU]],'[1]All Skus'!$A:$Y,2,FALSE))="AKG",(VLOOKUP(Table1[[#This Row],[SKU]],'[1]All Skus'!$A:$Y,16,FALSE)),""))</f>
        <v>885038035015</v>
      </c>
      <c r="L159" s="24">
        <f>(IF((VLOOKUP(Table1[[#This Row],[SKU]],'[1]All Skus'!$A:$Y,2,FALSE))="AKG",(VLOOKUP(Table1[[#This Row],[SKU]],'[1]All Skus'!$A:$Y,17,FALSE)),""))</f>
        <v>9002761035018</v>
      </c>
      <c r="M159" s="25">
        <f>(IF((VLOOKUP(Table1[[#This Row],[SKU]],'[1]All Skus'!$A:$Y,2,FALSE))="AKG",(VLOOKUP(Table1[[#This Row],[SKU]],'[1]All Skus'!$A:$Y,18,FALSE)),""))</f>
        <v>1</v>
      </c>
      <c r="N159" s="25">
        <f>(IF((VLOOKUP(Table1[[#This Row],[SKU]],'[1]All Skus'!$A:$Y,2,FALSE))="AKG",(VLOOKUP(Table1[[#This Row],[SKU]],'[1]All Skus'!$A:$Y,19,FALSE)),""))</f>
        <v>6</v>
      </c>
      <c r="O159" s="25">
        <f>(IF((VLOOKUP(Table1[[#This Row],[SKU]],'[1]All Skus'!$A:$Y,2,FALSE))="AKG",(VLOOKUP(Table1[[#This Row],[SKU]],'[1]All Skus'!$A:$Y,20,FALSE)),""))</f>
        <v>5</v>
      </c>
      <c r="P159" s="25">
        <f>(IF((VLOOKUP(Table1[[#This Row],[SKU]],'[1]All Skus'!$A:$Y,2,FALSE))="AKG",(VLOOKUP(Table1[[#This Row],[SKU]],'[1]All Skus'!$A:$Y,21,FALSE)),""))</f>
        <v>1.6</v>
      </c>
      <c r="Q159" s="25" t="str">
        <f>(IF((VLOOKUP(Table1[[#This Row],[SKU]],'[1]All Skus'!$A:$Y,2,FALSE))="AKG",(VLOOKUP(Table1[[#This Row],[SKU]],'[1]All Skus'!$A:$Y,22,FALSE)),""))</f>
        <v>CN</v>
      </c>
      <c r="R159" s="25" t="str">
        <f>(IF((VLOOKUP(Table1[[#This Row],[SKU]],'[1]All Skus'!$A:$Y,2,FALSE))="AKG",(VLOOKUP(Table1[[#This Row],[SKU]],'[1]All Skus'!$A:$Y,23,FALSE)),""))</f>
        <v>Non Compliant</v>
      </c>
      <c r="S159" s="26" t="str">
        <f>(IF((VLOOKUP(Table1[[#This Row],[SKU]],'[1]All Skus'!$A:$Y,2,FALSE))="AKG",(VLOOKUP(Table1[[#This Row],[SKU]],'[1]All Skus'!$A:$Y,24,FALSE)),""))</f>
        <v>https://www.akg.com/cs3-system.html?dwvar_CS3System_color=Black-GLOBAL-Current#q=cs3&amp;simplesearch=Go&amp;start=1</v>
      </c>
      <c r="T159" s="27">
        <v>157</v>
      </c>
    </row>
    <row r="160" spans="1:20" ht="15" customHeight="1" x14ac:dyDescent="0.3">
      <c r="A160" s="19" t="s">
        <v>177</v>
      </c>
      <c r="B160" s="20" t="str">
        <f>(IF((VLOOKUP(Table1[[#This Row],[SKU]],'[1]All Skus'!$A:$Y,2,FALSE))="AKG",(VLOOKUP(Table1[[#This Row],[SKU]],'[1]All Skus'!$A:$Y,3,FALSE)), ""))</f>
        <v>Installed</v>
      </c>
      <c r="C160" s="21" t="str">
        <f>(IF((VLOOKUP(Table1[[#This Row],[SKU]],'[1]All Skus'!$A:$Y,2,FALSE))="AKG",(VLOOKUP(Table1[[#This Row],[SKU]],'[1]All Skus'!$A:$Y,4,FALSE)),""))</f>
        <v>CS3ECT005</v>
      </c>
      <c r="D160" s="21" t="str">
        <f>(IF((VLOOKUP(Table1[[#This Row],[SKU]],'[1]All Skus'!$A:$Y,2,FALSE))="AKG",(VLOOKUP(Table1[[#This Row],[SKU]],'[1]All Skus'!$A:$Y,5,FALSE)),""))</f>
        <v>AT510060</v>
      </c>
      <c r="E160" s="21">
        <f>(IF((VLOOKUP(Table1[[#This Row],[SKU]],'[1]All Skus'!$A:$Y,2,FALSE))="AKG",(VLOOKUP(Table1[[#This Row],[SKU]],'[1]All Skus'!$A:$Y,6,FALSE)),""))</f>
        <v>0</v>
      </c>
      <c r="F160" s="21" t="str">
        <f>(IF((VLOOKUP(Table1[[#This Row],[SKU]],'[1]All Skus'!$A:$Y,2,FALSE))="AKG",(VLOOKUP(Table1[[#This Row],[SKU]],'[1]All Skus'!$A:$Y,7,FALSE)),""))</f>
        <v>Limited Quantity</v>
      </c>
      <c r="G160" s="22" t="str">
        <f>(IF((VLOOKUP(Table1[[#This Row],[SKU]],'[1]All Skus'!$A:$Y,2,FALSE))="AKG",(VLOOKUP(Table1[[#This Row],[SKU]],'[1]All Skus'!$A:$Y,8,FALSE)),""))</f>
        <v>Conference System Equipment</v>
      </c>
      <c r="H160" s="22" t="str">
        <f>(IF((VLOOKUP(Table1[[#This Row],[SKU]],'[1]All Skus'!$A:$Y,2,FALSE))="AKG",(VLOOKUP(Table1[[#This Row],[SKU]],'[1]All Skus'!$A:$Y,9,FALSE)),""))</f>
        <v>CS3 5 meter cable with T connector</v>
      </c>
      <c r="I160" s="23">
        <f>(IF((VLOOKUP(Table1[[#This Row],[SKU]],'[1]All Skus'!$A:$Y,2,FALSE))="AKG",(VLOOKUP(Table1[[#This Row],[SKU]],'[1]All Skus'!$A:$Y,10,FALSE)),""))</f>
        <v>191</v>
      </c>
      <c r="J160" s="23">
        <f>(IF((VLOOKUP(Table1[[#This Row],[SKU]],'[1]All Skus'!$A:$Y,2,FALSE))="AKG",(VLOOKUP(Table1[[#This Row],[SKU]],'[1]All Skus'!$A:$Y,11,FALSE)),""))</f>
        <v>191</v>
      </c>
      <c r="K160" s="24">
        <f>(IF((VLOOKUP(Table1[[#This Row],[SKU]],'[1]All Skus'!$A:$Y,2,FALSE))="AKG",(VLOOKUP(Table1[[#This Row],[SKU]],'[1]All Skus'!$A:$Y,16,FALSE)),""))</f>
        <v>885038035022</v>
      </c>
      <c r="L160" s="24">
        <f>(IF((VLOOKUP(Table1[[#This Row],[SKU]],'[1]All Skus'!$A:$Y,2,FALSE))="AKG",(VLOOKUP(Table1[[#This Row],[SKU]],'[1]All Skus'!$A:$Y,17,FALSE)),""))</f>
        <v>9002761035025</v>
      </c>
      <c r="M160" s="25">
        <f>(IF((VLOOKUP(Table1[[#This Row],[SKU]],'[1]All Skus'!$A:$Y,2,FALSE))="AKG",(VLOOKUP(Table1[[#This Row],[SKU]],'[1]All Skus'!$A:$Y,18,FALSE)),""))</f>
        <v>1</v>
      </c>
      <c r="N160" s="25">
        <f>(IF((VLOOKUP(Table1[[#This Row],[SKU]],'[1]All Skus'!$A:$Y,2,FALSE))="AKG",(VLOOKUP(Table1[[#This Row],[SKU]],'[1]All Skus'!$A:$Y,19,FALSE)),""))</f>
        <v>6</v>
      </c>
      <c r="O160" s="25">
        <f>(IF((VLOOKUP(Table1[[#This Row],[SKU]],'[1]All Skus'!$A:$Y,2,FALSE))="AKG",(VLOOKUP(Table1[[#This Row],[SKU]],'[1]All Skus'!$A:$Y,20,FALSE)),""))</f>
        <v>5</v>
      </c>
      <c r="P160" s="25">
        <f>(IF((VLOOKUP(Table1[[#This Row],[SKU]],'[1]All Skus'!$A:$Y,2,FALSE))="AKG",(VLOOKUP(Table1[[#This Row],[SKU]],'[1]All Skus'!$A:$Y,21,FALSE)),""))</f>
        <v>1.6</v>
      </c>
      <c r="Q160" s="25" t="str">
        <f>(IF((VLOOKUP(Table1[[#This Row],[SKU]],'[1]All Skus'!$A:$Y,2,FALSE))="AKG",(VLOOKUP(Table1[[#This Row],[SKU]],'[1]All Skus'!$A:$Y,22,FALSE)),""))</f>
        <v>CN</v>
      </c>
      <c r="R160" s="25" t="str">
        <f>(IF((VLOOKUP(Table1[[#This Row],[SKU]],'[1]All Skus'!$A:$Y,2,FALSE))="AKG",(VLOOKUP(Table1[[#This Row],[SKU]],'[1]All Skus'!$A:$Y,23,FALSE)),""))</f>
        <v>Non Compliant</v>
      </c>
      <c r="S160" s="26" t="str">
        <f>(IF((VLOOKUP(Table1[[#This Row],[SKU]],'[1]All Skus'!$A:$Y,2,FALSE))="AKG",(VLOOKUP(Table1[[#This Row],[SKU]],'[1]All Skus'!$A:$Y,24,FALSE)),""))</f>
        <v>https://www.akg.com/cs3-system.html?dwvar_CS3System_color=Black-GLOBAL-Current#q=cs3&amp;simplesearch=Go&amp;start=1</v>
      </c>
      <c r="T160" s="27">
        <v>158</v>
      </c>
    </row>
    <row r="161" spans="1:20" ht="15" customHeight="1" x14ac:dyDescent="0.3">
      <c r="A161" s="19" t="s">
        <v>178</v>
      </c>
      <c r="B161" s="20" t="str">
        <f>(IF((VLOOKUP(Table1[[#This Row],[SKU]],'[1]All Skus'!$A:$Y,2,FALSE))="AKG",(VLOOKUP(Table1[[#This Row],[SKU]],'[1]All Skus'!$A:$Y,3,FALSE)), ""))</f>
        <v>Installed</v>
      </c>
      <c r="C161" s="21" t="str">
        <f>(IF((VLOOKUP(Table1[[#This Row],[SKU]],'[1]All Skus'!$A:$Y,2,FALSE))="AKG",(VLOOKUP(Table1[[#This Row],[SKU]],'[1]All Skus'!$A:$Y,4,FALSE)),""))</f>
        <v>CS3LC</v>
      </c>
      <c r="D161" s="21" t="str">
        <f>(IF((VLOOKUP(Table1[[#This Row],[SKU]],'[1]All Skus'!$A:$Y,2,FALSE))="AKG",(VLOOKUP(Table1[[#This Row],[SKU]],'[1]All Skus'!$A:$Y,5,FALSE)),""))</f>
        <v>AT510060</v>
      </c>
      <c r="E161" s="21">
        <f>(IF((VLOOKUP(Table1[[#This Row],[SKU]],'[1]All Skus'!$A:$Y,2,FALSE))="AKG",(VLOOKUP(Table1[[#This Row],[SKU]],'[1]All Skus'!$A:$Y,6,FALSE)),""))</f>
        <v>0</v>
      </c>
      <c r="F161" s="21">
        <f>(IF((VLOOKUP(Table1[[#This Row],[SKU]],'[1]All Skus'!$A:$Y,2,FALSE))="AKG",(VLOOKUP(Table1[[#This Row],[SKU]],'[1]All Skus'!$A:$Y,7,FALSE)),""))</f>
        <v>0</v>
      </c>
      <c r="G161" s="22" t="str">
        <f>(IF((VLOOKUP(Table1[[#This Row],[SKU]],'[1]All Skus'!$A:$Y,2,FALSE))="AKG",(VLOOKUP(Table1[[#This Row],[SKU]],'[1]All Skus'!$A:$Y,8,FALSE)),""))</f>
        <v>Conference System Equipment</v>
      </c>
      <c r="H161" s="22" t="str">
        <f>(IF((VLOOKUP(Table1[[#This Row],[SKU]],'[1]All Skus'!$A:$Y,2,FALSE))="AKG",(VLOOKUP(Table1[[#This Row],[SKU]],'[1]All Skus'!$A:$Y,9,FALSE)),""))</f>
        <v>CS3 connector</v>
      </c>
      <c r="I161" s="23">
        <f>(IF((VLOOKUP(Table1[[#This Row],[SKU]],'[1]All Skus'!$A:$Y,2,FALSE))="AKG",(VLOOKUP(Table1[[#This Row],[SKU]],'[1]All Skus'!$A:$Y,10,FALSE)),""))</f>
        <v>21</v>
      </c>
      <c r="J161" s="23">
        <f>(IF((VLOOKUP(Table1[[#This Row],[SKU]],'[1]All Skus'!$A:$Y,2,FALSE))="AKG",(VLOOKUP(Table1[[#This Row],[SKU]],'[1]All Skus'!$A:$Y,11,FALSE)),""))</f>
        <v>21</v>
      </c>
      <c r="K161" s="24">
        <f>(IF((VLOOKUP(Table1[[#This Row],[SKU]],'[1]All Skus'!$A:$Y,2,FALSE))="AKG",(VLOOKUP(Table1[[#This Row],[SKU]],'[1]All Skus'!$A:$Y,16,FALSE)),""))</f>
        <v>885038035046</v>
      </c>
      <c r="L161" s="24">
        <f>(IF((VLOOKUP(Table1[[#This Row],[SKU]],'[1]All Skus'!$A:$Y,2,FALSE))="AKG",(VLOOKUP(Table1[[#This Row],[SKU]],'[1]All Skus'!$A:$Y,17,FALSE)),""))</f>
        <v>9002761035049</v>
      </c>
      <c r="M161" s="25">
        <f>(IF((VLOOKUP(Table1[[#This Row],[SKU]],'[1]All Skus'!$A:$Y,2,FALSE))="AKG",(VLOOKUP(Table1[[#This Row],[SKU]],'[1]All Skus'!$A:$Y,18,FALSE)),""))</f>
        <v>1</v>
      </c>
      <c r="N161" s="25">
        <f>(IF((VLOOKUP(Table1[[#This Row],[SKU]],'[1]All Skus'!$A:$Y,2,FALSE))="AKG",(VLOOKUP(Table1[[#This Row],[SKU]],'[1]All Skus'!$A:$Y,19,FALSE)),""))</f>
        <v>5</v>
      </c>
      <c r="O161" s="25">
        <f>(IF((VLOOKUP(Table1[[#This Row],[SKU]],'[1]All Skus'!$A:$Y,2,FALSE))="AKG",(VLOOKUP(Table1[[#This Row],[SKU]],'[1]All Skus'!$A:$Y,20,FALSE)),""))</f>
        <v>4</v>
      </c>
      <c r="P161" s="25">
        <f>(IF((VLOOKUP(Table1[[#This Row],[SKU]],'[1]All Skus'!$A:$Y,2,FALSE))="AKG",(VLOOKUP(Table1[[#This Row],[SKU]],'[1]All Skus'!$A:$Y,21,FALSE)),""))</f>
        <v>0.2</v>
      </c>
      <c r="Q161" s="25" t="str">
        <f>(IF((VLOOKUP(Table1[[#This Row],[SKU]],'[1]All Skus'!$A:$Y,2,FALSE))="AKG",(VLOOKUP(Table1[[#This Row],[SKU]],'[1]All Skus'!$A:$Y,22,FALSE)),""))</f>
        <v>CN</v>
      </c>
      <c r="R161" s="25" t="str">
        <f>(IF((VLOOKUP(Table1[[#This Row],[SKU]],'[1]All Skus'!$A:$Y,2,FALSE))="AKG",(VLOOKUP(Table1[[#This Row],[SKU]],'[1]All Skus'!$A:$Y,23,FALSE)),""))</f>
        <v>Non Compliant</v>
      </c>
      <c r="S161" s="26" t="str">
        <f>(IF((VLOOKUP(Table1[[#This Row],[SKU]],'[1]All Skus'!$A:$Y,2,FALSE))="AKG",(VLOOKUP(Table1[[#This Row],[SKU]],'[1]All Skus'!$A:$Y,24,FALSE)),""))</f>
        <v>https://www.akg.com/cs3-system.html?dwvar_CS3System_color=Black-GLOBAL-Current#q=cs3&amp;simplesearch=Go&amp;start=1</v>
      </c>
      <c r="T161" s="27">
        <v>159</v>
      </c>
    </row>
    <row r="162" spans="1:20" ht="15" customHeight="1" x14ac:dyDescent="0.3">
      <c r="A162" s="19" t="s">
        <v>179</v>
      </c>
      <c r="B162" s="20" t="str">
        <f>(IF((VLOOKUP(Table1[[#This Row],[SKU]],'[1]All Skus'!$A:$Y,2,FALSE))="AKG",(VLOOKUP(Table1[[#This Row],[SKU]],'[1]All Skus'!$A:$Y,3,FALSE)), ""))</f>
        <v>Microlite Accessories</v>
      </c>
      <c r="C162" s="21" t="str">
        <f>(IF((VLOOKUP(Table1[[#This Row],[SKU]],'[1]All Skus'!$A:$Y,2,FALSE))="AKG",(VLOOKUP(Table1[[#This Row],[SKU]],'[1]All Skus'!$A:$Y,4,FALSE)),""))</f>
        <v xml:space="preserve">MDA3 SEN2 </v>
      </c>
      <c r="D162" s="21" t="str">
        <f>(IF((VLOOKUP(Table1[[#This Row],[SKU]],'[1]All Skus'!$A:$Y,2,FALSE))="AKG",(VLOOKUP(Table1[[#This Row],[SKU]],'[1]All Skus'!$A:$Y,5,FALSE)),""))</f>
        <v>AT510000</v>
      </c>
      <c r="E162" s="21">
        <f>(IF((VLOOKUP(Table1[[#This Row],[SKU]],'[1]All Skus'!$A:$Y,2,FALSE))="AKG",(VLOOKUP(Table1[[#This Row],[SKU]],'[1]All Skus'!$A:$Y,6,FALSE)),""))</f>
        <v>0</v>
      </c>
      <c r="F162" s="21">
        <f>(IF((VLOOKUP(Table1[[#This Row],[SKU]],'[1]All Skus'!$A:$Y,2,FALSE))="AKG",(VLOOKUP(Table1[[#This Row],[SKU]],'[1]All Skus'!$A:$Y,7,FALSE)),""))</f>
        <v>0</v>
      </c>
      <c r="G162" s="22" t="str">
        <f>(IF((VLOOKUP(Table1[[#This Row],[SKU]],'[1]All Skus'!$A:$Y,2,FALSE))="AKG",(VLOOKUP(Table1[[#This Row],[SKU]],'[1]All Skus'!$A:$Y,8,FALSE)),""))</f>
        <v xml:space="preserve">MDA3 SEN2 </v>
      </c>
      <c r="H162" s="22" t="str">
        <f>(IF((VLOOKUP(Table1[[#This Row],[SKU]],'[1]All Skus'!$A:$Y,2,FALSE))="AKG",(VLOOKUP(Table1[[#This Row],[SKU]],'[1]All Skus'!$A:$Y,9,FALSE)),""))</f>
        <v xml:space="preserve">Microlite Adapter Connector for Sennheiser </v>
      </c>
      <c r="I162" s="23">
        <f>(IF((VLOOKUP(Table1[[#This Row],[SKU]],'[1]All Skus'!$A:$Y,2,FALSE))="AKG",(VLOOKUP(Table1[[#This Row],[SKU]],'[1]All Skus'!$A:$Y,10,FALSE)),""))</f>
        <v>100</v>
      </c>
      <c r="J162" s="23">
        <f>(IF((VLOOKUP(Table1[[#This Row],[SKU]],'[1]All Skus'!$A:$Y,2,FALSE))="AKG",(VLOOKUP(Table1[[#This Row],[SKU]],'[1]All Skus'!$A:$Y,11,FALSE)),""))</f>
        <v>100</v>
      </c>
      <c r="K162" s="24">
        <f>(IF((VLOOKUP(Table1[[#This Row],[SKU]],'[1]All Skus'!$A:$Y,2,FALSE))="AKG",(VLOOKUP(Table1[[#This Row],[SKU]],'[1]All Skus'!$A:$Y,16,FALSE)),""))</f>
        <v>885038039075</v>
      </c>
      <c r="L162" s="24">
        <f>(IF((VLOOKUP(Table1[[#This Row],[SKU]],'[1]All Skus'!$A:$Y,2,FALSE))="AKG",(VLOOKUP(Table1[[#This Row],[SKU]],'[1]All Skus'!$A:$Y,17,FALSE)),""))</f>
        <v>9002761039078</v>
      </c>
      <c r="M162" s="25">
        <f>(IF((VLOOKUP(Table1[[#This Row],[SKU]],'[1]All Skus'!$A:$Y,2,FALSE))="AKG",(VLOOKUP(Table1[[#This Row],[SKU]],'[1]All Skus'!$A:$Y,18,FALSE)),""))</f>
        <v>1</v>
      </c>
      <c r="N162" s="25">
        <f>(IF((VLOOKUP(Table1[[#This Row],[SKU]],'[1]All Skus'!$A:$Y,2,FALSE))="AKG",(VLOOKUP(Table1[[#This Row],[SKU]],'[1]All Skus'!$A:$Y,19,FALSE)),""))</f>
        <v>4</v>
      </c>
      <c r="O162" s="25">
        <f>(IF((VLOOKUP(Table1[[#This Row],[SKU]],'[1]All Skus'!$A:$Y,2,FALSE))="AKG",(VLOOKUP(Table1[[#This Row],[SKU]],'[1]All Skus'!$A:$Y,20,FALSE)),""))</f>
        <v>2.5</v>
      </c>
      <c r="P162" s="25" t="str">
        <f>(IF((VLOOKUP(Table1[[#This Row],[SKU]],'[1]All Skus'!$A:$Y,2,FALSE))="AKG",(VLOOKUP(Table1[[#This Row],[SKU]],'[1]All Skus'!$A:$Y,21,FALSE)),""))</f>
        <v>n/a</v>
      </c>
      <c r="Q162" s="25" t="str">
        <f>(IF((VLOOKUP(Table1[[#This Row],[SKU]],'[1]All Skus'!$A:$Y,2,FALSE))="AKG",(VLOOKUP(Table1[[#This Row],[SKU]],'[1]All Skus'!$A:$Y,22,FALSE)),""))</f>
        <v>TW</v>
      </c>
      <c r="R162" s="25" t="str">
        <f>(IF((VLOOKUP(Table1[[#This Row],[SKU]],'[1]All Skus'!$A:$Y,2,FALSE))="AKG",(VLOOKUP(Table1[[#This Row],[SKU]],'[1]All Skus'!$A:$Y,23,FALSE)),""))</f>
        <v>Compliant</v>
      </c>
      <c r="S162" s="26" t="str">
        <f>(IF((VLOOKUP(Table1[[#This Row],[SKU]],'[1]All Skus'!$A:$Y,2,FALSE))="AKG",(VLOOKUP(Table1[[#This Row],[SKU]],'[1]All Skus'!$A:$Y,24,FALSE)),""))</f>
        <v>https://www.akg.com/Microphones/Microphone%20Accessories/6500H00310.html</v>
      </c>
      <c r="T162" s="27">
        <v>160</v>
      </c>
    </row>
    <row r="163" spans="1:20" ht="15" customHeight="1" x14ac:dyDescent="0.3">
      <c r="A163" s="19" t="s">
        <v>180</v>
      </c>
      <c r="B163" s="20" t="str">
        <f>(IF((VLOOKUP(Table1[[#This Row],[SKU]],'[1]All Skus'!$A:$Y,2,FALSE))="AKG",(VLOOKUP(Table1[[#This Row],[SKU]],'[1]All Skus'!$A:$Y,3,FALSE)), ""))</f>
        <v>Installed</v>
      </c>
      <c r="C163" s="21" t="str">
        <f>(IF((VLOOKUP(Table1[[#This Row],[SKU]],'[1]All Skus'!$A:$Y,2,FALSE))="AKG",(VLOOKUP(Table1[[#This Row],[SKU]],'[1]All Skus'!$A:$Y,4,FALSE)),""))</f>
        <v>CS3 DU 30</v>
      </c>
      <c r="D163" s="21" t="str">
        <f>(IF((VLOOKUP(Table1[[#This Row],[SKU]],'[1]All Skus'!$A:$Y,2,FALSE))="AKG",(VLOOKUP(Table1[[#This Row],[SKU]],'[1]All Skus'!$A:$Y,5,FALSE)),""))</f>
        <v>AT510060</v>
      </c>
      <c r="E163" s="21">
        <f>(IF((VLOOKUP(Table1[[#This Row],[SKU]],'[1]All Skus'!$A:$Y,2,FALSE))="AKG",(VLOOKUP(Table1[[#This Row],[SKU]],'[1]All Skus'!$A:$Y,6,FALSE)),""))</f>
        <v>0</v>
      </c>
      <c r="F163" s="21">
        <f>(IF((VLOOKUP(Table1[[#This Row],[SKU]],'[1]All Skus'!$A:$Y,2,FALSE))="AKG",(VLOOKUP(Table1[[#This Row],[SKU]],'[1]All Skus'!$A:$Y,7,FALSE)),""))</f>
        <v>0</v>
      </c>
      <c r="G163" s="22" t="str">
        <f>(IF((VLOOKUP(Table1[[#This Row],[SKU]],'[1]All Skus'!$A:$Y,2,FALSE))="AKG",(VLOOKUP(Table1[[#This Row],[SKU]],'[1]All Skus'!$A:$Y,8,FALSE)),""))</f>
        <v>Conference System Equipment</v>
      </c>
      <c r="H163" s="22" t="str">
        <f>(IF((VLOOKUP(Table1[[#This Row],[SKU]],'[1]All Skus'!$A:$Y,2,FALSE))="AKG",(VLOOKUP(Table1[[#This Row],[SKU]],'[1]All Skus'!$A:$Y,9,FALSE)),""))</f>
        <v>Delegate Unit with 30cm/12in gooseneck</v>
      </c>
      <c r="I163" s="23">
        <f>(IF((VLOOKUP(Table1[[#This Row],[SKU]],'[1]All Skus'!$A:$Y,2,FALSE))="AKG",(VLOOKUP(Table1[[#This Row],[SKU]],'[1]All Skus'!$A:$Y,10,FALSE)),""))</f>
        <v>402</v>
      </c>
      <c r="J163" s="23">
        <f>(IF((VLOOKUP(Table1[[#This Row],[SKU]],'[1]All Skus'!$A:$Y,2,FALSE))="AKG",(VLOOKUP(Table1[[#This Row],[SKU]],'[1]All Skus'!$A:$Y,11,FALSE)),""))</f>
        <v>402</v>
      </c>
      <c r="K163" s="24">
        <f>(IF((VLOOKUP(Table1[[#This Row],[SKU]],'[1]All Skus'!$A:$Y,2,FALSE))="AKG",(VLOOKUP(Table1[[#This Row],[SKU]],'[1]All Skus'!$A:$Y,16,FALSE)),""))</f>
        <v>885038035435</v>
      </c>
      <c r="L163" s="24">
        <f>(IF((VLOOKUP(Table1[[#This Row],[SKU]],'[1]All Skus'!$A:$Y,2,FALSE))="AKG",(VLOOKUP(Table1[[#This Row],[SKU]],'[1]All Skus'!$A:$Y,17,FALSE)),""))</f>
        <v>9002761035438</v>
      </c>
      <c r="M163" s="25">
        <f>(IF((VLOOKUP(Table1[[#This Row],[SKU]],'[1]All Skus'!$A:$Y,2,FALSE))="AKG",(VLOOKUP(Table1[[#This Row],[SKU]],'[1]All Skus'!$A:$Y,18,FALSE)),""))</f>
        <v>23</v>
      </c>
      <c r="N163" s="25">
        <f>(IF((VLOOKUP(Table1[[#This Row],[SKU]],'[1]All Skus'!$A:$Y,2,FALSE))="AKG",(VLOOKUP(Table1[[#This Row],[SKU]],'[1]All Skus'!$A:$Y,19,FALSE)),""))</f>
        <v>6</v>
      </c>
      <c r="O163" s="25">
        <f>(IF((VLOOKUP(Table1[[#This Row],[SKU]],'[1]All Skus'!$A:$Y,2,FALSE))="AKG",(VLOOKUP(Table1[[#This Row],[SKU]],'[1]All Skus'!$A:$Y,20,FALSE)),""))</f>
        <v>9</v>
      </c>
      <c r="P163" s="25">
        <f>(IF((VLOOKUP(Table1[[#This Row],[SKU]],'[1]All Skus'!$A:$Y,2,FALSE))="AKG",(VLOOKUP(Table1[[#This Row],[SKU]],'[1]All Skus'!$A:$Y,21,FALSE)),""))</f>
        <v>5.6</v>
      </c>
      <c r="Q163" s="25" t="str">
        <f>(IF((VLOOKUP(Table1[[#This Row],[SKU]],'[1]All Skus'!$A:$Y,2,FALSE))="AKG",(VLOOKUP(Table1[[#This Row],[SKU]],'[1]All Skus'!$A:$Y,22,FALSE)),""))</f>
        <v>CN</v>
      </c>
      <c r="R163" s="25" t="str">
        <f>(IF((VLOOKUP(Table1[[#This Row],[SKU]],'[1]All Skus'!$A:$Y,2,FALSE))="AKG",(VLOOKUP(Table1[[#This Row],[SKU]],'[1]All Skus'!$A:$Y,23,FALSE)),""))</f>
        <v>Non Compliant</v>
      </c>
      <c r="S163" s="26" t="str">
        <f>(IF((VLOOKUP(Table1[[#This Row],[SKU]],'[1]All Skus'!$A:$Y,2,FALSE))="AKG",(VLOOKUP(Table1[[#This Row],[SKU]],'[1]All Skus'!$A:$Y,24,FALSE)),""))</f>
        <v>https://www.akg.com/Integrated_Systems/conference-system-components/3361H00210.html</v>
      </c>
      <c r="T163" s="27">
        <v>161</v>
      </c>
    </row>
    <row r="164" spans="1:20" ht="15" customHeight="1" x14ac:dyDescent="0.3">
      <c r="A164" s="19" t="s">
        <v>181</v>
      </c>
      <c r="B164" s="20" t="str">
        <f>(IF((VLOOKUP(Table1[[#This Row],[SKU]],'[1]All Skus'!$A:$Y,2,FALSE))="AKG",(VLOOKUP(Table1[[#This Row],[SKU]],'[1]All Skus'!$A:$Y,3,FALSE)), ""))</f>
        <v>Installed</v>
      </c>
      <c r="C164" s="21" t="str">
        <f>(IF((VLOOKUP(Table1[[#This Row],[SKU]],'[1]All Skus'!$A:$Y,2,FALSE))="AKG",(VLOOKUP(Table1[[#This Row],[SKU]],'[1]All Skus'!$A:$Y,4,FALSE)),""))</f>
        <v>CS3 CU 30</v>
      </c>
      <c r="D164" s="21" t="str">
        <f>(IF((VLOOKUP(Table1[[#This Row],[SKU]],'[1]All Skus'!$A:$Y,2,FALSE))="AKG",(VLOOKUP(Table1[[#This Row],[SKU]],'[1]All Skus'!$A:$Y,5,FALSE)),""))</f>
        <v>AT510060</v>
      </c>
      <c r="E164" s="21">
        <f>(IF((VLOOKUP(Table1[[#This Row],[SKU]],'[1]All Skus'!$A:$Y,2,FALSE))="AKG",(VLOOKUP(Table1[[#This Row],[SKU]],'[1]All Skus'!$A:$Y,6,FALSE)),""))</f>
        <v>0</v>
      </c>
      <c r="F164" s="21">
        <f>(IF((VLOOKUP(Table1[[#This Row],[SKU]],'[1]All Skus'!$A:$Y,2,FALSE))="AKG",(VLOOKUP(Table1[[#This Row],[SKU]],'[1]All Skus'!$A:$Y,7,FALSE)),""))</f>
        <v>0</v>
      </c>
      <c r="G164" s="22" t="str">
        <f>(IF((VLOOKUP(Table1[[#This Row],[SKU]],'[1]All Skus'!$A:$Y,2,FALSE))="AKG",(VLOOKUP(Table1[[#This Row],[SKU]],'[1]All Skus'!$A:$Y,8,FALSE)),""))</f>
        <v>Conference System Equipment</v>
      </c>
      <c r="H164" s="22" t="str">
        <f>(IF((VLOOKUP(Table1[[#This Row],[SKU]],'[1]All Skus'!$A:$Y,2,FALSE))="AKG",(VLOOKUP(Table1[[#This Row],[SKU]],'[1]All Skus'!$A:$Y,9,FALSE)),""))</f>
        <v>Chairman Unit with 30cm/12in gooseneck</v>
      </c>
      <c r="I164" s="23">
        <f>(IF((VLOOKUP(Table1[[#This Row],[SKU]],'[1]All Skus'!$A:$Y,2,FALSE))="AKG",(VLOOKUP(Table1[[#This Row],[SKU]],'[1]All Skus'!$A:$Y,10,FALSE)),""))</f>
        <v>490</v>
      </c>
      <c r="J164" s="23">
        <f>(IF((VLOOKUP(Table1[[#This Row],[SKU]],'[1]All Skus'!$A:$Y,2,FALSE))="AKG",(VLOOKUP(Table1[[#This Row],[SKU]],'[1]All Skus'!$A:$Y,11,FALSE)),""))</f>
        <v>490</v>
      </c>
      <c r="K164" s="24">
        <f>(IF((VLOOKUP(Table1[[#This Row],[SKU]],'[1]All Skus'!$A:$Y,2,FALSE))="AKG",(VLOOKUP(Table1[[#This Row],[SKU]],'[1]All Skus'!$A:$Y,16,FALSE)),""))</f>
        <v>885038035442</v>
      </c>
      <c r="L164" s="24">
        <f>(IF((VLOOKUP(Table1[[#This Row],[SKU]],'[1]All Skus'!$A:$Y,2,FALSE))="AKG",(VLOOKUP(Table1[[#This Row],[SKU]],'[1]All Skus'!$A:$Y,17,FALSE)),""))</f>
        <v>9002761035445</v>
      </c>
      <c r="M164" s="25">
        <f>(IF((VLOOKUP(Table1[[#This Row],[SKU]],'[1]All Skus'!$A:$Y,2,FALSE))="AKG",(VLOOKUP(Table1[[#This Row],[SKU]],'[1]All Skus'!$A:$Y,18,FALSE)),""))</f>
        <v>7</v>
      </c>
      <c r="N164" s="25">
        <f>(IF((VLOOKUP(Table1[[#This Row],[SKU]],'[1]All Skus'!$A:$Y,2,FALSE))="AKG",(VLOOKUP(Table1[[#This Row],[SKU]],'[1]All Skus'!$A:$Y,19,FALSE)),""))</f>
        <v>23</v>
      </c>
      <c r="O164" s="25">
        <f>(IF((VLOOKUP(Table1[[#This Row],[SKU]],'[1]All Skus'!$A:$Y,2,FALSE))="AKG",(VLOOKUP(Table1[[#This Row],[SKU]],'[1]All Skus'!$A:$Y,20,FALSE)),""))</f>
        <v>9</v>
      </c>
      <c r="P164" s="25">
        <f>(IF((VLOOKUP(Table1[[#This Row],[SKU]],'[1]All Skus'!$A:$Y,2,FALSE))="AKG",(VLOOKUP(Table1[[#This Row],[SKU]],'[1]All Skus'!$A:$Y,21,FALSE)),""))</f>
        <v>5.6</v>
      </c>
      <c r="Q164" s="25" t="str">
        <f>(IF((VLOOKUP(Table1[[#This Row],[SKU]],'[1]All Skus'!$A:$Y,2,FALSE))="AKG",(VLOOKUP(Table1[[#This Row],[SKU]],'[1]All Skus'!$A:$Y,22,FALSE)),""))</f>
        <v>CN</v>
      </c>
      <c r="R164" s="25" t="str">
        <f>(IF((VLOOKUP(Table1[[#This Row],[SKU]],'[1]All Skus'!$A:$Y,2,FALSE))="AKG",(VLOOKUP(Table1[[#This Row],[SKU]],'[1]All Skus'!$A:$Y,23,FALSE)),""))</f>
        <v>Non Compliant</v>
      </c>
      <c r="S164" s="26" t="str">
        <f>(IF((VLOOKUP(Table1[[#This Row],[SKU]],'[1]All Skus'!$A:$Y,2,FALSE))="AKG",(VLOOKUP(Table1[[#This Row],[SKU]],'[1]All Skus'!$A:$Y,24,FALSE)),""))</f>
        <v>https://www.akg.com/Integrated_Systems/conference-system-components/3361H00220.html</v>
      </c>
      <c r="T164" s="27">
        <v>162</v>
      </c>
    </row>
    <row r="165" spans="1:20" ht="15" customHeight="1" x14ac:dyDescent="0.3">
      <c r="A165" s="19" t="s">
        <v>182</v>
      </c>
      <c r="B165" s="20" t="str">
        <f>(IF((VLOOKUP(Table1[[#This Row],[SKU]],'[1]All Skus'!$A:$Y,2,FALSE))="AKG",(VLOOKUP(Table1[[#This Row],[SKU]],'[1]All Skus'!$A:$Y,3,FALSE)), ""))</f>
        <v>Installed</v>
      </c>
      <c r="C165" s="21" t="str">
        <f>(IF((VLOOKUP(Table1[[#This Row],[SKU]],'[1]All Skus'!$A:$Y,2,FALSE))="AKG",(VLOOKUP(Table1[[#This Row],[SKU]],'[1]All Skus'!$A:$Y,4,FALSE)),""))</f>
        <v>CS3 DU 50</v>
      </c>
      <c r="D165" s="21" t="str">
        <f>(IF((VLOOKUP(Table1[[#This Row],[SKU]],'[1]All Skus'!$A:$Y,2,FALSE))="AKG",(VLOOKUP(Table1[[#This Row],[SKU]],'[1]All Skus'!$A:$Y,5,FALSE)),""))</f>
        <v>AT510060</v>
      </c>
      <c r="E165" s="21">
        <f>(IF((VLOOKUP(Table1[[#This Row],[SKU]],'[1]All Skus'!$A:$Y,2,FALSE))="AKG",(VLOOKUP(Table1[[#This Row],[SKU]],'[1]All Skus'!$A:$Y,6,FALSE)),""))</f>
        <v>0</v>
      </c>
      <c r="F165" s="21">
        <f>(IF((VLOOKUP(Table1[[#This Row],[SKU]],'[1]All Skus'!$A:$Y,2,FALSE))="AKG",(VLOOKUP(Table1[[#This Row],[SKU]],'[1]All Skus'!$A:$Y,7,FALSE)),""))</f>
        <v>0</v>
      </c>
      <c r="G165" s="22" t="str">
        <f>(IF((VLOOKUP(Table1[[#This Row],[SKU]],'[1]All Skus'!$A:$Y,2,FALSE))="AKG",(VLOOKUP(Table1[[#This Row],[SKU]],'[1]All Skus'!$A:$Y,8,FALSE)),""))</f>
        <v>Conference System Equipment</v>
      </c>
      <c r="H165" s="22" t="str">
        <f>(IF((VLOOKUP(Table1[[#This Row],[SKU]],'[1]All Skus'!$A:$Y,2,FALSE))="AKG",(VLOOKUP(Table1[[#This Row],[SKU]],'[1]All Skus'!$A:$Y,9,FALSE)),""))</f>
        <v>Delegate Unit with 50cm/20in gooseneck</v>
      </c>
      <c r="I165" s="23">
        <f>(IF((VLOOKUP(Table1[[#This Row],[SKU]],'[1]All Skus'!$A:$Y,2,FALSE))="AKG",(VLOOKUP(Table1[[#This Row],[SKU]],'[1]All Skus'!$A:$Y,10,FALSE)),""))</f>
        <v>402</v>
      </c>
      <c r="J165" s="23">
        <f>(IF((VLOOKUP(Table1[[#This Row],[SKU]],'[1]All Skus'!$A:$Y,2,FALSE))="AKG",(VLOOKUP(Table1[[#This Row],[SKU]],'[1]All Skus'!$A:$Y,11,FALSE)),""))</f>
        <v>402</v>
      </c>
      <c r="K165" s="24">
        <f>(IF((VLOOKUP(Table1[[#This Row],[SKU]],'[1]All Skus'!$A:$Y,2,FALSE))="AKG",(VLOOKUP(Table1[[#This Row],[SKU]],'[1]All Skus'!$A:$Y,16,FALSE)),""))</f>
        <v>885038035459</v>
      </c>
      <c r="L165" s="24">
        <f>(IF((VLOOKUP(Table1[[#This Row],[SKU]],'[1]All Skus'!$A:$Y,2,FALSE))="AKG",(VLOOKUP(Table1[[#This Row],[SKU]],'[1]All Skus'!$A:$Y,17,FALSE)),""))</f>
        <v>9002761035452</v>
      </c>
      <c r="M165" s="25">
        <f>(IF((VLOOKUP(Table1[[#This Row],[SKU]],'[1]All Skus'!$A:$Y,2,FALSE))="AKG",(VLOOKUP(Table1[[#This Row],[SKU]],'[1]All Skus'!$A:$Y,18,FALSE)),""))</f>
        <v>7</v>
      </c>
      <c r="N165" s="25">
        <f>(IF((VLOOKUP(Table1[[#This Row],[SKU]],'[1]All Skus'!$A:$Y,2,FALSE))="AKG",(VLOOKUP(Table1[[#This Row],[SKU]],'[1]All Skus'!$A:$Y,19,FALSE)),""))</f>
        <v>23</v>
      </c>
      <c r="O165" s="25">
        <f>(IF((VLOOKUP(Table1[[#This Row],[SKU]],'[1]All Skus'!$A:$Y,2,FALSE))="AKG",(VLOOKUP(Table1[[#This Row],[SKU]],'[1]All Skus'!$A:$Y,20,FALSE)),""))</f>
        <v>9</v>
      </c>
      <c r="P165" s="25">
        <f>(IF((VLOOKUP(Table1[[#This Row],[SKU]],'[1]All Skus'!$A:$Y,2,FALSE))="AKG",(VLOOKUP(Table1[[#This Row],[SKU]],'[1]All Skus'!$A:$Y,21,FALSE)),""))</f>
        <v>5.6</v>
      </c>
      <c r="Q165" s="25" t="str">
        <f>(IF((VLOOKUP(Table1[[#This Row],[SKU]],'[1]All Skus'!$A:$Y,2,FALSE))="AKG",(VLOOKUP(Table1[[#This Row],[SKU]],'[1]All Skus'!$A:$Y,22,FALSE)),""))</f>
        <v>CN</v>
      </c>
      <c r="R165" s="25" t="str">
        <f>(IF((VLOOKUP(Table1[[#This Row],[SKU]],'[1]All Skus'!$A:$Y,2,FALSE))="AKG",(VLOOKUP(Table1[[#This Row],[SKU]],'[1]All Skus'!$A:$Y,23,FALSE)),""))</f>
        <v>Non Compliant</v>
      </c>
      <c r="S165" s="26" t="str">
        <f>(IF((VLOOKUP(Table1[[#This Row],[SKU]],'[1]All Skus'!$A:$Y,2,FALSE))="AKG",(VLOOKUP(Table1[[#This Row],[SKU]],'[1]All Skus'!$A:$Y,24,FALSE)),""))</f>
        <v>https://www.akg.com/Integrated_Systems/conference-system-components/3361H00230.html</v>
      </c>
      <c r="T165" s="27">
        <v>163</v>
      </c>
    </row>
    <row r="166" spans="1:20" ht="15" customHeight="1" x14ac:dyDescent="0.3">
      <c r="A166" s="19" t="s">
        <v>183</v>
      </c>
      <c r="B166" s="20" t="str">
        <f>(IF((VLOOKUP(Table1[[#This Row],[SKU]],'[1]All Skus'!$A:$Y,2,FALSE))="AKG",(VLOOKUP(Table1[[#This Row],[SKU]],'[1]All Skus'!$A:$Y,3,FALSE)), ""))</f>
        <v>Installed</v>
      </c>
      <c r="C166" s="21" t="str">
        <f>(IF((VLOOKUP(Table1[[#This Row],[SKU]],'[1]All Skus'!$A:$Y,2,FALSE))="AKG",(VLOOKUP(Table1[[#This Row],[SKU]],'[1]All Skus'!$A:$Y,4,FALSE)),""))</f>
        <v>CS3 CU 50</v>
      </c>
      <c r="D166" s="21" t="str">
        <f>(IF((VLOOKUP(Table1[[#This Row],[SKU]],'[1]All Skus'!$A:$Y,2,FALSE))="AKG",(VLOOKUP(Table1[[#This Row],[SKU]],'[1]All Skus'!$A:$Y,5,FALSE)),""))</f>
        <v>AT510060</v>
      </c>
      <c r="E166" s="21">
        <f>(IF((VLOOKUP(Table1[[#This Row],[SKU]],'[1]All Skus'!$A:$Y,2,FALSE))="AKG",(VLOOKUP(Table1[[#This Row],[SKU]],'[1]All Skus'!$A:$Y,6,FALSE)),""))</f>
        <v>0</v>
      </c>
      <c r="F166" s="21">
        <f>(IF((VLOOKUP(Table1[[#This Row],[SKU]],'[1]All Skus'!$A:$Y,2,FALSE))="AKG",(VLOOKUP(Table1[[#This Row],[SKU]],'[1]All Skus'!$A:$Y,7,FALSE)),""))</f>
        <v>0</v>
      </c>
      <c r="G166" s="22" t="str">
        <f>(IF((VLOOKUP(Table1[[#This Row],[SKU]],'[1]All Skus'!$A:$Y,2,FALSE))="AKG",(VLOOKUP(Table1[[#This Row],[SKU]],'[1]All Skus'!$A:$Y,8,FALSE)),""))</f>
        <v>Conference System Equipment</v>
      </c>
      <c r="H166" s="22" t="str">
        <f>(IF((VLOOKUP(Table1[[#This Row],[SKU]],'[1]All Skus'!$A:$Y,2,FALSE))="AKG",(VLOOKUP(Table1[[#This Row],[SKU]],'[1]All Skus'!$A:$Y,9,FALSE)),""))</f>
        <v>Chairman Unit with 50cm/20in gooseneck</v>
      </c>
      <c r="I166" s="23">
        <f>(IF((VLOOKUP(Table1[[#This Row],[SKU]],'[1]All Skus'!$A:$Y,2,FALSE))="AKG",(VLOOKUP(Table1[[#This Row],[SKU]],'[1]All Skus'!$A:$Y,10,FALSE)),""))</f>
        <v>490</v>
      </c>
      <c r="J166" s="23">
        <f>(IF((VLOOKUP(Table1[[#This Row],[SKU]],'[1]All Skus'!$A:$Y,2,FALSE))="AKG",(VLOOKUP(Table1[[#This Row],[SKU]],'[1]All Skus'!$A:$Y,11,FALSE)),""))</f>
        <v>490</v>
      </c>
      <c r="K166" s="24">
        <f>(IF((VLOOKUP(Table1[[#This Row],[SKU]],'[1]All Skus'!$A:$Y,2,FALSE))="AKG",(VLOOKUP(Table1[[#This Row],[SKU]],'[1]All Skus'!$A:$Y,16,FALSE)),""))</f>
        <v>885038035466</v>
      </c>
      <c r="L166" s="24">
        <f>(IF((VLOOKUP(Table1[[#This Row],[SKU]],'[1]All Skus'!$A:$Y,2,FALSE))="AKG",(VLOOKUP(Table1[[#This Row],[SKU]],'[1]All Skus'!$A:$Y,17,FALSE)),""))</f>
        <v>9002761035469</v>
      </c>
      <c r="M166" s="25">
        <f>(IF((VLOOKUP(Table1[[#This Row],[SKU]],'[1]All Skus'!$A:$Y,2,FALSE))="AKG",(VLOOKUP(Table1[[#This Row],[SKU]],'[1]All Skus'!$A:$Y,18,FALSE)),""))</f>
        <v>7</v>
      </c>
      <c r="N166" s="25">
        <f>(IF((VLOOKUP(Table1[[#This Row],[SKU]],'[1]All Skus'!$A:$Y,2,FALSE))="AKG",(VLOOKUP(Table1[[#This Row],[SKU]],'[1]All Skus'!$A:$Y,19,FALSE)),""))</f>
        <v>23</v>
      </c>
      <c r="O166" s="25">
        <f>(IF((VLOOKUP(Table1[[#This Row],[SKU]],'[1]All Skus'!$A:$Y,2,FALSE))="AKG",(VLOOKUP(Table1[[#This Row],[SKU]],'[1]All Skus'!$A:$Y,20,FALSE)),""))</f>
        <v>9</v>
      </c>
      <c r="P166" s="25">
        <f>(IF((VLOOKUP(Table1[[#This Row],[SKU]],'[1]All Skus'!$A:$Y,2,FALSE))="AKG",(VLOOKUP(Table1[[#This Row],[SKU]],'[1]All Skus'!$A:$Y,21,FALSE)),""))</f>
        <v>5.6</v>
      </c>
      <c r="Q166" s="25" t="str">
        <f>(IF((VLOOKUP(Table1[[#This Row],[SKU]],'[1]All Skus'!$A:$Y,2,FALSE))="AKG",(VLOOKUP(Table1[[#This Row],[SKU]],'[1]All Skus'!$A:$Y,22,FALSE)),""))</f>
        <v>CN</v>
      </c>
      <c r="R166" s="25" t="str">
        <f>(IF((VLOOKUP(Table1[[#This Row],[SKU]],'[1]All Skus'!$A:$Y,2,FALSE))="AKG",(VLOOKUP(Table1[[#This Row],[SKU]],'[1]All Skus'!$A:$Y,23,FALSE)),""))</f>
        <v>Non Compliant</v>
      </c>
      <c r="S166" s="26" t="str">
        <f>(IF((VLOOKUP(Table1[[#This Row],[SKU]],'[1]All Skus'!$A:$Y,2,FALSE))="AKG",(VLOOKUP(Table1[[#This Row],[SKU]],'[1]All Skus'!$A:$Y,24,FALSE)),""))</f>
        <v>https://www.akg.com/Integrated_Systems/conference-system-components/3361H00240.html</v>
      </c>
      <c r="T166" s="27">
        <v>164</v>
      </c>
    </row>
    <row r="167" spans="1:20" ht="15" customHeight="1" x14ac:dyDescent="0.3">
      <c r="A167" s="19" t="s">
        <v>184</v>
      </c>
      <c r="B167" s="20" t="str">
        <f>(IF((VLOOKUP(Table1[[#This Row],[SKU]],'[1]All Skus'!$A:$Y,2,FALSE))="AKG",(VLOOKUP(Table1[[#This Row],[SKU]],'[1]All Skus'!$A:$Y,3,FALSE)), ""))</f>
        <v>Installed</v>
      </c>
      <c r="C167" s="21" t="str">
        <f>(IF((VLOOKUP(Table1[[#This Row],[SKU]],'[1]All Skus'!$A:$Y,2,FALSE))="AKG",(VLOOKUP(Table1[[#This Row],[SKU]],'[1]All Skus'!$A:$Y,4,FALSE)),""))</f>
        <v>CS3 BU</v>
      </c>
      <c r="D167" s="21" t="str">
        <f>(IF((VLOOKUP(Table1[[#This Row],[SKU]],'[1]All Skus'!$A:$Y,2,FALSE))="AKG",(VLOOKUP(Table1[[#This Row],[SKU]],'[1]All Skus'!$A:$Y,5,FALSE)),""))</f>
        <v>AT510060</v>
      </c>
      <c r="E167" s="21">
        <f>(IF((VLOOKUP(Table1[[#This Row],[SKU]],'[1]All Skus'!$A:$Y,2,FALSE))="AKG",(VLOOKUP(Table1[[#This Row],[SKU]],'[1]All Skus'!$A:$Y,6,FALSE)),""))</f>
        <v>0</v>
      </c>
      <c r="F167" s="21">
        <f>(IF((VLOOKUP(Table1[[#This Row],[SKU]],'[1]All Skus'!$A:$Y,2,FALSE))="AKG",(VLOOKUP(Table1[[#This Row],[SKU]],'[1]All Skus'!$A:$Y,7,FALSE)),""))</f>
        <v>0</v>
      </c>
      <c r="G167" s="22" t="str">
        <f>(IF((VLOOKUP(Table1[[#This Row],[SKU]],'[1]All Skus'!$A:$Y,2,FALSE))="AKG",(VLOOKUP(Table1[[#This Row],[SKU]],'[1]All Skus'!$A:$Y,8,FALSE)),""))</f>
        <v>Conference System Equipment</v>
      </c>
      <c r="H167" s="22" t="str">
        <f>(IF((VLOOKUP(Table1[[#This Row],[SKU]],'[1]All Skus'!$A:$Y,2,FALSE))="AKG",(VLOOKUP(Table1[[#This Row],[SKU]],'[1]All Skus'!$A:$Y,9,FALSE)),""))</f>
        <v>Base Unit</v>
      </c>
      <c r="I167" s="23">
        <f>(IF((VLOOKUP(Table1[[#This Row],[SKU]],'[1]All Skus'!$A:$Y,2,FALSE))="AKG",(VLOOKUP(Table1[[#This Row],[SKU]],'[1]All Skus'!$A:$Y,10,FALSE)),""))</f>
        <v>1597</v>
      </c>
      <c r="J167" s="23">
        <f>(IF((VLOOKUP(Table1[[#This Row],[SKU]],'[1]All Skus'!$A:$Y,2,FALSE))="AKG",(VLOOKUP(Table1[[#This Row],[SKU]],'[1]All Skus'!$A:$Y,11,FALSE)),""))</f>
        <v>1597</v>
      </c>
      <c r="K167" s="24">
        <f>(IF((VLOOKUP(Table1[[#This Row],[SKU]],'[1]All Skus'!$A:$Y,2,FALSE))="AKG",(VLOOKUP(Table1[[#This Row],[SKU]],'[1]All Skus'!$A:$Y,16,FALSE)),""))</f>
        <v>885038035633</v>
      </c>
      <c r="L167" s="24">
        <f>(IF((VLOOKUP(Table1[[#This Row],[SKU]],'[1]All Skus'!$A:$Y,2,FALSE))="AKG",(VLOOKUP(Table1[[#This Row],[SKU]],'[1]All Skus'!$A:$Y,17,FALSE)),""))</f>
        <v>9002761035636</v>
      </c>
      <c r="M167" s="25">
        <f>(IF((VLOOKUP(Table1[[#This Row],[SKU]],'[1]All Skus'!$A:$Y,2,FALSE))="AKG",(VLOOKUP(Table1[[#This Row],[SKU]],'[1]All Skus'!$A:$Y,18,FALSE)),""))</f>
        <v>8</v>
      </c>
      <c r="N167" s="25">
        <f>(IF((VLOOKUP(Table1[[#This Row],[SKU]],'[1]All Skus'!$A:$Y,2,FALSE))="AKG",(VLOOKUP(Table1[[#This Row],[SKU]],'[1]All Skus'!$A:$Y,19,FALSE)),""))</f>
        <v>16</v>
      </c>
      <c r="O167" s="25">
        <f>(IF((VLOOKUP(Table1[[#This Row],[SKU]],'[1]All Skus'!$A:$Y,2,FALSE))="AKG",(VLOOKUP(Table1[[#This Row],[SKU]],'[1]All Skus'!$A:$Y,20,FALSE)),""))</f>
        <v>21</v>
      </c>
      <c r="P167" s="25">
        <f>(IF((VLOOKUP(Table1[[#This Row],[SKU]],'[1]All Skus'!$A:$Y,2,FALSE))="AKG",(VLOOKUP(Table1[[#This Row],[SKU]],'[1]All Skus'!$A:$Y,21,FALSE)),""))</f>
        <v>7.6</v>
      </c>
      <c r="Q167" s="25" t="str">
        <f>(IF((VLOOKUP(Table1[[#This Row],[SKU]],'[1]All Skus'!$A:$Y,2,FALSE))="AKG",(VLOOKUP(Table1[[#This Row],[SKU]],'[1]All Skus'!$A:$Y,22,FALSE)),""))</f>
        <v>CN</v>
      </c>
      <c r="R167" s="25" t="str">
        <f>(IF((VLOOKUP(Table1[[#This Row],[SKU]],'[1]All Skus'!$A:$Y,2,FALSE))="AKG",(VLOOKUP(Table1[[#This Row],[SKU]],'[1]All Skus'!$A:$Y,23,FALSE)),""))</f>
        <v>Non Compliant</v>
      </c>
      <c r="S167" s="26" t="str">
        <f>(IF((VLOOKUP(Table1[[#This Row],[SKU]],'[1]All Skus'!$A:$Y,2,FALSE))="AKG",(VLOOKUP(Table1[[#This Row],[SKU]],'[1]All Skus'!$A:$Y,24,FALSE)),""))</f>
        <v>https://www.akg.com/Integrated_Systems/conference-system-components/3361H00250.html</v>
      </c>
      <c r="T167" s="27">
        <v>165</v>
      </c>
    </row>
    <row r="168" spans="1:20" ht="15" customHeight="1" x14ac:dyDescent="0.3">
      <c r="A168" s="19" t="s">
        <v>185</v>
      </c>
      <c r="B168" s="20" t="str">
        <f>(IF((VLOOKUP(Table1[[#This Row],[SKU]],'[1]All Skus'!$A:$Y,2,FALSE))="AKG",(VLOOKUP(Table1[[#This Row],[SKU]],'[1]All Skus'!$A:$Y,3,FALSE)), ""))</f>
        <v>Installed</v>
      </c>
      <c r="C168" s="21" t="str">
        <f>(IF((VLOOKUP(Table1[[#This Row],[SKU]],'[1]All Skus'!$A:$Y,2,FALSE))="AKG",(VLOOKUP(Table1[[#This Row],[SKU]],'[1]All Skus'!$A:$Y,4,FALSE)),""))</f>
        <v>CS321</v>
      </c>
      <c r="D168" s="21" t="str">
        <f>(IF((VLOOKUP(Table1[[#This Row],[SKU]],'[1]All Skus'!$A:$Y,2,FALSE))="AKG",(VLOOKUP(Table1[[#This Row],[SKU]],'[1]All Skus'!$A:$Y,5,FALSE)),""))</f>
        <v>AT510060</v>
      </c>
      <c r="E168" s="21">
        <f>(IF((VLOOKUP(Table1[[#This Row],[SKU]],'[1]All Skus'!$A:$Y,2,FALSE))="AKG",(VLOOKUP(Table1[[#This Row],[SKU]],'[1]All Skus'!$A:$Y,6,FALSE)),""))</f>
        <v>0</v>
      </c>
      <c r="F168" s="21">
        <f>(IF((VLOOKUP(Table1[[#This Row],[SKU]],'[1]All Skus'!$A:$Y,2,FALSE))="AKG",(VLOOKUP(Table1[[#This Row],[SKU]],'[1]All Skus'!$A:$Y,7,FALSE)),""))</f>
        <v>0</v>
      </c>
      <c r="G168" s="22" t="str">
        <f>(IF((VLOOKUP(Table1[[#This Row],[SKU]],'[1]All Skus'!$A:$Y,2,FALSE))="AKG",(VLOOKUP(Table1[[#This Row],[SKU]],'[1]All Skus'!$A:$Y,8,FALSE)),""))</f>
        <v>Conference System Equipment</v>
      </c>
      <c r="H168" s="22" t="str">
        <f>(IF((VLOOKUP(Table1[[#This Row],[SKU]],'[1]All Skus'!$A:$Y,2,FALSE))="AKG",(VLOOKUP(Table1[[#This Row],[SKU]],'[1]All Skus'!$A:$Y,9,FALSE)),""))</f>
        <v>High-performance condenser gooseneck microphone</v>
      </c>
      <c r="I168" s="23">
        <f>(IF((VLOOKUP(Table1[[#This Row],[SKU]],'[1]All Skus'!$A:$Y,2,FALSE))="AKG",(VLOOKUP(Table1[[#This Row],[SKU]],'[1]All Skus'!$A:$Y,10,FALSE)),""))</f>
        <v>120</v>
      </c>
      <c r="J168" s="23">
        <f>(IF((VLOOKUP(Table1[[#This Row],[SKU]],'[1]All Skus'!$A:$Y,2,FALSE))="AKG",(VLOOKUP(Table1[[#This Row],[SKU]],'[1]All Skus'!$A:$Y,11,FALSE)),""))</f>
        <v>120</v>
      </c>
      <c r="K168" s="24">
        <f>(IF((VLOOKUP(Table1[[#This Row],[SKU]],'[1]All Skus'!$A:$Y,2,FALSE))="AKG",(VLOOKUP(Table1[[#This Row],[SKU]],'[1]All Skus'!$A:$Y,16,FALSE)),""))</f>
        <v>885038037460</v>
      </c>
      <c r="L168" s="24">
        <f>(IF((VLOOKUP(Table1[[#This Row],[SKU]],'[1]All Skus'!$A:$Y,2,FALSE))="AKG",(VLOOKUP(Table1[[#This Row],[SKU]],'[1]All Skus'!$A:$Y,17,FALSE)),""))</f>
        <v>9002761037463</v>
      </c>
      <c r="M168" s="25">
        <f>(IF((VLOOKUP(Table1[[#This Row],[SKU]],'[1]All Skus'!$A:$Y,2,FALSE))="AKG",(VLOOKUP(Table1[[#This Row],[SKU]],'[1]All Skus'!$A:$Y,18,FALSE)),""))</f>
        <v>12</v>
      </c>
      <c r="N168" s="25">
        <f>(IF((VLOOKUP(Table1[[#This Row],[SKU]],'[1]All Skus'!$A:$Y,2,FALSE))="AKG",(VLOOKUP(Table1[[#This Row],[SKU]],'[1]All Skus'!$A:$Y,19,FALSE)),""))</f>
        <v>18</v>
      </c>
      <c r="O168" s="25">
        <f>(IF((VLOOKUP(Table1[[#This Row],[SKU]],'[1]All Skus'!$A:$Y,2,FALSE))="AKG",(VLOOKUP(Table1[[#This Row],[SKU]],'[1]All Skus'!$A:$Y,20,FALSE)),""))</f>
        <v>13</v>
      </c>
      <c r="P168" s="25">
        <f>(IF((VLOOKUP(Table1[[#This Row],[SKU]],'[1]All Skus'!$A:$Y,2,FALSE))="AKG",(VLOOKUP(Table1[[#This Row],[SKU]],'[1]All Skus'!$A:$Y,21,FALSE)),""))</f>
        <v>5.6</v>
      </c>
      <c r="Q168" s="25" t="str">
        <f>(IF((VLOOKUP(Table1[[#This Row],[SKU]],'[1]All Skus'!$A:$Y,2,FALSE))="AKG",(VLOOKUP(Table1[[#This Row],[SKU]],'[1]All Skus'!$A:$Y,22,FALSE)),""))</f>
        <v>CN</v>
      </c>
      <c r="R168" s="25" t="str">
        <f>(IF((VLOOKUP(Table1[[#This Row],[SKU]],'[1]All Skus'!$A:$Y,2,FALSE))="AKG",(VLOOKUP(Table1[[#This Row],[SKU]],'[1]All Skus'!$A:$Y,23,FALSE)),""))</f>
        <v>Non Compliant</v>
      </c>
      <c r="S168" s="26" t="str">
        <f>(IF((VLOOKUP(Table1[[#This Row],[SKU]],'[1]All Skus'!$A:$Y,2,FALSE))="AKG",(VLOOKUP(Table1[[#This Row],[SKU]],'[1]All Skus'!$A:$Y,24,FALSE)),""))</f>
        <v>https://www.akg.com/Integrated_Systems/conference-system-components/3361H00340.html</v>
      </c>
      <c r="T168" s="27">
        <v>166</v>
      </c>
    </row>
    <row r="169" spans="1:20" ht="15" customHeight="1" x14ac:dyDescent="0.3">
      <c r="A169" s="19" t="s">
        <v>186</v>
      </c>
      <c r="B169" s="20" t="str">
        <f>(IF((VLOOKUP(Table1[[#This Row],[SKU]],'[1]All Skus'!$A:$Y,2,FALSE))="AKG",(VLOOKUP(Table1[[#This Row],[SKU]],'[1]All Skus'!$A:$Y,3,FALSE)), ""))</f>
        <v>Installed</v>
      </c>
      <c r="C169" s="21" t="str">
        <f>(IF((VLOOKUP(Table1[[#This Row],[SKU]],'[1]All Skus'!$A:$Y,2,FALSE))="AKG",(VLOOKUP(Table1[[#This Row],[SKU]],'[1]All Skus'!$A:$Y,4,FALSE)),""))</f>
        <v>CSX IRT4</v>
      </c>
      <c r="D169" s="21" t="str">
        <f>(IF((VLOOKUP(Table1[[#This Row],[SKU]],'[1]All Skus'!$A:$Y,2,FALSE))="AKG",(VLOOKUP(Table1[[#This Row],[SKU]],'[1]All Skus'!$A:$Y,5,FALSE)),""))</f>
        <v>AT510060</v>
      </c>
      <c r="E169" s="21">
        <f>(IF((VLOOKUP(Table1[[#This Row],[SKU]],'[1]All Skus'!$A:$Y,2,FALSE))="AKG",(VLOOKUP(Table1[[#This Row],[SKU]],'[1]All Skus'!$A:$Y,6,FALSE)),""))</f>
        <v>0</v>
      </c>
      <c r="F169" s="21" t="str">
        <f>(IF((VLOOKUP(Table1[[#This Row],[SKU]],'[1]All Skus'!$A:$Y,2,FALSE))="AKG",(VLOOKUP(Table1[[#This Row],[SKU]],'[1]All Skus'!$A:$Y,7,FALSE)),""))</f>
        <v>Limited Quantity</v>
      </c>
      <c r="G169" s="22" t="str">
        <f>(IF((VLOOKUP(Table1[[#This Row],[SKU]],'[1]All Skus'!$A:$Y,2,FALSE))="AKG",(VLOOKUP(Table1[[#This Row],[SKU]],'[1]All Skus'!$A:$Y,8,FALSE)),""))</f>
        <v>Conference System Equipment</v>
      </c>
      <c r="H169" s="22" t="str">
        <f>(IF((VLOOKUP(Table1[[#This Row],[SKU]],'[1]All Skus'!$A:$Y,2,FALSE))="AKG",(VLOOKUP(Table1[[#This Row],[SKU]],'[1]All Skus'!$A:$Y,9,FALSE)),""))</f>
        <v>IR radiator flood</v>
      </c>
      <c r="I169" s="23">
        <f>(IF((VLOOKUP(Table1[[#This Row],[SKU]],'[1]All Skus'!$A:$Y,2,FALSE))="AKG",(VLOOKUP(Table1[[#This Row],[SKU]],'[1]All Skus'!$A:$Y,10,FALSE)),""))</f>
        <v>5116</v>
      </c>
      <c r="J169" s="23">
        <f>(IF((VLOOKUP(Table1[[#This Row],[SKU]],'[1]All Skus'!$A:$Y,2,FALSE))="AKG",(VLOOKUP(Table1[[#This Row],[SKU]],'[1]All Skus'!$A:$Y,11,FALSE)),""))</f>
        <v>4265</v>
      </c>
      <c r="K169" s="24">
        <f>(IF((VLOOKUP(Table1[[#This Row],[SKU]],'[1]All Skus'!$A:$Y,2,FALSE))="AKG",(VLOOKUP(Table1[[#This Row],[SKU]],'[1]All Skus'!$A:$Y,16,FALSE)),""))</f>
        <v>885038037163</v>
      </c>
      <c r="L169" s="24">
        <f>(IF((VLOOKUP(Table1[[#This Row],[SKU]],'[1]All Skus'!$A:$Y,2,FALSE))="AKG",(VLOOKUP(Table1[[#This Row],[SKU]],'[1]All Skus'!$A:$Y,17,FALSE)),""))</f>
        <v>9002761037166</v>
      </c>
      <c r="M169" s="25">
        <f>(IF((VLOOKUP(Table1[[#This Row],[SKU]],'[1]All Skus'!$A:$Y,2,FALSE))="AKG",(VLOOKUP(Table1[[#This Row],[SKU]],'[1]All Skus'!$A:$Y,18,FALSE)),""))</f>
        <v>0</v>
      </c>
      <c r="N169" s="25">
        <f>(IF((VLOOKUP(Table1[[#This Row],[SKU]],'[1]All Skus'!$A:$Y,2,FALSE))="AKG",(VLOOKUP(Table1[[#This Row],[SKU]],'[1]All Skus'!$A:$Y,19,FALSE)),""))</f>
        <v>0</v>
      </c>
      <c r="O169" s="25">
        <f>(IF((VLOOKUP(Table1[[#This Row],[SKU]],'[1]All Skus'!$A:$Y,2,FALSE))="AKG",(VLOOKUP(Table1[[#This Row],[SKU]],'[1]All Skus'!$A:$Y,20,FALSE)),""))</f>
        <v>0</v>
      </c>
      <c r="P169" s="25">
        <f>(IF((VLOOKUP(Table1[[#This Row],[SKU]],'[1]All Skus'!$A:$Y,2,FALSE))="AKG",(VLOOKUP(Table1[[#This Row],[SKU]],'[1]All Skus'!$A:$Y,21,FALSE)),""))</f>
        <v>3</v>
      </c>
      <c r="Q169" s="25" t="str">
        <f>(IF((VLOOKUP(Table1[[#This Row],[SKU]],'[1]All Skus'!$A:$Y,2,FALSE))="AKG",(VLOOKUP(Table1[[#This Row],[SKU]],'[1]All Skus'!$A:$Y,22,FALSE)),""))</f>
        <v>HU</v>
      </c>
      <c r="R169" s="25" t="str">
        <f>(IF((VLOOKUP(Table1[[#This Row],[SKU]],'[1]All Skus'!$A:$Y,2,FALSE))="AKG",(VLOOKUP(Table1[[#This Row],[SKU]],'[1]All Skus'!$A:$Y,23,FALSE)),""))</f>
        <v>Compliant</v>
      </c>
      <c r="S169" s="26" t="str">
        <f>(IF((VLOOKUP(Table1[[#This Row],[SKU]],'[1]All Skus'!$A:$Y,2,FALSE))="AKG",(VLOOKUP(Table1[[#This Row],[SKU]],'[1]All Skus'!$A:$Y,24,FALSE)),""))</f>
        <v>https://www.akg.com/Integrated_Systems/conference-system-components/6500H00220.html</v>
      </c>
      <c r="T169" s="27">
        <v>167</v>
      </c>
    </row>
    <row r="170" spans="1:20" ht="15" customHeight="1" x14ac:dyDescent="0.3">
      <c r="A170" s="31" t="s">
        <v>187</v>
      </c>
      <c r="B170" s="20">
        <f>(IF((VLOOKUP(Table1[[#This Row],[SKU]],'[1]All Skus'!$A:$Y,2,FALSE))="AKG",(VLOOKUP(Table1[[#This Row],[SKU]],'[1]All Skus'!$A:$Y,3,FALSE)), ""))</f>
        <v>0</v>
      </c>
      <c r="C170" s="21">
        <f>(IF((VLOOKUP(Table1[[#This Row],[SKU]],'[1]All Skus'!$A:$Y,2,FALSE))="AKG",(VLOOKUP(Table1[[#This Row],[SKU]],'[1]All Skus'!$A:$Y,4,FALSE)),""))</f>
        <v>0</v>
      </c>
      <c r="D170" s="21">
        <f>(IF((VLOOKUP(Table1[[#This Row],[SKU]],'[1]All Skus'!$A:$Y,2,FALSE))="AKG",(VLOOKUP(Table1[[#This Row],[SKU]],'[1]All Skus'!$A:$Y,5,FALSE)),""))</f>
        <v>0</v>
      </c>
      <c r="E170" s="21">
        <f>(IF((VLOOKUP(Table1[[#This Row],[SKU]],'[1]All Skus'!$A:$Y,2,FALSE))="AKG",(VLOOKUP(Table1[[#This Row],[SKU]],'[1]All Skus'!$A:$Y,6,FALSE)),""))</f>
        <v>0</v>
      </c>
      <c r="F170" s="21">
        <f>(IF((VLOOKUP(Table1[[#This Row],[SKU]],'[1]All Skus'!$A:$Y,2,FALSE))="AKG",(VLOOKUP(Table1[[#This Row],[SKU]],'[1]All Skus'!$A:$Y,7,FALSE)),""))</f>
        <v>0</v>
      </c>
      <c r="G170" s="22">
        <f>(IF((VLOOKUP(Table1[[#This Row],[SKU]],'[1]All Skus'!$A:$Y,2,FALSE))="AKG",(VLOOKUP(Table1[[#This Row],[SKU]],'[1]All Skus'!$A:$Y,8,FALSE)),""))</f>
        <v>0</v>
      </c>
      <c r="H170" s="22">
        <f>(IF((VLOOKUP(Table1[[#This Row],[SKU]],'[1]All Skus'!$A:$Y,2,FALSE))="AKG",(VLOOKUP(Table1[[#This Row],[SKU]],'[1]All Skus'!$A:$Y,9,FALSE)),""))</f>
        <v>0</v>
      </c>
      <c r="I170" s="23">
        <f>(IF((VLOOKUP(Table1[[#This Row],[SKU]],'[1]All Skus'!$A:$Y,2,FALSE))="AKG",(VLOOKUP(Table1[[#This Row],[SKU]],'[1]All Skus'!$A:$Y,10,FALSE)),""))</f>
        <v>0</v>
      </c>
      <c r="J170" s="23">
        <f>(IF((VLOOKUP(Table1[[#This Row],[SKU]],'[1]All Skus'!$A:$Y,2,FALSE))="AKG",(VLOOKUP(Table1[[#This Row],[SKU]],'[1]All Skus'!$A:$Y,11,FALSE)),""))</f>
        <v>0</v>
      </c>
      <c r="K170" s="24">
        <f>(IF((VLOOKUP(Table1[[#This Row],[SKU]],'[1]All Skus'!$A:$Y,2,FALSE))="AKG",(VLOOKUP(Table1[[#This Row],[SKU]],'[1]All Skus'!$A:$Y,16,FALSE)),""))</f>
        <v>0</v>
      </c>
      <c r="L170" s="24">
        <f>(IF((VLOOKUP(Table1[[#This Row],[SKU]],'[1]All Skus'!$A:$Y,2,FALSE))="AKG",(VLOOKUP(Table1[[#This Row],[SKU]],'[1]All Skus'!$A:$Y,17,FALSE)),""))</f>
        <v>0</v>
      </c>
      <c r="M170" s="25">
        <f>(IF((VLOOKUP(Table1[[#This Row],[SKU]],'[1]All Skus'!$A:$Y,2,FALSE))="AKG",(VLOOKUP(Table1[[#This Row],[SKU]],'[1]All Skus'!$A:$Y,18,FALSE)),""))</f>
        <v>0</v>
      </c>
      <c r="N170" s="25">
        <f>(IF((VLOOKUP(Table1[[#This Row],[SKU]],'[1]All Skus'!$A:$Y,2,FALSE))="AKG",(VLOOKUP(Table1[[#This Row],[SKU]],'[1]All Skus'!$A:$Y,19,FALSE)),""))</f>
        <v>0</v>
      </c>
      <c r="O170" s="25">
        <f>(IF((VLOOKUP(Table1[[#This Row],[SKU]],'[1]All Skus'!$A:$Y,2,FALSE))="AKG",(VLOOKUP(Table1[[#This Row],[SKU]],'[1]All Skus'!$A:$Y,20,FALSE)),""))</f>
        <v>0</v>
      </c>
      <c r="P170" s="25">
        <f>(IF((VLOOKUP(Table1[[#This Row],[SKU]],'[1]All Skus'!$A:$Y,2,FALSE))="AKG",(VLOOKUP(Table1[[#This Row],[SKU]],'[1]All Skus'!$A:$Y,21,FALSE)),""))</f>
        <v>0</v>
      </c>
      <c r="Q170" s="25">
        <f>(IF((VLOOKUP(Table1[[#This Row],[SKU]],'[1]All Skus'!$A:$Y,2,FALSE))="AKG",(VLOOKUP(Table1[[#This Row],[SKU]],'[1]All Skus'!$A:$Y,22,FALSE)),""))</f>
        <v>0</v>
      </c>
      <c r="R170" s="25">
        <f>(IF((VLOOKUP(Table1[[#This Row],[SKU]],'[1]All Skus'!$A:$Y,2,FALSE))="AKG",(VLOOKUP(Table1[[#This Row],[SKU]],'[1]All Skus'!$A:$Y,23,FALSE)),""))</f>
        <v>0</v>
      </c>
      <c r="S170" s="26">
        <f>(IF((VLOOKUP(Table1[[#This Row],[SKU]],'[1]All Skus'!$A:$Y,2,FALSE))="AKG",(VLOOKUP(Table1[[#This Row],[SKU]],'[1]All Skus'!$A:$Y,24,FALSE)),""))</f>
        <v>0</v>
      </c>
      <c r="T170" s="27">
        <v>168</v>
      </c>
    </row>
    <row r="171" spans="1:20" ht="15" customHeight="1" x14ac:dyDescent="0.3">
      <c r="A171" s="29" t="s">
        <v>188</v>
      </c>
      <c r="B171" s="20" t="str">
        <f>(IF((VLOOKUP(Table1[[#This Row],[SKU]],'[1]All Skus'!$A:$Y,2,FALSE))="AKG",(VLOOKUP(Table1[[#This Row],[SKU]],'[1]All Skus'!$A:$Y,3,FALSE)), ""))</f>
        <v>Microlite Microphones</v>
      </c>
      <c r="C171" s="21" t="str">
        <f>(IF((VLOOKUP(Table1[[#This Row],[SKU]],'[1]All Skus'!$A:$Y,2,FALSE))="AKG",(VLOOKUP(Table1[[#This Row],[SKU]],'[1]All Skus'!$A:$Y,4,FALSE)),""))</f>
        <v>LC82MD BEIGE</v>
      </c>
      <c r="D171" s="21" t="str">
        <f>(IF((VLOOKUP(Table1[[#This Row],[SKU]],'[1]All Skus'!$A:$Y,2,FALSE))="AKG",(VLOOKUP(Table1[[#This Row],[SKU]],'[1]All Skus'!$A:$Y,5,FALSE)),""))</f>
        <v>AT510000</v>
      </c>
      <c r="E171" s="21">
        <f>(IF((VLOOKUP(Table1[[#This Row],[SKU]],'[1]All Skus'!$A:$Y,2,FALSE))="AKG",(VLOOKUP(Table1[[#This Row],[SKU]],'[1]All Skus'!$A:$Y,6,FALSE)),""))</f>
        <v>0</v>
      </c>
      <c r="F171" s="21">
        <f>(IF((VLOOKUP(Table1[[#This Row],[SKU]],'[1]All Skus'!$A:$Y,2,FALSE))="AKG",(VLOOKUP(Table1[[#This Row],[SKU]],'[1]All Skus'!$A:$Y,7,FALSE)),""))</f>
        <v>0</v>
      </c>
      <c r="G171" s="22" t="str">
        <f>(IF((VLOOKUP(Table1[[#This Row],[SKU]],'[1]All Skus'!$A:$Y,2,FALSE))="AKG",(VLOOKUP(Table1[[#This Row],[SKU]],'[1]All Skus'!$A:$Y,8,FALSE)),""))</f>
        <v>LC82MD BEIGE</v>
      </c>
      <c r="H171" s="22" t="str">
        <f>(IF((VLOOKUP(Table1[[#This Row],[SKU]],'[1]All Skus'!$A:$Y,2,FALSE))="AKG",(VLOOKUP(Table1[[#This Row],[SKU]],'[1]All Skus'!$A:$Y,9,FALSE)),""))</f>
        <v>Microlite Lavailier Microphone Omnidirection Beige Color</v>
      </c>
      <c r="I171" s="23">
        <f>(IF((VLOOKUP(Table1[[#This Row],[SKU]],'[1]All Skus'!$A:$Y,2,FALSE))="AKG",(VLOOKUP(Table1[[#This Row],[SKU]],'[1]All Skus'!$A:$Y,10,FALSE)),""))</f>
        <v>645</v>
      </c>
      <c r="J171" s="23">
        <f>(IF((VLOOKUP(Table1[[#This Row],[SKU]],'[1]All Skus'!$A:$Y,2,FALSE))="AKG",(VLOOKUP(Table1[[#This Row],[SKU]],'[1]All Skus'!$A:$Y,11,FALSE)),""))</f>
        <v>645</v>
      </c>
      <c r="K171" s="24">
        <f>(IF((VLOOKUP(Table1[[#This Row],[SKU]],'[1]All Skus'!$A:$Y,2,FALSE))="AKG",(VLOOKUP(Table1[[#This Row],[SKU]],'[1]All Skus'!$A:$Y,16,FALSE)),""))</f>
        <v>885038038443</v>
      </c>
      <c r="L171" s="24">
        <f>(IF((VLOOKUP(Table1[[#This Row],[SKU]],'[1]All Skus'!$A:$Y,2,FALSE))="AKG",(VLOOKUP(Table1[[#This Row],[SKU]],'[1]All Skus'!$A:$Y,17,FALSE)),""))</f>
        <v>9002761038446</v>
      </c>
      <c r="M171" s="25">
        <f>(IF((VLOOKUP(Table1[[#This Row],[SKU]],'[1]All Skus'!$A:$Y,2,FALSE))="AKG",(VLOOKUP(Table1[[#This Row],[SKU]],'[1]All Skus'!$A:$Y,18,FALSE)),""))</f>
        <v>0</v>
      </c>
      <c r="N171" s="25">
        <f>(IF((VLOOKUP(Table1[[#This Row],[SKU]],'[1]All Skus'!$A:$Y,2,FALSE))="AKG",(VLOOKUP(Table1[[#This Row],[SKU]],'[1]All Skus'!$A:$Y,19,FALSE)),""))</f>
        <v>0</v>
      </c>
      <c r="O171" s="25">
        <f>(IF((VLOOKUP(Table1[[#This Row],[SKU]],'[1]All Skus'!$A:$Y,2,FALSE))="AKG",(VLOOKUP(Table1[[#This Row],[SKU]],'[1]All Skus'!$A:$Y,20,FALSE)),""))</f>
        <v>0</v>
      </c>
      <c r="P171" s="25">
        <f>(IF((VLOOKUP(Table1[[#This Row],[SKU]],'[1]All Skus'!$A:$Y,2,FALSE))="AKG",(VLOOKUP(Table1[[#This Row],[SKU]],'[1]All Skus'!$A:$Y,21,FALSE)),""))</f>
        <v>0</v>
      </c>
      <c r="Q171" s="25" t="str">
        <f>(IF((VLOOKUP(Table1[[#This Row],[SKU]],'[1]All Skus'!$A:$Y,2,FALSE))="AKG",(VLOOKUP(Table1[[#This Row],[SKU]],'[1]All Skus'!$A:$Y,22,FALSE)),""))</f>
        <v>HU</v>
      </c>
      <c r="R171" s="25" t="str">
        <f>(IF((VLOOKUP(Table1[[#This Row],[SKU]],'[1]All Skus'!$A:$Y,2,FALSE))="AKG",(VLOOKUP(Table1[[#This Row],[SKU]],'[1]All Skus'!$A:$Y,23,FALSE)),""))</f>
        <v>Compliant</v>
      </c>
      <c r="S171" s="26" t="str">
        <f>(IF((VLOOKUP(Table1[[#This Row],[SKU]],'[1]All Skus'!$A:$Y,2,FALSE))="AKG",(VLOOKUP(Table1[[#This Row],[SKU]],'[1]All Skus'!$A:$Y,24,FALSE)),""))</f>
        <v>https://www.akg.com/Microphones/Speech%20%2F%20Spoken%20Word%20Microphones/3241H00050.html</v>
      </c>
      <c r="T171" s="27">
        <v>169</v>
      </c>
    </row>
    <row r="172" spans="1:20" ht="15" customHeight="1" x14ac:dyDescent="0.3">
      <c r="A172" s="29" t="s">
        <v>189</v>
      </c>
      <c r="B172" s="20" t="str">
        <f>(IF((VLOOKUP(Table1[[#This Row],[SKU]],'[1]All Skus'!$A:$Y,2,FALSE))="AKG",(VLOOKUP(Table1[[#This Row],[SKU]],'[1]All Skus'!$A:$Y,3,FALSE)), ""))</f>
        <v>Microlite Accessories</v>
      </c>
      <c r="C172" s="21" t="str">
        <f>(IF((VLOOKUP(Table1[[#This Row],[SKU]],'[1]All Skus'!$A:$Y,2,FALSE))="AKG",(VLOOKUP(Table1[[#This Row],[SKU]],'[1]All Skus'!$A:$Y,4,FALSE)),""))</f>
        <v xml:space="preserve">MDA1 AKG </v>
      </c>
      <c r="D172" s="21" t="str">
        <f>(IF((VLOOKUP(Table1[[#This Row],[SKU]],'[1]All Skus'!$A:$Y,2,FALSE))="AKG",(VLOOKUP(Table1[[#This Row],[SKU]],'[1]All Skus'!$A:$Y,5,FALSE)),""))</f>
        <v>AT510080</v>
      </c>
      <c r="E172" s="21">
        <f>(IF((VLOOKUP(Table1[[#This Row],[SKU]],'[1]All Skus'!$A:$Y,2,FALSE))="AKG",(VLOOKUP(Table1[[#This Row],[SKU]],'[1]All Skus'!$A:$Y,6,FALSE)),""))</f>
        <v>0</v>
      </c>
      <c r="F172" s="21">
        <f>(IF((VLOOKUP(Table1[[#This Row],[SKU]],'[1]All Skus'!$A:$Y,2,FALSE))="AKG",(VLOOKUP(Table1[[#This Row],[SKU]],'[1]All Skus'!$A:$Y,7,FALSE)),""))</f>
        <v>0</v>
      </c>
      <c r="G172" s="22" t="str">
        <f>(IF((VLOOKUP(Table1[[#This Row],[SKU]],'[1]All Skus'!$A:$Y,2,FALSE))="AKG",(VLOOKUP(Table1[[#This Row],[SKU]],'[1]All Skus'!$A:$Y,8,FALSE)),""))</f>
        <v xml:space="preserve">MDA1 AKG </v>
      </c>
      <c r="H172" s="22" t="str">
        <f>(IF((VLOOKUP(Table1[[#This Row],[SKU]],'[1]All Skus'!$A:$Y,2,FALSE))="AKG",(VLOOKUP(Table1[[#This Row],[SKU]],'[1]All Skus'!$A:$Y,9,FALSE)),""))</f>
        <v>Microlite Adapter Connector for AKG</v>
      </c>
      <c r="I172" s="23">
        <f>(IF((VLOOKUP(Table1[[#This Row],[SKU]],'[1]All Skus'!$A:$Y,2,FALSE))="AKG",(VLOOKUP(Table1[[#This Row],[SKU]],'[1]All Skus'!$A:$Y,10,FALSE)),""))</f>
        <v>100</v>
      </c>
      <c r="J172" s="23">
        <f>(IF((VLOOKUP(Table1[[#This Row],[SKU]],'[1]All Skus'!$A:$Y,2,FALSE))="AKG",(VLOOKUP(Table1[[#This Row],[SKU]],'[1]All Skus'!$A:$Y,11,FALSE)),""))</f>
        <v>100</v>
      </c>
      <c r="K172" s="24">
        <f>(IF((VLOOKUP(Table1[[#This Row],[SKU]],'[1]All Skus'!$A:$Y,2,FALSE))="AKG",(VLOOKUP(Table1[[#This Row],[SKU]],'[1]All Skus'!$A:$Y,16,FALSE)),""))</f>
        <v>885038039051</v>
      </c>
      <c r="L172" s="24">
        <f>(IF((VLOOKUP(Table1[[#This Row],[SKU]],'[1]All Skus'!$A:$Y,2,FALSE))="AKG",(VLOOKUP(Table1[[#This Row],[SKU]],'[1]All Skus'!$A:$Y,17,FALSE)),""))</f>
        <v>9002761039054</v>
      </c>
      <c r="M172" s="25">
        <f>(IF((VLOOKUP(Table1[[#This Row],[SKU]],'[1]All Skus'!$A:$Y,2,FALSE))="AKG",(VLOOKUP(Table1[[#This Row],[SKU]],'[1]All Skus'!$A:$Y,18,FALSE)),""))</f>
        <v>1</v>
      </c>
      <c r="N172" s="25">
        <f>(IF((VLOOKUP(Table1[[#This Row],[SKU]],'[1]All Skus'!$A:$Y,2,FALSE))="AKG",(VLOOKUP(Table1[[#This Row],[SKU]],'[1]All Skus'!$A:$Y,19,FALSE)),""))</f>
        <v>4</v>
      </c>
      <c r="O172" s="25">
        <f>(IF((VLOOKUP(Table1[[#This Row],[SKU]],'[1]All Skus'!$A:$Y,2,FALSE))="AKG",(VLOOKUP(Table1[[#This Row],[SKU]],'[1]All Skus'!$A:$Y,20,FALSE)),""))</f>
        <v>2.5</v>
      </c>
      <c r="P172" s="25" t="str">
        <f>(IF((VLOOKUP(Table1[[#This Row],[SKU]],'[1]All Skus'!$A:$Y,2,FALSE))="AKG",(VLOOKUP(Table1[[#This Row],[SKU]],'[1]All Skus'!$A:$Y,21,FALSE)),""))</f>
        <v>n/a</v>
      </c>
      <c r="Q172" s="25" t="str">
        <f>(IF((VLOOKUP(Table1[[#This Row],[SKU]],'[1]All Skus'!$A:$Y,2,FALSE))="AKG",(VLOOKUP(Table1[[#This Row],[SKU]],'[1]All Skus'!$A:$Y,22,FALSE)),""))</f>
        <v>TW</v>
      </c>
      <c r="R172" s="25" t="str">
        <f>(IF((VLOOKUP(Table1[[#This Row],[SKU]],'[1]All Skus'!$A:$Y,2,FALSE))="AKG",(VLOOKUP(Table1[[#This Row],[SKU]],'[1]All Skus'!$A:$Y,23,FALSE)),""))</f>
        <v>Compliant</v>
      </c>
      <c r="S172" s="26" t="str">
        <f>(IF((VLOOKUP(Table1[[#This Row],[SKU]],'[1]All Skus'!$A:$Y,2,FALSE))="AKG",(VLOOKUP(Table1[[#This Row],[SKU]],'[1]All Skus'!$A:$Y,24,FALSE)),""))</f>
        <v>https://www.akg.com/Microphones/Microphone%20Accessories/6500H00290.html</v>
      </c>
      <c r="T172" s="27">
        <v>170</v>
      </c>
    </row>
    <row r="173" spans="1:20" ht="15" customHeight="1" x14ac:dyDescent="0.3">
      <c r="A173" s="19" t="s">
        <v>190</v>
      </c>
      <c r="B173" s="20" t="str">
        <f>(IF((VLOOKUP(Table1[[#This Row],[SKU]],'[1]All Skus'!$A:$Y,2,FALSE))="AKG",(VLOOKUP(Table1[[#This Row],[SKU]],'[1]All Skus'!$A:$Y,3,FALSE)), ""))</f>
        <v>Microlite Accessories</v>
      </c>
      <c r="C173" s="21" t="str">
        <f>(IF((VLOOKUP(Table1[[#This Row],[SKU]],'[1]All Skus'!$A:$Y,2,FALSE))="AKG",(VLOOKUP(Table1[[#This Row],[SKU]],'[1]All Skus'!$A:$Y,4,FALSE)),""))</f>
        <v xml:space="preserve">MDA4 SHU </v>
      </c>
      <c r="D173" s="21" t="str">
        <f>(IF((VLOOKUP(Table1[[#This Row],[SKU]],'[1]All Skus'!$A:$Y,2,FALSE))="AKG",(VLOOKUP(Table1[[#This Row],[SKU]],'[1]All Skus'!$A:$Y,5,FALSE)),""))</f>
        <v>AT510000</v>
      </c>
      <c r="E173" s="21">
        <f>(IF((VLOOKUP(Table1[[#This Row],[SKU]],'[1]All Skus'!$A:$Y,2,FALSE))="AKG",(VLOOKUP(Table1[[#This Row],[SKU]],'[1]All Skus'!$A:$Y,6,FALSE)),""))</f>
        <v>0</v>
      </c>
      <c r="F173" s="21">
        <f>(IF((VLOOKUP(Table1[[#This Row],[SKU]],'[1]All Skus'!$A:$Y,2,FALSE))="AKG",(VLOOKUP(Table1[[#This Row],[SKU]],'[1]All Skus'!$A:$Y,7,FALSE)),""))</f>
        <v>0</v>
      </c>
      <c r="G173" s="22" t="str">
        <f>(IF((VLOOKUP(Table1[[#This Row],[SKU]],'[1]All Skus'!$A:$Y,2,FALSE))="AKG",(VLOOKUP(Table1[[#This Row],[SKU]],'[1]All Skus'!$A:$Y,8,FALSE)),""))</f>
        <v xml:space="preserve">MDA4 SHU </v>
      </c>
      <c r="H173" s="22" t="str">
        <f>(IF((VLOOKUP(Table1[[#This Row],[SKU]],'[1]All Skus'!$A:$Y,2,FALSE))="AKG",(VLOOKUP(Table1[[#This Row],[SKU]],'[1]All Skus'!$A:$Y,9,FALSE)),""))</f>
        <v>Microlite Adapter Connector for Shure</v>
      </c>
      <c r="I173" s="23">
        <f>(IF((VLOOKUP(Table1[[#This Row],[SKU]],'[1]All Skus'!$A:$Y,2,FALSE))="AKG",(VLOOKUP(Table1[[#This Row],[SKU]],'[1]All Skus'!$A:$Y,10,FALSE)),""))</f>
        <v>100</v>
      </c>
      <c r="J173" s="23">
        <f>(IF((VLOOKUP(Table1[[#This Row],[SKU]],'[1]All Skus'!$A:$Y,2,FALSE))="AKG",(VLOOKUP(Table1[[#This Row],[SKU]],'[1]All Skus'!$A:$Y,11,FALSE)),""))</f>
        <v>100</v>
      </c>
      <c r="K173" s="24">
        <f>(IF((VLOOKUP(Table1[[#This Row],[SKU]],'[1]All Skus'!$A:$Y,2,FALSE))="AKG",(VLOOKUP(Table1[[#This Row],[SKU]],'[1]All Skus'!$A:$Y,16,FALSE)),""))</f>
        <v>885038039082</v>
      </c>
      <c r="L173" s="24">
        <f>(IF((VLOOKUP(Table1[[#This Row],[SKU]],'[1]All Skus'!$A:$Y,2,FALSE))="AKG",(VLOOKUP(Table1[[#This Row],[SKU]],'[1]All Skus'!$A:$Y,17,FALSE)),""))</f>
        <v>9002761039085</v>
      </c>
      <c r="M173" s="25">
        <f>(IF((VLOOKUP(Table1[[#This Row],[SKU]],'[1]All Skus'!$A:$Y,2,FALSE))="AKG",(VLOOKUP(Table1[[#This Row],[SKU]],'[1]All Skus'!$A:$Y,18,FALSE)),""))</f>
        <v>1</v>
      </c>
      <c r="N173" s="25">
        <f>(IF((VLOOKUP(Table1[[#This Row],[SKU]],'[1]All Skus'!$A:$Y,2,FALSE))="AKG",(VLOOKUP(Table1[[#This Row],[SKU]],'[1]All Skus'!$A:$Y,19,FALSE)),""))</f>
        <v>4</v>
      </c>
      <c r="O173" s="25">
        <f>(IF((VLOOKUP(Table1[[#This Row],[SKU]],'[1]All Skus'!$A:$Y,2,FALSE))="AKG",(VLOOKUP(Table1[[#This Row],[SKU]],'[1]All Skus'!$A:$Y,20,FALSE)),""))</f>
        <v>2.5</v>
      </c>
      <c r="P173" s="25" t="str">
        <f>(IF((VLOOKUP(Table1[[#This Row],[SKU]],'[1]All Skus'!$A:$Y,2,FALSE))="AKG",(VLOOKUP(Table1[[#This Row],[SKU]],'[1]All Skus'!$A:$Y,21,FALSE)),""))</f>
        <v>n/a</v>
      </c>
      <c r="Q173" s="25" t="str">
        <f>(IF((VLOOKUP(Table1[[#This Row],[SKU]],'[1]All Skus'!$A:$Y,2,FALSE))="AKG",(VLOOKUP(Table1[[#This Row],[SKU]],'[1]All Skus'!$A:$Y,22,FALSE)),""))</f>
        <v>TW</v>
      </c>
      <c r="R173" s="25" t="str">
        <f>(IF((VLOOKUP(Table1[[#This Row],[SKU]],'[1]All Skus'!$A:$Y,2,FALSE))="AKG",(VLOOKUP(Table1[[#This Row],[SKU]],'[1]All Skus'!$A:$Y,23,FALSE)),""))</f>
        <v>Compliant</v>
      </c>
      <c r="S173" s="26" t="str">
        <f>(IF((VLOOKUP(Table1[[#This Row],[SKU]],'[1]All Skus'!$A:$Y,2,FALSE))="AKG",(VLOOKUP(Table1[[#This Row],[SKU]],'[1]All Skus'!$A:$Y,24,FALSE)),""))</f>
        <v>https://www.akg.com/Microphones/Microphone%20Accessories/6500H00320.html</v>
      </c>
      <c r="T173" s="27">
        <v>171</v>
      </c>
    </row>
    <row r="174" spans="1:20" ht="15" customHeight="1" x14ac:dyDescent="0.3">
      <c r="A174" s="19" t="s">
        <v>191</v>
      </c>
      <c r="B174" s="20" t="str">
        <f>(IF((VLOOKUP(Table1[[#This Row],[SKU]],'[1]All Skus'!$A:$Y,2,FALSE))="AKG",(VLOOKUP(Table1[[#This Row],[SKU]],'[1]All Skus'!$A:$Y,3,FALSE)), ""))</f>
        <v>Microlite Accessories</v>
      </c>
      <c r="C174" s="21" t="str">
        <f>(IF((VLOOKUP(Table1[[#This Row],[SKU]],'[1]All Skus'!$A:$Y,2,FALSE))="AKG",(VLOOKUP(Table1[[#This Row],[SKU]],'[1]All Skus'!$A:$Y,4,FALSE)),""))</f>
        <v xml:space="preserve">MDA5 AT </v>
      </c>
      <c r="D174" s="21" t="str">
        <f>(IF((VLOOKUP(Table1[[#This Row],[SKU]],'[1]All Skus'!$A:$Y,2,FALSE))="AKG",(VLOOKUP(Table1[[#This Row],[SKU]],'[1]All Skus'!$A:$Y,5,FALSE)),""))</f>
        <v>AT510000</v>
      </c>
      <c r="E174" s="21">
        <f>(IF((VLOOKUP(Table1[[#This Row],[SKU]],'[1]All Skus'!$A:$Y,2,FALSE))="AKG",(VLOOKUP(Table1[[#This Row],[SKU]],'[1]All Skus'!$A:$Y,6,FALSE)),""))</f>
        <v>0</v>
      </c>
      <c r="F174" s="21">
        <f>(IF((VLOOKUP(Table1[[#This Row],[SKU]],'[1]All Skus'!$A:$Y,2,FALSE))="AKG",(VLOOKUP(Table1[[#This Row],[SKU]],'[1]All Skus'!$A:$Y,7,FALSE)),""))</f>
        <v>0</v>
      </c>
      <c r="G174" s="22" t="str">
        <f>(IF((VLOOKUP(Table1[[#This Row],[SKU]],'[1]All Skus'!$A:$Y,2,FALSE))="AKG",(VLOOKUP(Table1[[#This Row],[SKU]],'[1]All Skus'!$A:$Y,8,FALSE)),""))</f>
        <v xml:space="preserve">MDA5 AT </v>
      </c>
      <c r="H174" s="22" t="str">
        <f>(IF((VLOOKUP(Table1[[#This Row],[SKU]],'[1]All Skus'!$A:$Y,2,FALSE))="AKG",(VLOOKUP(Table1[[#This Row],[SKU]],'[1]All Skus'!$A:$Y,9,FALSE)),""))</f>
        <v>Microlite Adapter Connector for Audio Technica</v>
      </c>
      <c r="I174" s="23">
        <f>(IF((VLOOKUP(Table1[[#This Row],[SKU]],'[1]All Skus'!$A:$Y,2,FALSE))="AKG",(VLOOKUP(Table1[[#This Row],[SKU]],'[1]All Skus'!$A:$Y,10,FALSE)),""))</f>
        <v>105</v>
      </c>
      <c r="J174" s="23">
        <f>(IF((VLOOKUP(Table1[[#This Row],[SKU]],'[1]All Skus'!$A:$Y,2,FALSE))="AKG",(VLOOKUP(Table1[[#This Row],[SKU]],'[1]All Skus'!$A:$Y,11,FALSE)),""))</f>
        <v>105</v>
      </c>
      <c r="K174" s="24">
        <f>(IF((VLOOKUP(Table1[[#This Row],[SKU]],'[1]All Skus'!$A:$Y,2,FALSE))="AKG",(VLOOKUP(Table1[[#This Row],[SKU]],'[1]All Skus'!$A:$Y,16,FALSE)),""))</f>
        <v>885038039099</v>
      </c>
      <c r="L174" s="24">
        <f>(IF((VLOOKUP(Table1[[#This Row],[SKU]],'[1]All Skus'!$A:$Y,2,FALSE))="AKG",(VLOOKUP(Table1[[#This Row],[SKU]],'[1]All Skus'!$A:$Y,17,FALSE)),""))</f>
        <v>9002761039092</v>
      </c>
      <c r="M174" s="25">
        <f>(IF((VLOOKUP(Table1[[#This Row],[SKU]],'[1]All Skus'!$A:$Y,2,FALSE))="AKG",(VLOOKUP(Table1[[#This Row],[SKU]],'[1]All Skus'!$A:$Y,18,FALSE)),""))</f>
        <v>1</v>
      </c>
      <c r="N174" s="25">
        <f>(IF((VLOOKUP(Table1[[#This Row],[SKU]],'[1]All Skus'!$A:$Y,2,FALSE))="AKG",(VLOOKUP(Table1[[#This Row],[SKU]],'[1]All Skus'!$A:$Y,19,FALSE)),""))</f>
        <v>4</v>
      </c>
      <c r="O174" s="25">
        <f>(IF((VLOOKUP(Table1[[#This Row],[SKU]],'[1]All Skus'!$A:$Y,2,FALSE))="AKG",(VLOOKUP(Table1[[#This Row],[SKU]],'[1]All Skus'!$A:$Y,20,FALSE)),""))</f>
        <v>2.5</v>
      </c>
      <c r="P174" s="25" t="str">
        <f>(IF((VLOOKUP(Table1[[#This Row],[SKU]],'[1]All Skus'!$A:$Y,2,FALSE))="AKG",(VLOOKUP(Table1[[#This Row],[SKU]],'[1]All Skus'!$A:$Y,21,FALSE)),""))</f>
        <v>n/a</v>
      </c>
      <c r="Q174" s="25" t="str">
        <f>(IF((VLOOKUP(Table1[[#This Row],[SKU]],'[1]All Skus'!$A:$Y,2,FALSE))="AKG",(VLOOKUP(Table1[[#This Row],[SKU]],'[1]All Skus'!$A:$Y,22,FALSE)),""))</f>
        <v>TW</v>
      </c>
      <c r="R174" s="25" t="str">
        <f>(IF((VLOOKUP(Table1[[#This Row],[SKU]],'[1]All Skus'!$A:$Y,2,FALSE))="AKG",(VLOOKUP(Table1[[#This Row],[SKU]],'[1]All Skus'!$A:$Y,23,FALSE)),""))</f>
        <v>Compliant</v>
      </c>
      <c r="S174" s="26" t="str">
        <f>(IF((VLOOKUP(Table1[[#This Row],[SKU]],'[1]All Skus'!$A:$Y,2,FALSE))="AKG",(VLOOKUP(Table1[[#This Row],[SKU]],'[1]All Skus'!$A:$Y,24,FALSE)),""))</f>
        <v>https://www.akg.com/Microphones/Microphone%20Accessories/6500H00330.html</v>
      </c>
      <c r="T174" s="27">
        <v>172</v>
      </c>
    </row>
    <row r="175" spans="1:20" ht="15" customHeight="1" x14ac:dyDescent="0.3">
      <c r="A175" s="29" t="s">
        <v>192</v>
      </c>
      <c r="B175" s="20" t="str">
        <f>(IF((VLOOKUP(Table1[[#This Row],[SKU]],'[1]All Skus'!$A:$Y,2,FALSE))="AKG",(VLOOKUP(Table1[[#This Row],[SKU]],'[1]All Skus'!$A:$Y,3,FALSE)), ""))</f>
        <v>Microlite Accessories</v>
      </c>
      <c r="C175" s="21" t="str">
        <f>(IF((VLOOKUP(Table1[[#This Row],[SKU]],'[1]All Skus'!$A:$Y,2,FALSE))="AKG",(VLOOKUP(Table1[[#This Row],[SKU]],'[1]All Skus'!$A:$Y,4,FALSE)),""))</f>
        <v xml:space="preserve">MDA7 LEC </v>
      </c>
      <c r="D175" s="21" t="str">
        <f>(IF((VLOOKUP(Table1[[#This Row],[SKU]],'[1]All Skus'!$A:$Y,2,FALSE))="AKG",(VLOOKUP(Table1[[#This Row],[SKU]],'[1]All Skus'!$A:$Y,5,FALSE)),""))</f>
        <v>AT510000</v>
      </c>
      <c r="E175" s="21">
        <f>(IF((VLOOKUP(Table1[[#This Row],[SKU]],'[1]All Skus'!$A:$Y,2,FALSE))="AKG",(VLOOKUP(Table1[[#This Row],[SKU]],'[1]All Skus'!$A:$Y,6,FALSE)),""))</f>
        <v>0</v>
      </c>
      <c r="F175" s="21">
        <f>(IF((VLOOKUP(Table1[[#This Row],[SKU]],'[1]All Skus'!$A:$Y,2,FALSE))="AKG",(VLOOKUP(Table1[[#This Row],[SKU]],'[1]All Skus'!$A:$Y,7,FALSE)),""))</f>
        <v>0</v>
      </c>
      <c r="G175" s="22" t="str">
        <f>(IF((VLOOKUP(Table1[[#This Row],[SKU]],'[1]All Skus'!$A:$Y,2,FALSE))="AKG",(VLOOKUP(Table1[[#This Row],[SKU]],'[1]All Skus'!$A:$Y,8,FALSE)),""))</f>
        <v xml:space="preserve">MDA7 LEC </v>
      </c>
      <c r="H175" s="22" t="str">
        <f>(IF((VLOOKUP(Table1[[#This Row],[SKU]],'[1]All Skus'!$A:$Y,2,FALSE))="AKG",(VLOOKUP(Table1[[#This Row],[SKU]],'[1]All Skus'!$A:$Y,9,FALSE)),""))</f>
        <v>Microlite Adapter Connector for Lectrosonic</v>
      </c>
      <c r="I175" s="23">
        <f>(IF((VLOOKUP(Table1[[#This Row],[SKU]],'[1]All Skus'!$A:$Y,2,FALSE))="AKG",(VLOOKUP(Table1[[#This Row],[SKU]],'[1]All Skus'!$A:$Y,10,FALSE)),""))</f>
        <v>100</v>
      </c>
      <c r="J175" s="23">
        <f>(IF((VLOOKUP(Table1[[#This Row],[SKU]],'[1]All Skus'!$A:$Y,2,FALSE))="AKG",(VLOOKUP(Table1[[#This Row],[SKU]],'[1]All Skus'!$A:$Y,11,FALSE)),""))</f>
        <v>100</v>
      </c>
      <c r="K175" s="24">
        <f>(IF((VLOOKUP(Table1[[#This Row],[SKU]],'[1]All Skus'!$A:$Y,2,FALSE))="AKG",(VLOOKUP(Table1[[#This Row],[SKU]],'[1]All Skus'!$A:$Y,16,FALSE)),""))</f>
        <v>885038039112</v>
      </c>
      <c r="L175" s="24">
        <f>(IF((VLOOKUP(Table1[[#This Row],[SKU]],'[1]All Skus'!$A:$Y,2,FALSE))="AKG",(VLOOKUP(Table1[[#This Row],[SKU]],'[1]All Skus'!$A:$Y,17,FALSE)),""))</f>
        <v>9002761039115</v>
      </c>
      <c r="M175" s="25">
        <f>(IF((VLOOKUP(Table1[[#This Row],[SKU]],'[1]All Skus'!$A:$Y,2,FALSE))="AKG",(VLOOKUP(Table1[[#This Row],[SKU]],'[1]All Skus'!$A:$Y,18,FALSE)),""))</f>
        <v>1</v>
      </c>
      <c r="N175" s="25">
        <f>(IF((VLOOKUP(Table1[[#This Row],[SKU]],'[1]All Skus'!$A:$Y,2,FALSE))="AKG",(VLOOKUP(Table1[[#This Row],[SKU]],'[1]All Skus'!$A:$Y,19,FALSE)),""))</f>
        <v>4</v>
      </c>
      <c r="O175" s="25">
        <f>(IF((VLOOKUP(Table1[[#This Row],[SKU]],'[1]All Skus'!$A:$Y,2,FALSE))="AKG",(VLOOKUP(Table1[[#This Row],[SKU]],'[1]All Skus'!$A:$Y,20,FALSE)),""))</f>
        <v>2.5</v>
      </c>
      <c r="P175" s="25" t="str">
        <f>(IF((VLOOKUP(Table1[[#This Row],[SKU]],'[1]All Skus'!$A:$Y,2,FALSE))="AKG",(VLOOKUP(Table1[[#This Row],[SKU]],'[1]All Skus'!$A:$Y,21,FALSE)),""))</f>
        <v>n/a</v>
      </c>
      <c r="Q175" s="25" t="str">
        <f>(IF((VLOOKUP(Table1[[#This Row],[SKU]],'[1]All Skus'!$A:$Y,2,FALSE))="AKG",(VLOOKUP(Table1[[#This Row],[SKU]],'[1]All Skus'!$A:$Y,22,FALSE)),""))</f>
        <v>TW</v>
      </c>
      <c r="R175" s="25" t="str">
        <f>(IF((VLOOKUP(Table1[[#This Row],[SKU]],'[1]All Skus'!$A:$Y,2,FALSE))="AKG",(VLOOKUP(Table1[[#This Row],[SKU]],'[1]All Skus'!$A:$Y,23,FALSE)),""))</f>
        <v>Compliant</v>
      </c>
      <c r="S175" s="26" t="str">
        <f>(IF((VLOOKUP(Table1[[#This Row],[SKU]],'[1]All Skus'!$A:$Y,2,FALSE))="AKG",(VLOOKUP(Table1[[#This Row],[SKU]],'[1]All Skus'!$A:$Y,24,FALSE)),""))</f>
        <v>https://www.akg.com/Microphones/Microphone%20Accessories/6500H00350.html</v>
      </c>
      <c r="T175" s="27">
        <v>173</v>
      </c>
    </row>
    <row r="176" spans="1:20" ht="15" customHeight="1" x14ac:dyDescent="0.3">
      <c r="A176" s="19" t="s">
        <v>193</v>
      </c>
      <c r="B176" s="20" t="str">
        <f>(IF((VLOOKUP(Table1[[#This Row],[SKU]],'[1]All Skus'!$A:$Y,2,FALSE))="AKG",(VLOOKUP(Table1[[#This Row],[SKU]],'[1]All Skus'!$A:$Y,3,FALSE)), ""))</f>
        <v>Microlite Accessories</v>
      </c>
      <c r="C176" s="21" t="str">
        <f>(IF((VLOOKUP(Table1[[#This Row],[SKU]],'[1]All Skus'!$A:$Y,2,FALSE))="AKG",(VLOOKUP(Table1[[#This Row],[SKU]],'[1]All Skus'!$A:$Y,4,FALSE)),""))</f>
        <v xml:space="preserve">H3 croco cable clip black 5 pack </v>
      </c>
      <c r="D176" s="21" t="str">
        <f>(IF((VLOOKUP(Table1[[#This Row],[SKU]],'[1]All Skus'!$A:$Y,2,FALSE))="AKG",(VLOOKUP(Table1[[#This Row],[SKU]],'[1]All Skus'!$A:$Y,5,FALSE)),""))</f>
        <v>AT510000</v>
      </c>
      <c r="E176" s="21">
        <f>(IF((VLOOKUP(Table1[[#This Row],[SKU]],'[1]All Skus'!$A:$Y,2,FALSE))="AKG",(VLOOKUP(Table1[[#This Row],[SKU]],'[1]All Skus'!$A:$Y,6,FALSE)),""))</f>
        <v>0</v>
      </c>
      <c r="F176" s="21" t="str">
        <f>(IF((VLOOKUP(Table1[[#This Row],[SKU]],'[1]All Skus'!$A:$Y,2,FALSE))="AKG",(VLOOKUP(Table1[[#This Row],[SKU]],'[1]All Skus'!$A:$Y,7,FALSE)),""))</f>
        <v>Limited Quantity</v>
      </c>
      <c r="G176" s="22" t="str">
        <f>(IF((VLOOKUP(Table1[[#This Row],[SKU]],'[1]All Skus'!$A:$Y,2,FALSE))="AKG",(VLOOKUP(Table1[[#This Row],[SKU]],'[1]All Skus'!$A:$Y,8,FALSE)),""))</f>
        <v xml:space="preserve">H3 croco cable clip black 5 pack </v>
      </c>
      <c r="H176" s="22" t="str">
        <f>(IF((VLOOKUP(Table1[[#This Row],[SKU]],'[1]All Skus'!$A:$Y,2,FALSE))="AKG",(VLOOKUP(Table1[[#This Row],[SKU]],'[1]All Skus'!$A:$Y,9,FALSE)),""))</f>
        <v>H3 Croco Cable Clip Black Color for Ear-hook/Headworn Microphone (Package of 5)</v>
      </c>
      <c r="I176" s="23">
        <f>(IF((VLOOKUP(Table1[[#This Row],[SKU]],'[1]All Skus'!$A:$Y,2,FALSE))="AKG",(VLOOKUP(Table1[[#This Row],[SKU]],'[1]All Skus'!$A:$Y,10,FALSE)),""))</f>
        <v>90</v>
      </c>
      <c r="J176" s="23">
        <f>(IF((VLOOKUP(Table1[[#This Row],[SKU]],'[1]All Skus'!$A:$Y,2,FALSE))="AKG",(VLOOKUP(Table1[[#This Row],[SKU]],'[1]All Skus'!$A:$Y,11,FALSE)),""))</f>
        <v>90</v>
      </c>
      <c r="K176" s="24">
        <f>(IF((VLOOKUP(Table1[[#This Row],[SKU]],'[1]All Skus'!$A:$Y,2,FALSE))="AKG",(VLOOKUP(Table1[[#This Row],[SKU]],'[1]All Skus'!$A:$Y,16,FALSE)),""))</f>
        <v>885038039174</v>
      </c>
      <c r="L176" s="24">
        <f>(IF((VLOOKUP(Table1[[#This Row],[SKU]],'[1]All Skus'!$A:$Y,2,FALSE))="AKG",(VLOOKUP(Table1[[#This Row],[SKU]],'[1]All Skus'!$A:$Y,17,FALSE)),""))</f>
        <v>9002761039177</v>
      </c>
      <c r="M176" s="25">
        <f>(IF((VLOOKUP(Table1[[#This Row],[SKU]],'[1]All Skus'!$A:$Y,2,FALSE))="AKG",(VLOOKUP(Table1[[#This Row],[SKU]],'[1]All Skus'!$A:$Y,18,FALSE)),""))</f>
        <v>1</v>
      </c>
      <c r="N176" s="25">
        <f>(IF((VLOOKUP(Table1[[#This Row],[SKU]],'[1]All Skus'!$A:$Y,2,FALSE))="AKG",(VLOOKUP(Table1[[#This Row],[SKU]],'[1]All Skus'!$A:$Y,19,FALSE)),""))</f>
        <v>4</v>
      </c>
      <c r="O176" s="25">
        <f>(IF((VLOOKUP(Table1[[#This Row],[SKU]],'[1]All Skus'!$A:$Y,2,FALSE))="AKG",(VLOOKUP(Table1[[#This Row],[SKU]],'[1]All Skus'!$A:$Y,20,FALSE)),""))</f>
        <v>2.5</v>
      </c>
      <c r="P176" s="25" t="str">
        <f>(IF((VLOOKUP(Table1[[#This Row],[SKU]],'[1]All Skus'!$A:$Y,2,FALSE))="AKG",(VLOOKUP(Table1[[#This Row],[SKU]],'[1]All Skus'!$A:$Y,21,FALSE)),""))</f>
        <v>n/a</v>
      </c>
      <c r="Q176" s="25" t="str">
        <f>(IF((VLOOKUP(Table1[[#This Row],[SKU]],'[1]All Skus'!$A:$Y,2,FALSE))="AKG",(VLOOKUP(Table1[[#This Row],[SKU]],'[1]All Skus'!$A:$Y,22,FALSE)),""))</f>
        <v>CN</v>
      </c>
      <c r="R176" s="25" t="str">
        <f>(IF((VLOOKUP(Table1[[#This Row],[SKU]],'[1]All Skus'!$A:$Y,2,FALSE))="AKG",(VLOOKUP(Table1[[#This Row],[SKU]],'[1]All Skus'!$A:$Y,23,FALSE)),""))</f>
        <v>Non Compliant</v>
      </c>
      <c r="S176" s="26">
        <f>(IF((VLOOKUP(Table1[[#This Row],[SKU]],'[1]All Skus'!$A:$Y,2,FALSE))="AKG",(VLOOKUP(Table1[[#This Row],[SKU]],'[1]All Skus'!$A:$Y,24,FALSE)),""))</f>
        <v>0</v>
      </c>
      <c r="T176" s="27">
        <v>174</v>
      </c>
    </row>
    <row r="177" spans="1:20" ht="15" customHeight="1" x14ac:dyDescent="0.3">
      <c r="A177" s="29" t="s">
        <v>194</v>
      </c>
      <c r="B177" s="20" t="str">
        <f>(IF((VLOOKUP(Table1[[#This Row],[SKU]],'[1]All Skus'!$A:$Y,2,FALSE))="AKG",(VLOOKUP(Table1[[#This Row],[SKU]],'[1]All Skus'!$A:$Y,3,FALSE)), ""))</f>
        <v>Microlite Accessories</v>
      </c>
      <c r="C177" s="21" t="str">
        <f>(IF((VLOOKUP(Table1[[#This Row],[SKU]],'[1]All Skus'!$A:$Y,2,FALSE))="AKG",(VLOOKUP(Table1[[#This Row],[SKU]],'[1]All Skus'!$A:$Y,4,FALSE)),""))</f>
        <v xml:space="preserve">MDPA Phantom Power adapter </v>
      </c>
      <c r="D177" s="21" t="str">
        <f>(IF((VLOOKUP(Table1[[#This Row],[SKU]],'[1]All Skus'!$A:$Y,2,FALSE))="AKG",(VLOOKUP(Table1[[#This Row],[SKU]],'[1]All Skus'!$A:$Y,5,FALSE)),""))</f>
        <v>AT510000</v>
      </c>
      <c r="E177" s="21">
        <f>(IF((VLOOKUP(Table1[[#This Row],[SKU]],'[1]All Skus'!$A:$Y,2,FALSE))="AKG",(VLOOKUP(Table1[[#This Row],[SKU]],'[1]All Skus'!$A:$Y,6,FALSE)),""))</f>
        <v>0</v>
      </c>
      <c r="F177" s="21">
        <f>(IF((VLOOKUP(Table1[[#This Row],[SKU]],'[1]All Skus'!$A:$Y,2,FALSE))="AKG",(VLOOKUP(Table1[[#This Row],[SKU]],'[1]All Skus'!$A:$Y,7,FALSE)),""))</f>
        <v>0</v>
      </c>
      <c r="G177" s="22" t="str">
        <f>(IF((VLOOKUP(Table1[[#This Row],[SKU]],'[1]All Skus'!$A:$Y,2,FALSE))="AKG",(VLOOKUP(Table1[[#This Row],[SKU]],'[1]All Skus'!$A:$Y,8,FALSE)),""))</f>
        <v xml:space="preserve">MDPA Phantom Power adapter </v>
      </c>
      <c r="H177" s="22" t="str">
        <f>(IF((VLOOKUP(Table1[[#This Row],[SKU]],'[1]All Skus'!$A:$Y,2,FALSE))="AKG",(VLOOKUP(Table1[[#This Row],[SKU]],'[1]All Skus'!$A:$Y,9,FALSE)),""))</f>
        <v>Microlite Phantom Power Adapter</v>
      </c>
      <c r="I177" s="23">
        <f>(IF((VLOOKUP(Table1[[#This Row],[SKU]],'[1]All Skus'!$A:$Y,2,FALSE))="AKG",(VLOOKUP(Table1[[#This Row],[SKU]],'[1]All Skus'!$A:$Y,10,FALSE)),""))</f>
        <v>130</v>
      </c>
      <c r="J177" s="23">
        <f>(IF((VLOOKUP(Table1[[#This Row],[SKU]],'[1]All Skus'!$A:$Y,2,FALSE))="AKG",(VLOOKUP(Table1[[#This Row],[SKU]],'[1]All Skus'!$A:$Y,11,FALSE)),""))</f>
        <v>130</v>
      </c>
      <c r="K177" s="24">
        <f>(IF((VLOOKUP(Table1[[#This Row],[SKU]],'[1]All Skus'!$A:$Y,2,FALSE))="AKG",(VLOOKUP(Table1[[#This Row],[SKU]],'[1]All Skus'!$A:$Y,16,FALSE)),""))</f>
        <v>885038039129</v>
      </c>
      <c r="L177" s="24">
        <f>(IF((VLOOKUP(Table1[[#This Row],[SKU]],'[1]All Skus'!$A:$Y,2,FALSE))="AKG",(VLOOKUP(Table1[[#This Row],[SKU]],'[1]All Skus'!$A:$Y,17,FALSE)),""))</f>
        <v>9002761039122</v>
      </c>
      <c r="M177" s="25">
        <f>(IF((VLOOKUP(Table1[[#This Row],[SKU]],'[1]All Skus'!$A:$Y,2,FALSE))="AKG",(VLOOKUP(Table1[[#This Row],[SKU]],'[1]All Skus'!$A:$Y,18,FALSE)),""))</f>
        <v>1</v>
      </c>
      <c r="N177" s="25">
        <f>(IF((VLOOKUP(Table1[[#This Row],[SKU]],'[1]All Skus'!$A:$Y,2,FALSE))="AKG",(VLOOKUP(Table1[[#This Row],[SKU]],'[1]All Skus'!$A:$Y,19,FALSE)),""))</f>
        <v>4.5</v>
      </c>
      <c r="O177" s="25">
        <f>(IF((VLOOKUP(Table1[[#This Row],[SKU]],'[1]All Skus'!$A:$Y,2,FALSE))="AKG",(VLOOKUP(Table1[[#This Row],[SKU]],'[1]All Skus'!$A:$Y,20,FALSE)),""))</f>
        <v>2.5</v>
      </c>
      <c r="P177" s="25" t="str">
        <f>(IF((VLOOKUP(Table1[[#This Row],[SKU]],'[1]All Skus'!$A:$Y,2,FALSE))="AKG",(VLOOKUP(Table1[[#This Row],[SKU]],'[1]All Skus'!$A:$Y,21,FALSE)),""))</f>
        <v>n/a</v>
      </c>
      <c r="Q177" s="25" t="str">
        <f>(IF((VLOOKUP(Table1[[#This Row],[SKU]],'[1]All Skus'!$A:$Y,2,FALSE))="AKG",(VLOOKUP(Table1[[#This Row],[SKU]],'[1]All Skus'!$A:$Y,22,FALSE)),""))</f>
        <v>TW</v>
      </c>
      <c r="R177" s="25" t="str">
        <f>(IF((VLOOKUP(Table1[[#This Row],[SKU]],'[1]All Skus'!$A:$Y,2,FALSE))="AKG",(VLOOKUP(Table1[[#This Row],[SKU]],'[1]All Skus'!$A:$Y,23,FALSE)),""))</f>
        <v>Compliant</v>
      </c>
      <c r="S177" s="26" t="str">
        <f>(IF((VLOOKUP(Table1[[#This Row],[SKU]],'[1]All Skus'!$A:$Y,2,FALSE))="AKG",(VLOOKUP(Table1[[#This Row],[SKU]],'[1]All Skus'!$A:$Y,24,FALSE)),""))</f>
        <v>https://www.akg.com/Microphones/Microphone%20Accessories/6500H00360.html</v>
      </c>
      <c r="T177" s="27">
        <v>175</v>
      </c>
    </row>
    <row r="178" spans="1:20" ht="15" customHeight="1" x14ac:dyDescent="0.3">
      <c r="A178" s="19" t="s">
        <v>195</v>
      </c>
      <c r="B178" s="20" t="str">
        <f>(IF((VLOOKUP(Table1[[#This Row],[SKU]],'[1]All Skus'!$A:$Y,2,FALSE))="AKG",(VLOOKUP(Table1[[#This Row],[SKU]],'[1]All Skus'!$A:$Y,3,FALSE)), ""))</f>
        <v>Microlite Accessories</v>
      </c>
      <c r="C178" s="21" t="str">
        <f>(IF((VLOOKUP(Table1[[#This Row],[SKU]],'[1]All Skus'!$A:$Y,2,FALSE))="AKG",(VLOOKUP(Table1[[#This Row],[SKU]],'[1]All Skus'!$A:$Y,4,FALSE)),""))</f>
        <v xml:space="preserve">H2 croco clip white 5 pack </v>
      </c>
      <c r="D178" s="21" t="str">
        <f>(IF((VLOOKUP(Table1[[#This Row],[SKU]],'[1]All Skus'!$A:$Y,2,FALSE))="AKG",(VLOOKUP(Table1[[#This Row],[SKU]],'[1]All Skus'!$A:$Y,5,FALSE)),""))</f>
        <v>AT510000</v>
      </c>
      <c r="E178" s="21">
        <f>(IF((VLOOKUP(Table1[[#This Row],[SKU]],'[1]All Skus'!$A:$Y,2,FALSE))="AKG",(VLOOKUP(Table1[[#This Row],[SKU]],'[1]All Skus'!$A:$Y,6,FALSE)),""))</f>
        <v>0</v>
      </c>
      <c r="F178" s="21">
        <f>(IF((VLOOKUP(Table1[[#This Row],[SKU]],'[1]All Skus'!$A:$Y,2,FALSE))="AKG",(VLOOKUP(Table1[[#This Row],[SKU]],'[1]All Skus'!$A:$Y,7,FALSE)),""))</f>
        <v>0</v>
      </c>
      <c r="G178" s="22" t="str">
        <f>(IF((VLOOKUP(Table1[[#This Row],[SKU]],'[1]All Skus'!$A:$Y,2,FALSE))="AKG",(VLOOKUP(Table1[[#This Row],[SKU]],'[1]All Skus'!$A:$Y,8,FALSE)),""))</f>
        <v xml:space="preserve">H2 croco clip white 5 pack </v>
      </c>
      <c r="H178" s="22" t="str">
        <f>(IF((VLOOKUP(Table1[[#This Row],[SKU]],'[1]All Skus'!$A:$Y,2,FALSE))="AKG",(VLOOKUP(Table1[[#This Row],[SKU]],'[1]All Skus'!$A:$Y,9,FALSE)),""))</f>
        <v>H2 Croco Clip Black Color for Lavailier Microphone (Package of 5)</v>
      </c>
      <c r="I178" s="23">
        <f>(IF((VLOOKUP(Table1[[#This Row],[SKU]],'[1]All Skus'!$A:$Y,2,FALSE))="AKG",(VLOOKUP(Table1[[#This Row],[SKU]],'[1]All Skus'!$A:$Y,10,FALSE)),""))</f>
        <v>130</v>
      </c>
      <c r="J178" s="23">
        <f>(IF((VLOOKUP(Table1[[#This Row],[SKU]],'[1]All Skus'!$A:$Y,2,FALSE))="AKG",(VLOOKUP(Table1[[#This Row],[SKU]],'[1]All Skus'!$A:$Y,11,FALSE)),""))</f>
        <v>130</v>
      </c>
      <c r="K178" s="24">
        <f>(IF((VLOOKUP(Table1[[#This Row],[SKU]],'[1]All Skus'!$A:$Y,2,FALSE))="AKG",(VLOOKUP(Table1[[#This Row],[SKU]],'[1]All Skus'!$A:$Y,16,FALSE)),""))</f>
        <v>885038039167</v>
      </c>
      <c r="L178" s="24">
        <f>(IF((VLOOKUP(Table1[[#This Row],[SKU]],'[1]All Skus'!$A:$Y,2,FALSE))="AKG",(VLOOKUP(Table1[[#This Row],[SKU]],'[1]All Skus'!$A:$Y,17,FALSE)),""))</f>
        <v>9002761039160</v>
      </c>
      <c r="M178" s="25">
        <f>(IF((VLOOKUP(Table1[[#This Row],[SKU]],'[1]All Skus'!$A:$Y,2,FALSE))="AKG",(VLOOKUP(Table1[[#This Row],[SKU]],'[1]All Skus'!$A:$Y,18,FALSE)),""))</f>
        <v>17.5</v>
      </c>
      <c r="N178" s="25">
        <f>(IF((VLOOKUP(Table1[[#This Row],[SKU]],'[1]All Skus'!$A:$Y,2,FALSE))="AKG",(VLOOKUP(Table1[[#This Row],[SKU]],'[1]All Skus'!$A:$Y,19,FALSE)),""))</f>
        <v>13</v>
      </c>
      <c r="O178" s="25">
        <f>(IF((VLOOKUP(Table1[[#This Row],[SKU]],'[1]All Skus'!$A:$Y,2,FALSE))="AKG",(VLOOKUP(Table1[[#This Row],[SKU]],'[1]All Skus'!$A:$Y,20,FALSE)),""))</f>
        <v>11.5</v>
      </c>
      <c r="P178" s="25" t="str">
        <f>(IF((VLOOKUP(Table1[[#This Row],[SKU]],'[1]All Skus'!$A:$Y,2,FALSE))="AKG",(VLOOKUP(Table1[[#This Row],[SKU]],'[1]All Skus'!$A:$Y,21,FALSE)),""))</f>
        <v>n/a</v>
      </c>
      <c r="Q178" s="25" t="str">
        <f>(IF((VLOOKUP(Table1[[#This Row],[SKU]],'[1]All Skus'!$A:$Y,2,FALSE))="AKG",(VLOOKUP(Table1[[#This Row],[SKU]],'[1]All Skus'!$A:$Y,22,FALSE)),""))</f>
        <v>TW</v>
      </c>
      <c r="R178" s="25" t="str">
        <f>(IF((VLOOKUP(Table1[[#This Row],[SKU]],'[1]All Skus'!$A:$Y,2,FALSE))="AKG",(VLOOKUP(Table1[[#This Row],[SKU]],'[1]All Skus'!$A:$Y,23,FALSE)),""))</f>
        <v>Compliant</v>
      </c>
      <c r="S178" s="26" t="str">
        <f>(IF((VLOOKUP(Table1[[#This Row],[SKU]],'[1]All Skus'!$A:$Y,2,FALSE))="AKG",(VLOOKUP(Table1[[#This Row],[SKU]],'[1]All Skus'!$A:$Y,24,FALSE)),""))</f>
        <v>https://www.akg.com/Microphones/Microphone%20Accessories/6500H00400.html</v>
      </c>
      <c r="T178" s="27">
        <v>176</v>
      </c>
    </row>
    <row r="179" spans="1:20" ht="15" customHeight="1" x14ac:dyDescent="0.3">
      <c r="A179" s="19" t="s">
        <v>196</v>
      </c>
      <c r="B179" s="20" t="str">
        <f>(IF((VLOOKUP(Table1[[#This Row],[SKU]],'[1]All Skus'!$A:$Y,2,FALSE))="AKG",(VLOOKUP(Table1[[#This Row],[SKU]],'[1]All Skus'!$A:$Y,3,FALSE)), ""))</f>
        <v>Microlite Accessories</v>
      </c>
      <c r="C179" s="21" t="str">
        <f>(IF((VLOOKUP(Table1[[#This Row],[SKU]],'[1]All Skus'!$A:$Y,2,FALSE))="AKG",(VLOOKUP(Table1[[#This Row],[SKU]],'[1]All Skus'!$A:$Y,4,FALSE)),""))</f>
        <v>MUP82 10 pack</v>
      </c>
      <c r="D179" s="21" t="str">
        <f>(IF((VLOOKUP(Table1[[#This Row],[SKU]],'[1]All Skus'!$A:$Y,2,FALSE))="AKG",(VLOOKUP(Table1[[#This Row],[SKU]],'[1]All Skus'!$A:$Y,5,FALSE)),""))</f>
        <v>AT510000</v>
      </c>
      <c r="E179" s="21">
        <f>(IF((VLOOKUP(Table1[[#This Row],[SKU]],'[1]All Skus'!$A:$Y,2,FALSE))="AKG",(VLOOKUP(Table1[[#This Row],[SKU]],'[1]All Skus'!$A:$Y,6,FALSE)),""))</f>
        <v>0</v>
      </c>
      <c r="F179" s="21">
        <f>(IF((VLOOKUP(Table1[[#This Row],[SKU]],'[1]All Skus'!$A:$Y,2,FALSE))="AKG",(VLOOKUP(Table1[[#This Row],[SKU]],'[1]All Skus'!$A:$Y,7,FALSE)),""))</f>
        <v>0</v>
      </c>
      <c r="G179" s="22" t="str">
        <f>(IF((VLOOKUP(Table1[[#This Row],[SKU]],'[1]All Skus'!$A:$Y,2,FALSE))="AKG",(VLOOKUP(Table1[[#This Row],[SKU]],'[1]All Skus'!$A:$Y,8,FALSE)),""))</f>
        <v>MUP82 10 pack</v>
      </c>
      <c r="H179" s="22" t="str">
        <f>(IF((VLOOKUP(Table1[[#This Row],[SKU]],'[1]All Skus'!$A:$Y,2,FALSE))="AKG",(VLOOKUP(Table1[[#This Row],[SKU]],'[1]All Skus'!$A:$Y,9,FALSE)),""))</f>
        <v>Make up protector for Omnidirectional (Package of 10)</v>
      </c>
      <c r="I179" s="23">
        <f>(IF((VLOOKUP(Table1[[#This Row],[SKU]],'[1]All Skus'!$A:$Y,2,FALSE))="AKG",(VLOOKUP(Table1[[#This Row],[SKU]],'[1]All Skus'!$A:$Y,10,FALSE)),""))</f>
        <v>26</v>
      </c>
      <c r="J179" s="23">
        <f>(IF((VLOOKUP(Table1[[#This Row],[SKU]],'[1]All Skus'!$A:$Y,2,FALSE))="AKG",(VLOOKUP(Table1[[#This Row],[SKU]],'[1]All Skus'!$A:$Y,11,FALSE)),""))</f>
        <v>26</v>
      </c>
      <c r="K179" s="24">
        <f>(IF((VLOOKUP(Table1[[#This Row],[SKU]],'[1]All Skus'!$A:$Y,2,FALSE))="AKG",(VLOOKUP(Table1[[#This Row],[SKU]],'[1]All Skus'!$A:$Y,16,FALSE)),""))</f>
        <v>885038039341</v>
      </c>
      <c r="L179" s="24">
        <f>(IF((VLOOKUP(Table1[[#This Row],[SKU]],'[1]All Skus'!$A:$Y,2,FALSE))="AKG",(VLOOKUP(Table1[[#This Row],[SKU]],'[1]All Skus'!$A:$Y,17,FALSE)),""))</f>
        <v>9002761039344</v>
      </c>
      <c r="M179" s="25">
        <f>(IF((VLOOKUP(Table1[[#This Row],[SKU]],'[1]All Skus'!$A:$Y,2,FALSE))="AKG",(VLOOKUP(Table1[[#This Row],[SKU]],'[1]All Skus'!$A:$Y,18,FALSE)),""))</f>
        <v>1</v>
      </c>
      <c r="N179" s="25">
        <f>(IF((VLOOKUP(Table1[[#This Row],[SKU]],'[1]All Skus'!$A:$Y,2,FALSE))="AKG",(VLOOKUP(Table1[[#This Row],[SKU]],'[1]All Skus'!$A:$Y,19,FALSE)),""))</f>
        <v>0.4</v>
      </c>
      <c r="O179" s="25">
        <f>(IF((VLOOKUP(Table1[[#This Row],[SKU]],'[1]All Skus'!$A:$Y,2,FALSE))="AKG",(VLOOKUP(Table1[[#This Row],[SKU]],'[1]All Skus'!$A:$Y,20,FALSE)),""))</f>
        <v>2.5</v>
      </c>
      <c r="P179" s="25" t="str">
        <f>(IF((VLOOKUP(Table1[[#This Row],[SKU]],'[1]All Skus'!$A:$Y,2,FALSE))="AKG",(VLOOKUP(Table1[[#This Row],[SKU]],'[1]All Skus'!$A:$Y,21,FALSE)),""))</f>
        <v>n/a</v>
      </c>
      <c r="Q179" s="25" t="str">
        <f>(IF((VLOOKUP(Table1[[#This Row],[SKU]],'[1]All Skus'!$A:$Y,2,FALSE))="AKG",(VLOOKUP(Table1[[#This Row],[SKU]],'[1]All Skus'!$A:$Y,22,FALSE)),""))</f>
        <v>TW</v>
      </c>
      <c r="R179" s="25" t="str">
        <f>(IF((VLOOKUP(Table1[[#This Row],[SKU]],'[1]All Skus'!$A:$Y,2,FALSE))="AKG",(VLOOKUP(Table1[[#This Row],[SKU]],'[1]All Skus'!$A:$Y,23,FALSE)),""))</f>
        <v>Compliant</v>
      </c>
      <c r="S179" s="26" t="str">
        <f>(IF((VLOOKUP(Table1[[#This Row],[SKU]],'[1]All Skus'!$A:$Y,2,FALSE))="AKG",(VLOOKUP(Table1[[#This Row],[SKU]],'[1]All Skus'!$A:$Y,24,FALSE)),""))</f>
        <v>https://www.akg.com/Microphones/Microphone%20Accessories/6500H00580.html</v>
      </c>
      <c r="T179" s="27">
        <v>177</v>
      </c>
    </row>
    <row r="180" spans="1:20" ht="15" customHeight="1" x14ac:dyDescent="0.3">
      <c r="A180" s="19" t="s">
        <v>197</v>
      </c>
      <c r="B180" s="20" t="str">
        <f>(IF((VLOOKUP(Table1[[#This Row],[SKU]],'[1]All Skus'!$A:$Y,2,FALSE))="AKG",(VLOOKUP(Table1[[#This Row],[SKU]],'[1]All Skus'!$A:$Y,3,FALSE)), ""))</f>
        <v>Microlite Accessories</v>
      </c>
      <c r="C180" s="21" t="str">
        <f>(IF((VLOOKUP(Table1[[#This Row],[SKU]],'[1]All Skus'!$A:$Y,2,FALSE))="AKG",(VLOOKUP(Table1[[#This Row],[SKU]],'[1]All Skus'!$A:$Y,4,FALSE)),""))</f>
        <v xml:space="preserve">MUP81 10 pack </v>
      </c>
      <c r="D180" s="21" t="str">
        <f>(IF((VLOOKUP(Table1[[#This Row],[SKU]],'[1]All Skus'!$A:$Y,2,FALSE))="AKG",(VLOOKUP(Table1[[#This Row],[SKU]],'[1]All Skus'!$A:$Y,5,FALSE)),""))</f>
        <v>AT510000</v>
      </c>
      <c r="E180" s="21">
        <f>(IF((VLOOKUP(Table1[[#This Row],[SKU]],'[1]All Skus'!$A:$Y,2,FALSE))="AKG",(VLOOKUP(Table1[[#This Row],[SKU]],'[1]All Skus'!$A:$Y,6,FALSE)),""))</f>
        <v>0</v>
      </c>
      <c r="F180" s="21">
        <f>(IF((VLOOKUP(Table1[[#This Row],[SKU]],'[1]All Skus'!$A:$Y,2,FALSE))="AKG",(VLOOKUP(Table1[[#This Row],[SKU]],'[1]All Skus'!$A:$Y,7,FALSE)),""))</f>
        <v>0</v>
      </c>
      <c r="G180" s="22" t="str">
        <f>(IF((VLOOKUP(Table1[[#This Row],[SKU]],'[1]All Skus'!$A:$Y,2,FALSE))="AKG",(VLOOKUP(Table1[[#This Row],[SKU]],'[1]All Skus'!$A:$Y,8,FALSE)),""))</f>
        <v xml:space="preserve">MUP81 10 pack </v>
      </c>
      <c r="H180" s="22" t="str">
        <f>(IF((VLOOKUP(Table1[[#This Row],[SKU]],'[1]All Skus'!$A:$Y,2,FALSE))="AKG",(VLOOKUP(Table1[[#This Row],[SKU]],'[1]All Skus'!$A:$Y,9,FALSE)),""))</f>
        <v>Make up protector for Cardioid (Package of 10)</v>
      </c>
      <c r="I180" s="23">
        <f>(IF((VLOOKUP(Table1[[#This Row],[SKU]],'[1]All Skus'!$A:$Y,2,FALSE))="AKG",(VLOOKUP(Table1[[#This Row],[SKU]],'[1]All Skus'!$A:$Y,10,FALSE)),""))</f>
        <v>26</v>
      </c>
      <c r="J180" s="23">
        <f>(IF((VLOOKUP(Table1[[#This Row],[SKU]],'[1]All Skus'!$A:$Y,2,FALSE))="AKG",(VLOOKUP(Table1[[#This Row],[SKU]],'[1]All Skus'!$A:$Y,11,FALSE)),""))</f>
        <v>26</v>
      </c>
      <c r="K180" s="24">
        <f>(IF((VLOOKUP(Table1[[#This Row],[SKU]],'[1]All Skus'!$A:$Y,2,FALSE))="AKG",(VLOOKUP(Table1[[#This Row],[SKU]],'[1]All Skus'!$A:$Y,16,FALSE)),""))</f>
        <v>885038039358</v>
      </c>
      <c r="L180" s="24">
        <f>(IF((VLOOKUP(Table1[[#This Row],[SKU]],'[1]All Skus'!$A:$Y,2,FALSE))="AKG",(VLOOKUP(Table1[[#This Row],[SKU]],'[1]All Skus'!$A:$Y,17,FALSE)),""))</f>
        <v>9002761039351</v>
      </c>
      <c r="M180" s="25">
        <f>(IF((VLOOKUP(Table1[[#This Row],[SKU]],'[1]All Skus'!$A:$Y,2,FALSE))="AKG",(VLOOKUP(Table1[[#This Row],[SKU]],'[1]All Skus'!$A:$Y,18,FALSE)),""))</f>
        <v>1</v>
      </c>
      <c r="N180" s="25">
        <f>(IF((VLOOKUP(Table1[[#This Row],[SKU]],'[1]All Skus'!$A:$Y,2,FALSE))="AKG",(VLOOKUP(Table1[[#This Row],[SKU]],'[1]All Skus'!$A:$Y,19,FALSE)),""))</f>
        <v>4</v>
      </c>
      <c r="O180" s="25">
        <f>(IF((VLOOKUP(Table1[[#This Row],[SKU]],'[1]All Skus'!$A:$Y,2,FALSE))="AKG",(VLOOKUP(Table1[[#This Row],[SKU]],'[1]All Skus'!$A:$Y,20,FALSE)),""))</f>
        <v>2.5</v>
      </c>
      <c r="P180" s="25" t="str">
        <f>(IF((VLOOKUP(Table1[[#This Row],[SKU]],'[1]All Skus'!$A:$Y,2,FALSE))="AKG",(VLOOKUP(Table1[[#This Row],[SKU]],'[1]All Skus'!$A:$Y,21,FALSE)),""))</f>
        <v>n/a</v>
      </c>
      <c r="Q180" s="25" t="str">
        <f>(IF((VLOOKUP(Table1[[#This Row],[SKU]],'[1]All Skus'!$A:$Y,2,FALSE))="AKG",(VLOOKUP(Table1[[#This Row],[SKU]],'[1]All Skus'!$A:$Y,22,FALSE)),""))</f>
        <v>TW</v>
      </c>
      <c r="R180" s="25" t="str">
        <f>(IF((VLOOKUP(Table1[[#This Row],[SKU]],'[1]All Skus'!$A:$Y,2,FALSE))="AKG",(VLOOKUP(Table1[[#This Row],[SKU]],'[1]All Skus'!$A:$Y,23,FALSE)),""))</f>
        <v>Compliant</v>
      </c>
      <c r="S180" s="26" t="str">
        <f>(IF((VLOOKUP(Table1[[#This Row],[SKU]],'[1]All Skus'!$A:$Y,2,FALSE))="AKG",(VLOOKUP(Table1[[#This Row],[SKU]],'[1]All Skus'!$A:$Y,24,FALSE)),""))</f>
        <v>https://www.akg.com/Microphones/Microphone%20Accessories/6500H00590.html</v>
      </c>
      <c r="T180" s="27">
        <v>178</v>
      </c>
    </row>
    <row r="181" spans="1:20" ht="15" customHeight="1" x14ac:dyDescent="0.3">
      <c r="A181" s="19" t="s">
        <v>198</v>
      </c>
      <c r="B181" s="20" t="str">
        <f>(IF((VLOOKUP(Table1[[#This Row],[SKU]],'[1]All Skus'!$A:$Y,2,FALSE))="AKG",(VLOOKUP(Table1[[#This Row],[SKU]],'[1]All Skus'!$A:$Y,3,FALSE)), ""))</f>
        <v>Accessories</v>
      </c>
      <c r="C181" s="21" t="str">
        <f>(IF((VLOOKUP(Table1[[#This Row],[SKU]],'[1]All Skus'!$A:$Y,2,FALSE))="AKG",(VLOOKUP(Table1[[#This Row],[SKU]],'[1]All Skus'!$A:$Y,4,FALSE)),""))</f>
        <v>RMU40 PRO UPGRADE ***</v>
      </c>
      <c r="D181" s="21" t="str">
        <f>(IF((VLOOKUP(Table1[[#This Row],[SKU]],'[1]All Skus'!$A:$Y,2,FALSE))="AKG",(VLOOKUP(Table1[[#This Row],[SKU]],'[1]All Skus'!$A:$Y,5,FALSE)),""))</f>
        <v>JBL025</v>
      </c>
      <c r="E181" s="21">
        <f>(IF((VLOOKUP(Table1[[#This Row],[SKU]],'[1]All Skus'!$A:$Y,2,FALSE))="AKG",(VLOOKUP(Table1[[#This Row],[SKU]],'[1]All Skus'!$A:$Y,6,FALSE)),""))</f>
        <v>0</v>
      </c>
      <c r="F181" s="21">
        <f>(IF((VLOOKUP(Table1[[#This Row],[SKU]],'[1]All Skus'!$A:$Y,2,FALSE))="AKG",(VLOOKUP(Table1[[#This Row],[SKU]],'[1]All Skus'!$A:$Y,7,FALSE)),""))</f>
        <v>0</v>
      </c>
      <c r="G181" s="22" t="str">
        <f>(IF((VLOOKUP(Table1[[#This Row],[SKU]],'[1]All Skus'!$A:$Y,2,FALSE))="AKG",(VLOOKUP(Table1[[#This Row],[SKU]],'[1]All Skus'!$A:$Y,8,FALSE)),""))</f>
        <v>Accessories</v>
      </c>
      <c r="H181" s="22" t="str">
        <f>(IF((VLOOKUP(Table1[[#This Row],[SKU]],'[1]All Skus'!$A:$Y,2,FALSE))="AKG",(VLOOKUP(Table1[[#This Row],[SKU]],'[1]All Skus'!$A:$Y,9,FALSE)),""))</f>
        <v>Rack mount kit for Perception Wireless 45, 450, 470, DMS70 Dual (DSR70 Q receiver has its own rack-brackets included)</v>
      </c>
      <c r="I181" s="23">
        <f>(IF((VLOOKUP(Table1[[#This Row],[SKU]],'[1]All Skus'!$A:$Y,2,FALSE))="AKG",(VLOOKUP(Table1[[#This Row],[SKU]],'[1]All Skus'!$A:$Y,10,FALSE)),""))</f>
        <v>55</v>
      </c>
      <c r="J181" s="23">
        <f>(IF((VLOOKUP(Table1[[#This Row],[SKU]],'[1]All Skus'!$A:$Y,2,FALSE))="AKG",(VLOOKUP(Table1[[#This Row],[SKU]],'[1]All Skus'!$A:$Y,11,FALSE)),""))</f>
        <v>43</v>
      </c>
      <c r="K181" s="24">
        <f>(IF((VLOOKUP(Table1[[#This Row],[SKU]],'[1]All Skus'!$A:$Y,2,FALSE))="AKG",(VLOOKUP(Table1[[#This Row],[SKU]],'[1]All Skus'!$A:$Y,16,FALSE)),""))</f>
        <v>885038039617</v>
      </c>
      <c r="L181" s="24">
        <f>(IF((VLOOKUP(Table1[[#This Row],[SKU]],'[1]All Skus'!$A:$Y,2,FALSE))="AKG",(VLOOKUP(Table1[[#This Row],[SKU]],'[1]All Skus'!$A:$Y,17,FALSE)),""))</f>
        <v>9002761039610</v>
      </c>
      <c r="M181" s="25">
        <f>(IF((VLOOKUP(Table1[[#This Row],[SKU]],'[1]All Skus'!$A:$Y,2,FALSE))="AKG",(VLOOKUP(Table1[[#This Row],[SKU]],'[1]All Skus'!$A:$Y,18,FALSE)),""))</f>
        <v>2</v>
      </c>
      <c r="N181" s="25">
        <f>(IF((VLOOKUP(Table1[[#This Row],[SKU]],'[1]All Skus'!$A:$Y,2,FALSE))="AKG",(VLOOKUP(Table1[[#This Row],[SKU]],'[1]All Skus'!$A:$Y,19,FALSE)),""))</f>
        <v>10.5</v>
      </c>
      <c r="O181" s="25">
        <f>(IF((VLOOKUP(Table1[[#This Row],[SKU]],'[1]All Skus'!$A:$Y,2,FALSE))="AKG",(VLOOKUP(Table1[[#This Row],[SKU]],'[1]All Skus'!$A:$Y,20,FALSE)),""))</f>
        <v>5</v>
      </c>
      <c r="P181" s="25">
        <f>(IF((VLOOKUP(Table1[[#This Row],[SKU]],'[1]All Skus'!$A:$Y,2,FALSE))="AKG",(VLOOKUP(Table1[[#This Row],[SKU]],'[1]All Skus'!$A:$Y,21,FALSE)),""))</f>
        <v>2.8</v>
      </c>
      <c r="Q181" s="25" t="str">
        <f>(IF((VLOOKUP(Table1[[#This Row],[SKU]],'[1]All Skus'!$A:$Y,2,FALSE))="AKG",(VLOOKUP(Table1[[#This Row],[SKU]],'[1]All Skus'!$A:$Y,22,FALSE)),""))</f>
        <v>CN</v>
      </c>
      <c r="R181" s="25" t="str">
        <f>(IF((VLOOKUP(Table1[[#This Row],[SKU]],'[1]All Skus'!$A:$Y,2,FALSE))="AKG",(VLOOKUP(Table1[[#This Row],[SKU]],'[1]All Skus'!$A:$Y,23,FALSE)),""))</f>
        <v>Non Compliant</v>
      </c>
      <c r="S181" s="26" t="str">
        <f>(IF((VLOOKUP(Table1[[#This Row],[SKU]],'[1]All Skus'!$A:$Y,2,FALSE))="AKG",(VLOOKUP(Table1[[#This Row],[SKU]],'[1]All Skus'!$A:$Y,24,FALSE)),""))</f>
        <v>https://www.akg.com/Wireless/Wireless%20Accessories/RMU40pro.html?dwvar_RMU40pro_color=Black-GLOBAL-Current#q=7615H06050&amp;start=1</v>
      </c>
      <c r="T181" s="27">
        <v>179</v>
      </c>
    </row>
    <row r="182" spans="1:20" ht="15" customHeight="1" x14ac:dyDescent="0.3">
      <c r="A182" s="29" t="s">
        <v>199</v>
      </c>
      <c r="B182" s="20" t="str">
        <f>(IF((VLOOKUP(Table1[[#This Row],[SKU]],'[1]All Skus'!$A:$Y,2,FALSE))="AKG",(VLOOKUP(Table1[[#This Row],[SKU]],'[1]All Skus'!$A:$Y,3,FALSE)), ""))</f>
        <v>Accessories</v>
      </c>
      <c r="C182" s="21" t="str">
        <f>(IF((VLOOKUP(Table1[[#This Row],[SKU]],'[1]All Skus'!$A:$Y,2,FALSE))="AKG",(VLOOKUP(Table1[[#This Row],[SKU]],'[1]All Skus'!$A:$Y,4,FALSE)),""))</f>
        <v>MK HS MiniJack</v>
      </c>
      <c r="D182" s="21" t="str">
        <f>(IF((VLOOKUP(Table1[[#This Row],[SKU]],'[1]All Skus'!$A:$Y,2,FALSE))="AKG",(VLOOKUP(Table1[[#This Row],[SKU]],'[1]All Skus'!$A:$Y,5,FALSE)),""))</f>
        <v>AT210030</v>
      </c>
      <c r="E182" s="21">
        <f>(IF((VLOOKUP(Table1[[#This Row],[SKU]],'[1]All Skus'!$A:$Y,2,FALSE))="AKG",(VLOOKUP(Table1[[#This Row],[SKU]],'[1]All Skus'!$A:$Y,6,FALSE)),""))</f>
        <v>0</v>
      </c>
      <c r="F182" s="21">
        <f>(IF((VLOOKUP(Table1[[#This Row],[SKU]],'[1]All Skus'!$A:$Y,2,FALSE))="AKG",(VLOOKUP(Table1[[#This Row],[SKU]],'[1]All Skus'!$A:$Y,7,FALSE)),""))</f>
        <v>0</v>
      </c>
      <c r="G182" s="22" t="str">
        <f>(IF((VLOOKUP(Table1[[#This Row],[SKU]],'[1]All Skus'!$A:$Y,2,FALSE))="AKG",(VLOOKUP(Table1[[#This Row],[SKU]],'[1]All Skus'!$A:$Y,8,FALSE)),""))</f>
        <v>Cable</v>
      </c>
      <c r="H182" s="22" t="str">
        <f>(IF((VLOOKUP(Table1[[#This Row],[SKU]],'[1]All Skus'!$A:$Y,2,FALSE))="AKG",(VLOOKUP(Table1[[#This Row],[SKU]],'[1]All Skus'!$A:$Y,9,FALSE)),""))</f>
        <v>Headset cable for PC, Conferencing (1/8"mini jack, 1/8"mini jack)</v>
      </c>
      <c r="I182" s="23">
        <f>(IF((VLOOKUP(Table1[[#This Row],[SKU]],'[1]All Skus'!$A:$Y,2,FALSE))="AKG",(VLOOKUP(Table1[[#This Row],[SKU]],'[1]All Skus'!$A:$Y,10,FALSE)),""))</f>
        <v>50</v>
      </c>
      <c r="J182" s="23">
        <f>(IF((VLOOKUP(Table1[[#This Row],[SKU]],'[1]All Skus'!$A:$Y,2,FALSE))="AKG",(VLOOKUP(Table1[[#This Row],[SKU]],'[1]All Skus'!$A:$Y,11,FALSE)),""))</f>
        <v>49</v>
      </c>
      <c r="K182" s="24">
        <f>(IF((VLOOKUP(Table1[[#This Row],[SKU]],'[1]All Skus'!$A:$Y,2,FALSE))="AKG",(VLOOKUP(Table1[[#This Row],[SKU]],'[1]All Skus'!$A:$Y,16,FALSE)),""))</f>
        <v>885038028932</v>
      </c>
      <c r="L182" s="24">
        <f>(IF((VLOOKUP(Table1[[#This Row],[SKU]],'[1]All Skus'!$A:$Y,2,FALSE))="AKG",(VLOOKUP(Table1[[#This Row],[SKU]],'[1]All Skus'!$A:$Y,17,FALSE)),""))</f>
        <v>9002761028935</v>
      </c>
      <c r="M182" s="25">
        <f>(IF((VLOOKUP(Table1[[#This Row],[SKU]],'[1]All Skus'!$A:$Y,2,FALSE))="AKG",(VLOOKUP(Table1[[#This Row],[SKU]],'[1]All Skus'!$A:$Y,18,FALSE)),""))</f>
        <v>1</v>
      </c>
      <c r="N182" s="25">
        <f>(IF((VLOOKUP(Table1[[#This Row],[SKU]],'[1]All Skus'!$A:$Y,2,FALSE))="AKG",(VLOOKUP(Table1[[#This Row],[SKU]],'[1]All Skus'!$A:$Y,19,FALSE)),""))</f>
        <v>5</v>
      </c>
      <c r="O182" s="25">
        <f>(IF((VLOOKUP(Table1[[#This Row],[SKU]],'[1]All Skus'!$A:$Y,2,FALSE))="AKG",(VLOOKUP(Table1[[#This Row],[SKU]],'[1]All Skus'!$A:$Y,20,FALSE)),""))</f>
        <v>5</v>
      </c>
      <c r="P182" s="25">
        <f>(IF((VLOOKUP(Table1[[#This Row],[SKU]],'[1]All Skus'!$A:$Y,2,FALSE))="AKG",(VLOOKUP(Table1[[#This Row],[SKU]],'[1]All Skus'!$A:$Y,21,FALSE)),""))</f>
        <v>0.8</v>
      </c>
      <c r="Q182" s="25" t="str">
        <f>(IF((VLOOKUP(Table1[[#This Row],[SKU]],'[1]All Skus'!$A:$Y,2,FALSE))="AKG",(VLOOKUP(Table1[[#This Row],[SKU]],'[1]All Skus'!$A:$Y,22,FALSE)),""))</f>
        <v>CN</v>
      </c>
      <c r="R182" s="25" t="str">
        <f>(IF((VLOOKUP(Table1[[#This Row],[SKU]],'[1]All Skus'!$A:$Y,2,FALSE))="AKG",(VLOOKUP(Table1[[#This Row],[SKU]],'[1]All Skus'!$A:$Y,23,FALSE)),""))</f>
        <v>Non Compliant</v>
      </c>
      <c r="S182" s="26" t="str">
        <f>(IF((VLOOKUP(Table1[[#This Row],[SKU]],'[1]All Skus'!$A:$Y,2,FALSE))="AKG",(VLOOKUP(Table1[[#This Row],[SKU]],'[1]All Skus'!$A:$Y,24,FALSE)),""))</f>
        <v>https://www.akg.com/Headphones/Headphone-Accessories/2955H00480.html</v>
      </c>
      <c r="T182" s="27">
        <v>180</v>
      </c>
    </row>
    <row r="183" spans="1:20" ht="15" customHeight="1" x14ac:dyDescent="0.3">
      <c r="A183" s="29" t="s">
        <v>200</v>
      </c>
      <c r="B183" s="20" t="str">
        <f>(IF((VLOOKUP(Table1[[#This Row],[SKU]],'[1]All Skus'!$A:$Y,2,FALSE))="AKG",(VLOOKUP(Table1[[#This Row],[SKU]],'[1]All Skus'!$A:$Y,3,FALSE)), ""))</f>
        <v>Accessories</v>
      </c>
      <c r="C183" s="21" t="str">
        <f>(IF((VLOOKUP(Table1[[#This Row],[SKU]],'[1]All Skus'!$A:$Y,2,FALSE))="AKG",(VLOOKUP(Table1[[#This Row],[SKU]],'[1]All Skus'!$A:$Y,4,FALSE)),""))</f>
        <v>SA60</v>
      </c>
      <c r="D183" s="21" t="str">
        <f>(IF((VLOOKUP(Table1[[#This Row],[SKU]],'[1]All Skus'!$A:$Y,2,FALSE))="AKG",(VLOOKUP(Table1[[#This Row],[SKU]],'[1]All Skus'!$A:$Y,5,FALSE)),""))</f>
        <v>AT510000</v>
      </c>
      <c r="E183" s="21">
        <f>(IF((VLOOKUP(Table1[[#This Row],[SKU]],'[1]All Skus'!$A:$Y,2,FALSE))="AKG",(VLOOKUP(Table1[[#This Row],[SKU]],'[1]All Skus'!$A:$Y,6,FALSE)),""))</f>
        <v>0</v>
      </c>
      <c r="F183" s="21">
        <f>(IF((VLOOKUP(Table1[[#This Row],[SKU]],'[1]All Skus'!$A:$Y,2,FALSE))="AKG",(VLOOKUP(Table1[[#This Row],[SKU]],'[1]All Skus'!$A:$Y,7,FALSE)),""))</f>
        <v>0</v>
      </c>
      <c r="G183" s="22" t="str">
        <f>(IF((VLOOKUP(Table1[[#This Row],[SKU]],'[1]All Skus'!$A:$Y,2,FALSE))="AKG",(VLOOKUP(Table1[[#This Row],[SKU]],'[1]All Skus'!$A:$Y,8,FALSE)),""))</f>
        <v>Accessories</v>
      </c>
      <c r="H183" s="22" t="str">
        <f>(IF((VLOOKUP(Table1[[#This Row],[SKU]],'[1]All Skus'!$A:$Y,2,FALSE))="AKG",(VLOOKUP(Table1[[#This Row],[SKU]],'[1]All Skus'!$A:$Y,9,FALSE)),""))</f>
        <v>Stand adapter for straight shaft mics &amp; GN*E*</v>
      </c>
      <c r="I183" s="23">
        <f>(IF((VLOOKUP(Table1[[#This Row],[SKU]],'[1]All Skus'!$A:$Y,2,FALSE))="AKG",(VLOOKUP(Table1[[#This Row],[SKU]],'[1]All Skus'!$A:$Y,10,FALSE)),""))</f>
        <v>45</v>
      </c>
      <c r="J183" s="23">
        <f>(IF((VLOOKUP(Table1[[#This Row],[SKU]],'[1]All Skus'!$A:$Y,2,FALSE))="AKG",(VLOOKUP(Table1[[#This Row],[SKU]],'[1]All Skus'!$A:$Y,11,FALSE)),""))</f>
        <v>39</v>
      </c>
      <c r="K183" s="24">
        <f>(IF((VLOOKUP(Table1[[#This Row],[SKU]],'[1]All Skus'!$A:$Y,2,FALSE))="AKG",(VLOOKUP(Table1[[#This Row],[SKU]],'[1]All Skus'!$A:$Y,16,FALSE)),""))</f>
        <v>885038007869</v>
      </c>
      <c r="L183" s="24">
        <f>(IF((VLOOKUP(Table1[[#This Row],[SKU]],'[1]All Skus'!$A:$Y,2,FALSE))="AKG",(VLOOKUP(Table1[[#This Row],[SKU]],'[1]All Skus'!$A:$Y,17,FALSE)),""))</f>
        <v>9002761007862</v>
      </c>
      <c r="M183" s="25">
        <f>(IF((VLOOKUP(Table1[[#This Row],[SKU]],'[1]All Skus'!$A:$Y,2,FALSE))="AKG",(VLOOKUP(Table1[[#This Row],[SKU]],'[1]All Skus'!$A:$Y,18,FALSE)),""))</f>
        <v>7</v>
      </c>
      <c r="N183" s="25">
        <f>(IF((VLOOKUP(Table1[[#This Row],[SKU]],'[1]All Skus'!$A:$Y,2,FALSE))="AKG",(VLOOKUP(Table1[[#This Row],[SKU]],'[1]All Skus'!$A:$Y,19,FALSE)),""))</f>
        <v>3</v>
      </c>
      <c r="O183" s="25">
        <f>(IF((VLOOKUP(Table1[[#This Row],[SKU]],'[1]All Skus'!$A:$Y,2,FALSE))="AKG",(VLOOKUP(Table1[[#This Row],[SKU]],'[1]All Skus'!$A:$Y,20,FALSE)),""))</f>
        <v>2.5</v>
      </c>
      <c r="P183" s="25">
        <f>(IF((VLOOKUP(Table1[[#This Row],[SKU]],'[1]All Skus'!$A:$Y,2,FALSE))="AKG",(VLOOKUP(Table1[[#This Row],[SKU]],'[1]All Skus'!$A:$Y,21,FALSE)),""))</f>
        <v>7</v>
      </c>
      <c r="Q183" s="25" t="str">
        <f>(IF((VLOOKUP(Table1[[#This Row],[SKU]],'[1]All Skus'!$A:$Y,2,FALSE))="AKG",(VLOOKUP(Table1[[#This Row],[SKU]],'[1]All Skus'!$A:$Y,22,FALSE)),""))</f>
        <v>AT</v>
      </c>
      <c r="R183" s="25" t="str">
        <f>(IF((VLOOKUP(Table1[[#This Row],[SKU]],'[1]All Skus'!$A:$Y,2,FALSE))="AKG",(VLOOKUP(Table1[[#This Row],[SKU]],'[1]All Skus'!$A:$Y,23,FALSE)),""))</f>
        <v>Compliant</v>
      </c>
      <c r="S183" s="26" t="str">
        <f>(IF((VLOOKUP(Table1[[#This Row],[SKU]],'[1]All Skus'!$A:$Y,2,FALSE))="AKG",(VLOOKUP(Table1[[#This Row],[SKU]],'[1]All Skus'!$A:$Y,24,FALSE)),""))</f>
        <v>https://www.akg.com/Microphones/Microphone%20Accessories/6000H60010.html</v>
      </c>
      <c r="T183" s="27">
        <v>181</v>
      </c>
    </row>
    <row r="184" spans="1:20" ht="15" customHeight="1" x14ac:dyDescent="0.3">
      <c r="A184" s="29" t="s">
        <v>201</v>
      </c>
      <c r="B184" s="20" t="str">
        <f>(IF((VLOOKUP(Table1[[#This Row],[SKU]],'[1]All Skus'!$A:$Y,2,FALSE))="AKG",(VLOOKUP(Table1[[#This Row],[SKU]],'[1]All Skus'!$A:$Y,3,FALSE)), ""))</f>
        <v>Accessories</v>
      </c>
      <c r="C184" s="21" t="str">
        <f>(IF((VLOOKUP(Table1[[#This Row],[SKU]],'[1]All Skus'!$A:$Y,2,FALSE))="AKG",(VLOOKUP(Table1[[#This Row],[SKU]],'[1]All Skus'!$A:$Y,4,FALSE)),""))</f>
        <v>SA63</v>
      </c>
      <c r="D184" s="21" t="str">
        <f>(IF((VLOOKUP(Table1[[#This Row],[SKU]],'[1]All Skus'!$A:$Y,2,FALSE))="AKG",(VLOOKUP(Table1[[#This Row],[SKU]],'[1]All Skus'!$A:$Y,5,FALSE)),""))</f>
        <v>AT410090</v>
      </c>
      <c r="E184" s="21">
        <f>(IF((VLOOKUP(Table1[[#This Row],[SKU]],'[1]All Skus'!$A:$Y,2,FALSE))="AKG",(VLOOKUP(Table1[[#This Row],[SKU]],'[1]All Skus'!$A:$Y,6,FALSE)),""))</f>
        <v>0</v>
      </c>
      <c r="F184" s="21">
        <f>(IF((VLOOKUP(Table1[[#This Row],[SKU]],'[1]All Skus'!$A:$Y,2,FALSE))="AKG",(VLOOKUP(Table1[[#This Row],[SKU]],'[1]All Skus'!$A:$Y,7,FALSE)),""))</f>
        <v>0</v>
      </c>
      <c r="G184" s="22" t="str">
        <f>(IF((VLOOKUP(Table1[[#This Row],[SKU]],'[1]All Skus'!$A:$Y,2,FALSE))="AKG",(VLOOKUP(Table1[[#This Row],[SKU]],'[1]All Skus'!$A:$Y,8,FALSE)),""))</f>
        <v>Accessories</v>
      </c>
      <c r="H184" s="22" t="str">
        <f>(IF((VLOOKUP(Table1[[#This Row],[SKU]],'[1]All Skus'!$A:$Y,2,FALSE))="AKG",(VLOOKUP(Table1[[#This Row],[SKU]],'[1]All Skus'!$A:$Y,9,FALSE)),""))</f>
        <v>Stand adapter for C 1000 S incl. LED and/or WMS handheld transmitters</v>
      </c>
      <c r="I184" s="23">
        <f>(IF((VLOOKUP(Table1[[#This Row],[SKU]],'[1]All Skus'!$A:$Y,2,FALSE))="AKG",(VLOOKUP(Table1[[#This Row],[SKU]],'[1]All Skus'!$A:$Y,10,FALSE)),""))</f>
        <v>50</v>
      </c>
      <c r="J184" s="23">
        <f>(IF((VLOOKUP(Table1[[#This Row],[SKU]],'[1]All Skus'!$A:$Y,2,FALSE))="AKG",(VLOOKUP(Table1[[#This Row],[SKU]],'[1]All Skus'!$A:$Y,11,FALSE)),""))</f>
        <v>45</v>
      </c>
      <c r="K184" s="24">
        <f>(IF((VLOOKUP(Table1[[#This Row],[SKU]],'[1]All Skus'!$A:$Y,2,FALSE))="AKG",(VLOOKUP(Table1[[#This Row],[SKU]],'[1]All Skus'!$A:$Y,16,FALSE)),""))</f>
        <v>885038008293</v>
      </c>
      <c r="L184" s="24">
        <f>(IF((VLOOKUP(Table1[[#This Row],[SKU]],'[1]All Skus'!$A:$Y,2,FALSE))="AKG",(VLOOKUP(Table1[[#This Row],[SKU]],'[1]All Skus'!$A:$Y,17,FALSE)),""))</f>
        <v>9002761008296</v>
      </c>
      <c r="M184" s="25">
        <f>(IF((VLOOKUP(Table1[[#This Row],[SKU]],'[1]All Skus'!$A:$Y,2,FALSE))="AKG",(VLOOKUP(Table1[[#This Row],[SKU]],'[1]All Skus'!$A:$Y,18,FALSE)),""))</f>
        <v>3</v>
      </c>
      <c r="N184" s="25">
        <f>(IF((VLOOKUP(Table1[[#This Row],[SKU]],'[1]All Skus'!$A:$Y,2,FALSE))="AKG",(VLOOKUP(Table1[[#This Row],[SKU]],'[1]All Skus'!$A:$Y,19,FALSE)),""))</f>
        <v>2.5</v>
      </c>
      <c r="O184" s="25">
        <f>(IF((VLOOKUP(Table1[[#This Row],[SKU]],'[1]All Skus'!$A:$Y,2,FALSE))="AKG",(VLOOKUP(Table1[[#This Row],[SKU]],'[1]All Skus'!$A:$Y,20,FALSE)),""))</f>
        <v>7</v>
      </c>
      <c r="P184" s="25">
        <f>(IF((VLOOKUP(Table1[[#This Row],[SKU]],'[1]All Skus'!$A:$Y,2,FALSE))="AKG",(VLOOKUP(Table1[[#This Row],[SKU]],'[1]All Skus'!$A:$Y,21,FALSE)),""))</f>
        <v>7</v>
      </c>
      <c r="Q184" s="25" t="str">
        <f>(IF((VLOOKUP(Table1[[#This Row],[SKU]],'[1]All Skus'!$A:$Y,2,FALSE))="AKG",(VLOOKUP(Table1[[#This Row],[SKU]],'[1]All Skus'!$A:$Y,22,FALSE)),""))</f>
        <v>AT</v>
      </c>
      <c r="R184" s="25" t="str">
        <f>(IF((VLOOKUP(Table1[[#This Row],[SKU]],'[1]All Skus'!$A:$Y,2,FALSE))="AKG",(VLOOKUP(Table1[[#This Row],[SKU]],'[1]All Skus'!$A:$Y,23,FALSE)),""))</f>
        <v>Compliant</v>
      </c>
      <c r="S184" s="26" t="str">
        <f>(IF((VLOOKUP(Table1[[#This Row],[SKU]],'[1]All Skus'!$A:$Y,2,FALSE))="AKG",(VLOOKUP(Table1[[#This Row],[SKU]],'[1]All Skus'!$A:$Y,24,FALSE)),""))</f>
        <v>https://www.akg.com/Microphones/Microphone%20Accessories/6000H63010.html</v>
      </c>
      <c r="T184" s="27">
        <v>182</v>
      </c>
    </row>
    <row r="185" spans="1:20" ht="15" customHeight="1" x14ac:dyDescent="0.3">
      <c r="A185" s="29" t="s">
        <v>202</v>
      </c>
      <c r="B185" s="20" t="str">
        <f>(IF((VLOOKUP(Table1[[#This Row],[SKU]],'[1]All Skus'!$A:$Y,2,FALSE))="AKG",(VLOOKUP(Table1[[#This Row],[SKU]],'[1]All Skus'!$A:$Y,3,FALSE)), ""))</f>
        <v>Accessories</v>
      </c>
      <c r="C185" s="21" t="str">
        <f>(IF((VLOOKUP(Table1[[#This Row],[SKU]],'[1]All Skus'!$A:$Y,2,FALSE))="AKG",(VLOOKUP(Table1[[#This Row],[SKU]],'[1]All Skus'!$A:$Y,4,FALSE)),""))</f>
        <v>H50</v>
      </c>
      <c r="D185" s="21" t="str">
        <f>(IF((VLOOKUP(Table1[[#This Row],[SKU]],'[1]All Skus'!$A:$Y,2,FALSE))="AKG",(VLOOKUP(Table1[[#This Row],[SKU]],'[1]All Skus'!$A:$Y,5,FALSE)),""))</f>
        <v>AT210090</v>
      </c>
      <c r="E185" s="21">
        <f>(IF((VLOOKUP(Table1[[#This Row],[SKU]],'[1]All Skus'!$A:$Y,2,FALSE))="AKG",(VLOOKUP(Table1[[#This Row],[SKU]],'[1]All Skus'!$A:$Y,6,FALSE)),""))</f>
        <v>0</v>
      </c>
      <c r="F185" s="21">
        <f>(IF((VLOOKUP(Table1[[#This Row],[SKU]],'[1]All Skus'!$A:$Y,2,FALSE))="AKG",(VLOOKUP(Table1[[#This Row],[SKU]],'[1]All Skus'!$A:$Y,7,FALSE)),""))</f>
        <v>0</v>
      </c>
      <c r="G185" s="22" t="str">
        <f>(IF((VLOOKUP(Table1[[#This Row],[SKU]],'[1]All Skus'!$A:$Y,2,FALSE))="AKG",(VLOOKUP(Table1[[#This Row],[SKU]],'[1]All Skus'!$A:$Y,8,FALSE)),""))</f>
        <v>Accessories</v>
      </c>
      <c r="H185" s="22" t="str">
        <f>(IF((VLOOKUP(Table1[[#This Row],[SKU]],'[1]All Skus'!$A:$Y,2,FALSE))="AKG",(VLOOKUP(Table1[[#This Row],[SKU]],'[1]All Skus'!$A:$Y,9,FALSE)),""))</f>
        <v>Stereo bar</v>
      </c>
      <c r="I185" s="23">
        <f>(IF((VLOOKUP(Table1[[#This Row],[SKU]],'[1]All Skus'!$A:$Y,2,FALSE))="AKG",(VLOOKUP(Table1[[#This Row],[SKU]],'[1]All Skus'!$A:$Y,10,FALSE)),""))</f>
        <v>35</v>
      </c>
      <c r="J185" s="23">
        <f>(IF((VLOOKUP(Table1[[#This Row],[SKU]],'[1]All Skus'!$A:$Y,2,FALSE))="AKG",(VLOOKUP(Table1[[#This Row],[SKU]],'[1]All Skus'!$A:$Y,11,FALSE)),""))</f>
        <v>30</v>
      </c>
      <c r="K185" s="24">
        <f>(IF((VLOOKUP(Table1[[#This Row],[SKU]],'[1]All Skus'!$A:$Y,2,FALSE))="AKG",(VLOOKUP(Table1[[#This Row],[SKU]],'[1]All Skus'!$A:$Y,16,FALSE)),""))</f>
        <v>885038005384</v>
      </c>
      <c r="L185" s="24">
        <f>(IF((VLOOKUP(Table1[[#This Row],[SKU]],'[1]All Skus'!$A:$Y,2,FALSE))="AKG",(VLOOKUP(Table1[[#This Row],[SKU]],'[1]All Skus'!$A:$Y,17,FALSE)),""))</f>
        <v>9002761005387</v>
      </c>
      <c r="M185" s="25">
        <f>(IF((VLOOKUP(Table1[[#This Row],[SKU]],'[1]All Skus'!$A:$Y,2,FALSE))="AKG",(VLOOKUP(Table1[[#This Row],[SKU]],'[1]All Skus'!$A:$Y,18,FALSE)),""))</f>
        <v>3</v>
      </c>
      <c r="N185" s="25">
        <f>(IF((VLOOKUP(Table1[[#This Row],[SKU]],'[1]All Skus'!$A:$Y,2,FALSE))="AKG",(VLOOKUP(Table1[[#This Row],[SKU]],'[1]All Skus'!$A:$Y,19,FALSE)),""))</f>
        <v>4</v>
      </c>
      <c r="O185" s="25">
        <f>(IF((VLOOKUP(Table1[[#This Row],[SKU]],'[1]All Skus'!$A:$Y,2,FALSE))="AKG",(VLOOKUP(Table1[[#This Row],[SKU]],'[1]All Skus'!$A:$Y,20,FALSE)),""))</f>
        <v>5</v>
      </c>
      <c r="P185" s="25" t="str">
        <f>(IF((VLOOKUP(Table1[[#This Row],[SKU]],'[1]All Skus'!$A:$Y,2,FALSE))="AKG",(VLOOKUP(Table1[[#This Row],[SKU]],'[1]All Skus'!$A:$Y,21,FALSE)),""))</f>
        <v>n/a</v>
      </c>
      <c r="Q185" s="25" t="str">
        <f>(IF((VLOOKUP(Table1[[#This Row],[SKU]],'[1]All Skus'!$A:$Y,2,FALSE))="AKG",(VLOOKUP(Table1[[#This Row],[SKU]],'[1]All Skus'!$A:$Y,22,FALSE)),""))</f>
        <v>DE</v>
      </c>
      <c r="R185" s="25" t="str">
        <f>(IF((VLOOKUP(Table1[[#This Row],[SKU]],'[1]All Skus'!$A:$Y,2,FALSE))="AKG",(VLOOKUP(Table1[[#This Row],[SKU]],'[1]All Skus'!$A:$Y,23,FALSE)),""))</f>
        <v>Compliant</v>
      </c>
      <c r="S185" s="26" t="str">
        <f>(IF((VLOOKUP(Table1[[#This Row],[SKU]],'[1]All Skus'!$A:$Y,2,FALSE))="AKG",(VLOOKUP(Table1[[#This Row],[SKU]],'[1]All Skus'!$A:$Y,24,FALSE)),""))</f>
        <v>https://www.akg.com/Microphones/Microphone%20Accessories/6000H05710.html</v>
      </c>
      <c r="T185" s="27">
        <v>183</v>
      </c>
    </row>
    <row r="186" spans="1:20" ht="15" customHeight="1" x14ac:dyDescent="0.3">
      <c r="A186" s="29" t="s">
        <v>203</v>
      </c>
      <c r="B186" s="20" t="str">
        <f>(IF((VLOOKUP(Table1[[#This Row],[SKU]],'[1]All Skus'!$A:$Y,2,FALSE))="AKG",(VLOOKUP(Table1[[#This Row],[SKU]],'[1]All Skus'!$A:$Y,3,FALSE)), ""))</f>
        <v>Accessories</v>
      </c>
      <c r="C186" s="21" t="str">
        <f>(IF((VLOOKUP(Table1[[#This Row],[SKU]],'[1]All Skus'!$A:$Y,2,FALSE))="AKG",(VLOOKUP(Table1[[#This Row],[SKU]],'[1]All Skus'!$A:$Y,4,FALSE)),""))</f>
        <v>EK300</v>
      </c>
      <c r="D186" s="21" t="str">
        <f>(IF((VLOOKUP(Table1[[#This Row],[SKU]],'[1]All Skus'!$A:$Y,2,FALSE))="AKG",(VLOOKUP(Table1[[#This Row],[SKU]],'[1]All Skus'!$A:$Y,5,FALSE)),""))</f>
        <v>AT210090</v>
      </c>
      <c r="E186" s="21">
        <f>(IF((VLOOKUP(Table1[[#This Row],[SKU]],'[1]All Skus'!$A:$Y,2,FALSE))="AKG",(VLOOKUP(Table1[[#This Row],[SKU]],'[1]All Skus'!$A:$Y,6,FALSE)),""))</f>
        <v>0</v>
      </c>
      <c r="F186" s="21">
        <f>(IF((VLOOKUP(Table1[[#This Row],[SKU]],'[1]All Skus'!$A:$Y,2,FALSE))="AKG",(VLOOKUP(Table1[[#This Row],[SKU]],'[1]All Skus'!$A:$Y,7,FALSE)),""))</f>
        <v>0</v>
      </c>
      <c r="G186" s="22" t="str">
        <f>(IF((VLOOKUP(Table1[[#This Row],[SKU]],'[1]All Skus'!$A:$Y,2,FALSE))="AKG",(VLOOKUP(Table1[[#This Row],[SKU]],'[1]All Skus'!$A:$Y,8,FALSE)),""))</f>
        <v>Cable</v>
      </c>
      <c r="H186" s="22" t="str">
        <f>(IF((VLOOKUP(Table1[[#This Row],[SKU]],'[1]All Skus'!$A:$Y,2,FALSE))="AKG",(VLOOKUP(Table1[[#This Row],[SKU]],'[1]All Skus'!$A:$Y,9,FALSE)),""))</f>
        <v>Standard 3 m (10 ft.) cable mini XLR/mini jack (1/8")</v>
      </c>
      <c r="I186" s="23">
        <f>(IF((VLOOKUP(Table1[[#This Row],[SKU]],'[1]All Skus'!$A:$Y,2,FALSE))="AKG",(VLOOKUP(Table1[[#This Row],[SKU]],'[1]All Skus'!$A:$Y,10,FALSE)),""))</f>
        <v>50</v>
      </c>
      <c r="J186" s="23">
        <f>(IF((VLOOKUP(Table1[[#This Row],[SKU]],'[1]All Skus'!$A:$Y,2,FALSE))="AKG",(VLOOKUP(Table1[[#This Row],[SKU]],'[1]All Skus'!$A:$Y,11,FALSE)),""))</f>
        <v>49</v>
      </c>
      <c r="K186" s="24">
        <f>(IF((VLOOKUP(Table1[[#This Row],[SKU]],'[1]All Skus'!$A:$Y,2,FALSE))="AKG",(VLOOKUP(Table1[[#This Row],[SKU]],'[1]All Skus'!$A:$Y,16,FALSE)),""))</f>
        <v>885038006800</v>
      </c>
      <c r="L186" s="24">
        <f>(IF((VLOOKUP(Table1[[#This Row],[SKU]],'[1]All Skus'!$A:$Y,2,FALSE))="AKG",(VLOOKUP(Table1[[#This Row],[SKU]],'[1]All Skus'!$A:$Y,17,FALSE)),""))</f>
        <v>9002761006803</v>
      </c>
      <c r="M186" s="25">
        <f>(IF((VLOOKUP(Table1[[#This Row],[SKU]],'[1]All Skus'!$A:$Y,2,FALSE))="AKG",(VLOOKUP(Table1[[#This Row],[SKU]],'[1]All Skus'!$A:$Y,18,FALSE)),""))</f>
        <v>2</v>
      </c>
      <c r="N186" s="25">
        <f>(IF((VLOOKUP(Table1[[#This Row],[SKU]],'[1]All Skus'!$A:$Y,2,FALSE))="AKG",(VLOOKUP(Table1[[#This Row],[SKU]],'[1]All Skus'!$A:$Y,19,FALSE)),""))</f>
        <v>4</v>
      </c>
      <c r="O186" s="25">
        <f>(IF((VLOOKUP(Table1[[#This Row],[SKU]],'[1]All Skus'!$A:$Y,2,FALSE))="AKG",(VLOOKUP(Table1[[#This Row],[SKU]],'[1]All Skus'!$A:$Y,20,FALSE)),""))</f>
        <v>6</v>
      </c>
      <c r="P186" s="25">
        <f>(IF((VLOOKUP(Table1[[#This Row],[SKU]],'[1]All Skus'!$A:$Y,2,FALSE))="AKG",(VLOOKUP(Table1[[#This Row],[SKU]],'[1]All Skus'!$A:$Y,21,FALSE)),""))</f>
        <v>1.4</v>
      </c>
      <c r="Q186" s="25" t="str">
        <f>(IF((VLOOKUP(Table1[[#This Row],[SKU]],'[1]All Skus'!$A:$Y,2,FALSE))="AKG",(VLOOKUP(Table1[[#This Row],[SKU]],'[1]All Skus'!$A:$Y,22,FALSE)),""))</f>
        <v>CN</v>
      </c>
      <c r="R186" s="25" t="str">
        <f>(IF((VLOOKUP(Table1[[#This Row],[SKU]],'[1]All Skus'!$A:$Y,2,FALSE))="AKG",(VLOOKUP(Table1[[#This Row],[SKU]],'[1]All Skus'!$A:$Y,23,FALSE)),""))</f>
        <v>Non Compliant</v>
      </c>
      <c r="S186" s="26" t="str">
        <f>(IF((VLOOKUP(Table1[[#This Row],[SKU]],'[1]All Skus'!$A:$Y,2,FALSE))="AKG",(VLOOKUP(Table1[[#This Row],[SKU]],'[1]All Skus'!$A:$Y,24,FALSE)),""))</f>
        <v>https://www.akg.com/Headphones/Headphone-Accessories/6000H10080.html</v>
      </c>
      <c r="T186" s="27">
        <v>184</v>
      </c>
    </row>
    <row r="187" spans="1:20" ht="15" customHeight="1" x14ac:dyDescent="0.3">
      <c r="A187" s="19" t="s">
        <v>204</v>
      </c>
      <c r="B187" s="20" t="str">
        <f>(IF((VLOOKUP(Table1[[#This Row],[SKU]],'[1]All Skus'!$A:$Y,2,FALSE))="AKG",(VLOOKUP(Table1[[#This Row],[SKU]],'[1]All Skus'!$A:$Y,3,FALSE)), ""))</f>
        <v>Microlite Accessories</v>
      </c>
      <c r="C187" s="21" t="str">
        <f>(IF((VLOOKUP(Table1[[#This Row],[SKU]],'[1]All Skus'!$A:$Y,2,FALSE))="AKG",(VLOOKUP(Table1[[#This Row],[SKU]],'[1]All Skus'!$A:$Y,4,FALSE)),""))</f>
        <v>W81 white foam 10 pack</v>
      </c>
      <c r="D187" s="21" t="str">
        <f>(IF((VLOOKUP(Table1[[#This Row],[SKU]],'[1]All Skus'!$A:$Y,2,FALSE))="AKG",(VLOOKUP(Table1[[#This Row],[SKU]],'[1]All Skus'!$A:$Y,5,FALSE)),""))</f>
        <v>AT510000</v>
      </c>
      <c r="E187" s="21">
        <f>(IF((VLOOKUP(Table1[[#This Row],[SKU]],'[1]All Skus'!$A:$Y,2,FALSE))="AKG",(VLOOKUP(Table1[[#This Row],[SKU]],'[1]All Skus'!$A:$Y,6,FALSE)),""))</f>
        <v>0</v>
      </c>
      <c r="F187" s="21">
        <f>(IF((VLOOKUP(Table1[[#This Row],[SKU]],'[1]All Skus'!$A:$Y,2,FALSE))="AKG",(VLOOKUP(Table1[[#This Row],[SKU]],'[1]All Skus'!$A:$Y,7,FALSE)),""))</f>
        <v>0</v>
      </c>
      <c r="G187" s="22" t="str">
        <f>(IF((VLOOKUP(Table1[[#This Row],[SKU]],'[1]All Skus'!$A:$Y,2,FALSE))="AKG",(VLOOKUP(Table1[[#This Row],[SKU]],'[1]All Skus'!$A:$Y,8,FALSE)),""))</f>
        <v>W81 white foam 10 pack</v>
      </c>
      <c r="H187" s="22" t="str">
        <f>(IF((VLOOKUP(Table1[[#This Row],[SKU]],'[1]All Skus'!$A:$Y,2,FALSE))="AKG",(VLOOKUP(Table1[[#This Row],[SKU]],'[1]All Skus'!$A:$Y,9,FALSE)),""))</f>
        <v>Foam Windscreen White Color for Cardioid (Package of 10)</v>
      </c>
      <c r="I187" s="23">
        <f>(IF((VLOOKUP(Table1[[#This Row],[SKU]],'[1]All Skus'!$A:$Y,2,FALSE))="AKG",(VLOOKUP(Table1[[#This Row],[SKU]],'[1]All Skus'!$A:$Y,10,FALSE)),""))</f>
        <v>47</v>
      </c>
      <c r="J187" s="23">
        <f>(IF((VLOOKUP(Table1[[#This Row],[SKU]],'[1]All Skus'!$A:$Y,2,FALSE))="AKG",(VLOOKUP(Table1[[#This Row],[SKU]],'[1]All Skus'!$A:$Y,11,FALSE)),""))</f>
        <v>47</v>
      </c>
      <c r="K187" s="24">
        <f>(IF((VLOOKUP(Table1[[#This Row],[SKU]],'[1]All Skus'!$A:$Y,2,FALSE))="AKG",(VLOOKUP(Table1[[#This Row],[SKU]],'[1]All Skus'!$A:$Y,16,FALSE)),""))</f>
        <v>885038039198</v>
      </c>
      <c r="L187" s="24">
        <f>(IF((VLOOKUP(Table1[[#This Row],[SKU]],'[1]All Skus'!$A:$Y,2,FALSE))="AKG",(VLOOKUP(Table1[[#This Row],[SKU]],'[1]All Skus'!$A:$Y,17,FALSE)),""))</f>
        <v>9002761039191</v>
      </c>
      <c r="M187" s="25">
        <f>(IF((VLOOKUP(Table1[[#This Row],[SKU]],'[1]All Skus'!$A:$Y,2,FALSE))="AKG",(VLOOKUP(Table1[[#This Row],[SKU]],'[1]All Skus'!$A:$Y,18,FALSE)),""))</f>
        <v>2</v>
      </c>
      <c r="N187" s="25">
        <f>(IF((VLOOKUP(Table1[[#This Row],[SKU]],'[1]All Skus'!$A:$Y,2,FALSE))="AKG",(VLOOKUP(Table1[[#This Row],[SKU]],'[1]All Skus'!$A:$Y,19,FALSE)),""))</f>
        <v>10</v>
      </c>
      <c r="O187" s="25">
        <f>(IF((VLOOKUP(Table1[[#This Row],[SKU]],'[1]All Skus'!$A:$Y,2,FALSE))="AKG",(VLOOKUP(Table1[[#This Row],[SKU]],'[1]All Skus'!$A:$Y,20,FALSE)),""))</f>
        <v>6</v>
      </c>
      <c r="P187" s="25" t="str">
        <f>(IF((VLOOKUP(Table1[[#This Row],[SKU]],'[1]All Skus'!$A:$Y,2,FALSE))="AKG",(VLOOKUP(Table1[[#This Row],[SKU]],'[1]All Skus'!$A:$Y,21,FALSE)),""))</f>
        <v>n/a</v>
      </c>
      <c r="Q187" s="25" t="str">
        <f>(IF((VLOOKUP(Table1[[#This Row],[SKU]],'[1]All Skus'!$A:$Y,2,FALSE))="AKG",(VLOOKUP(Table1[[#This Row],[SKU]],'[1]All Skus'!$A:$Y,22,FALSE)),""))</f>
        <v>TW</v>
      </c>
      <c r="R187" s="25" t="str">
        <f>(IF((VLOOKUP(Table1[[#This Row],[SKU]],'[1]All Skus'!$A:$Y,2,FALSE))="AKG",(VLOOKUP(Table1[[#This Row],[SKU]],'[1]All Skus'!$A:$Y,23,FALSE)),""))</f>
        <v>Compliant</v>
      </c>
      <c r="S187" s="26" t="str">
        <f>(IF((VLOOKUP(Table1[[#This Row],[SKU]],'[1]All Skus'!$A:$Y,2,FALSE))="AKG",(VLOOKUP(Table1[[#This Row],[SKU]],'[1]All Skus'!$A:$Y,24,FALSE)),""))</f>
        <v>https://www.akg.com/support-product-detail.html#prod=W81group</v>
      </c>
      <c r="T187" s="27">
        <v>185</v>
      </c>
    </row>
    <row r="188" spans="1:20" ht="15" customHeight="1" x14ac:dyDescent="0.3">
      <c r="A188" s="19" t="s">
        <v>205</v>
      </c>
      <c r="B188" s="20" t="str">
        <f>(IF((VLOOKUP(Table1[[#This Row],[SKU]],'[1]All Skus'!$A:$Y,2,FALSE))="AKG",(VLOOKUP(Table1[[#This Row],[SKU]],'[1]All Skus'!$A:$Y,3,FALSE)), ""))</f>
        <v>Microlite Accessories</v>
      </c>
      <c r="C188" s="21" t="str">
        <f>(IF((VLOOKUP(Table1[[#This Row],[SKU]],'[1]All Skus'!$A:$Y,2,FALSE))="AKG",(VLOOKUP(Table1[[#This Row],[SKU]],'[1]All Skus'!$A:$Y,4,FALSE)),""))</f>
        <v xml:space="preserve">WM81 black wiremesh 5 pack </v>
      </c>
      <c r="D188" s="21" t="str">
        <f>(IF((VLOOKUP(Table1[[#This Row],[SKU]],'[1]All Skus'!$A:$Y,2,FALSE))="AKG",(VLOOKUP(Table1[[#This Row],[SKU]],'[1]All Skus'!$A:$Y,5,FALSE)),""))</f>
        <v>AT510000</v>
      </c>
      <c r="E188" s="21">
        <f>(IF((VLOOKUP(Table1[[#This Row],[SKU]],'[1]All Skus'!$A:$Y,2,FALSE))="AKG",(VLOOKUP(Table1[[#This Row],[SKU]],'[1]All Skus'!$A:$Y,6,FALSE)),""))</f>
        <v>0</v>
      </c>
      <c r="F188" s="21">
        <f>(IF((VLOOKUP(Table1[[#This Row],[SKU]],'[1]All Skus'!$A:$Y,2,FALSE))="AKG",(VLOOKUP(Table1[[#This Row],[SKU]],'[1]All Skus'!$A:$Y,7,FALSE)),""))</f>
        <v>0</v>
      </c>
      <c r="G188" s="22" t="str">
        <f>(IF((VLOOKUP(Table1[[#This Row],[SKU]],'[1]All Skus'!$A:$Y,2,FALSE))="AKG",(VLOOKUP(Table1[[#This Row],[SKU]],'[1]All Skus'!$A:$Y,8,FALSE)),""))</f>
        <v xml:space="preserve">WM81 black wiremesh 5 pack </v>
      </c>
      <c r="H188" s="22" t="str">
        <f>(IF((VLOOKUP(Table1[[#This Row],[SKU]],'[1]All Skus'!$A:$Y,2,FALSE))="AKG",(VLOOKUP(Table1[[#This Row],[SKU]],'[1]All Skus'!$A:$Y,9,FALSE)),""))</f>
        <v>Wire Mesh Cap Black Color for Cardioid (Package of 10)</v>
      </c>
      <c r="I188" s="23">
        <f>(IF((VLOOKUP(Table1[[#This Row],[SKU]],'[1]All Skus'!$A:$Y,2,FALSE))="AKG",(VLOOKUP(Table1[[#This Row],[SKU]],'[1]All Skus'!$A:$Y,10,FALSE)),""))</f>
        <v>105</v>
      </c>
      <c r="J188" s="23">
        <f>(IF((VLOOKUP(Table1[[#This Row],[SKU]],'[1]All Skus'!$A:$Y,2,FALSE))="AKG",(VLOOKUP(Table1[[#This Row],[SKU]],'[1]All Skus'!$A:$Y,11,FALSE)),""))</f>
        <v>105</v>
      </c>
      <c r="K188" s="24">
        <f>(IF((VLOOKUP(Table1[[#This Row],[SKU]],'[1]All Skus'!$A:$Y,2,FALSE))="AKG",(VLOOKUP(Table1[[#This Row],[SKU]],'[1]All Skus'!$A:$Y,16,FALSE)),""))</f>
        <v>885038039303</v>
      </c>
      <c r="L188" s="24">
        <f>(IF((VLOOKUP(Table1[[#This Row],[SKU]],'[1]All Skus'!$A:$Y,2,FALSE))="AKG",(VLOOKUP(Table1[[#This Row],[SKU]],'[1]All Skus'!$A:$Y,17,FALSE)),""))</f>
        <v>9002761039306</v>
      </c>
      <c r="M188" s="25">
        <f>(IF((VLOOKUP(Table1[[#This Row],[SKU]],'[1]All Skus'!$A:$Y,2,FALSE))="AKG",(VLOOKUP(Table1[[#This Row],[SKU]],'[1]All Skus'!$A:$Y,18,FALSE)),""))</f>
        <v>4.5</v>
      </c>
      <c r="N188" s="25">
        <f>(IF((VLOOKUP(Table1[[#This Row],[SKU]],'[1]All Skus'!$A:$Y,2,FALSE))="AKG",(VLOOKUP(Table1[[#This Row],[SKU]],'[1]All Skus'!$A:$Y,19,FALSE)),""))</f>
        <v>2.5</v>
      </c>
      <c r="O188" s="25">
        <f>(IF((VLOOKUP(Table1[[#This Row],[SKU]],'[1]All Skus'!$A:$Y,2,FALSE))="AKG",(VLOOKUP(Table1[[#This Row],[SKU]],'[1]All Skus'!$A:$Y,20,FALSE)),""))</f>
        <v>1</v>
      </c>
      <c r="P188" s="25" t="str">
        <f>(IF((VLOOKUP(Table1[[#This Row],[SKU]],'[1]All Skus'!$A:$Y,2,FALSE))="AKG",(VLOOKUP(Table1[[#This Row],[SKU]],'[1]All Skus'!$A:$Y,21,FALSE)),""))</f>
        <v>n/a</v>
      </c>
      <c r="Q188" s="25" t="str">
        <f>(IF((VLOOKUP(Table1[[#This Row],[SKU]],'[1]All Skus'!$A:$Y,2,FALSE))="AKG",(VLOOKUP(Table1[[#This Row],[SKU]],'[1]All Skus'!$A:$Y,22,FALSE)),""))</f>
        <v>TW</v>
      </c>
      <c r="R188" s="25" t="str">
        <f>(IF((VLOOKUP(Table1[[#This Row],[SKU]],'[1]All Skus'!$A:$Y,2,FALSE))="AKG",(VLOOKUP(Table1[[#This Row],[SKU]],'[1]All Skus'!$A:$Y,23,FALSE)),""))</f>
        <v>Compliant</v>
      </c>
      <c r="S188" s="26" t="str">
        <f>(IF((VLOOKUP(Table1[[#This Row],[SKU]],'[1]All Skus'!$A:$Y,2,FALSE))="AKG",(VLOOKUP(Table1[[#This Row],[SKU]],'[1]All Skus'!$A:$Y,24,FALSE)),""))</f>
        <v>https://www.akg.com/support-product-detail.html#prod=WM81group</v>
      </c>
      <c r="T188" s="27">
        <v>186</v>
      </c>
    </row>
    <row r="189" spans="1:20" ht="15" customHeight="1" x14ac:dyDescent="0.3">
      <c r="A189" s="19" t="s">
        <v>206</v>
      </c>
      <c r="B189" s="20" t="str">
        <f>(IF((VLOOKUP(Table1[[#This Row],[SKU]],'[1]All Skus'!$A:$Y,2,FALSE))="AKG",(VLOOKUP(Table1[[#This Row],[SKU]],'[1]All Skus'!$A:$Y,3,FALSE)), ""))</f>
        <v>Microlite Accessories</v>
      </c>
      <c r="C189" s="21" t="str">
        <f>(IF((VLOOKUP(Table1[[#This Row],[SKU]],'[1]All Skus'!$A:$Y,2,FALSE))="AKG",(VLOOKUP(Table1[[#This Row],[SKU]],'[1]All Skus'!$A:$Y,4,FALSE)),""))</f>
        <v xml:space="preserve">WM81 beige wiremesh 5 pack </v>
      </c>
      <c r="D189" s="21" t="str">
        <f>(IF((VLOOKUP(Table1[[#This Row],[SKU]],'[1]All Skus'!$A:$Y,2,FALSE))="AKG",(VLOOKUP(Table1[[#This Row],[SKU]],'[1]All Skus'!$A:$Y,5,FALSE)),""))</f>
        <v>AT510000</v>
      </c>
      <c r="E189" s="21">
        <f>(IF((VLOOKUP(Table1[[#This Row],[SKU]],'[1]All Skus'!$A:$Y,2,FALSE))="AKG",(VLOOKUP(Table1[[#This Row],[SKU]],'[1]All Skus'!$A:$Y,6,FALSE)),""))</f>
        <v>0</v>
      </c>
      <c r="F189" s="21">
        <f>(IF((VLOOKUP(Table1[[#This Row],[SKU]],'[1]All Skus'!$A:$Y,2,FALSE))="AKG",(VLOOKUP(Table1[[#This Row],[SKU]],'[1]All Skus'!$A:$Y,7,FALSE)),""))</f>
        <v>0</v>
      </c>
      <c r="G189" s="22" t="str">
        <f>(IF((VLOOKUP(Table1[[#This Row],[SKU]],'[1]All Skus'!$A:$Y,2,FALSE))="AKG",(VLOOKUP(Table1[[#This Row],[SKU]],'[1]All Skus'!$A:$Y,8,FALSE)),""))</f>
        <v xml:space="preserve">WM81 beige wiremesh 5 pack </v>
      </c>
      <c r="H189" s="22" t="str">
        <f>(IF((VLOOKUP(Table1[[#This Row],[SKU]],'[1]All Skus'!$A:$Y,2,FALSE))="AKG",(VLOOKUP(Table1[[#This Row],[SKU]],'[1]All Skus'!$A:$Y,9,FALSE)),""))</f>
        <v>Wire Mesh Cap Beige Color for Cardioid (Package of 10)</v>
      </c>
      <c r="I189" s="23">
        <f>(IF((VLOOKUP(Table1[[#This Row],[SKU]],'[1]All Skus'!$A:$Y,2,FALSE))="AKG",(VLOOKUP(Table1[[#This Row],[SKU]],'[1]All Skus'!$A:$Y,10,FALSE)),""))</f>
        <v>105</v>
      </c>
      <c r="J189" s="23">
        <f>(IF((VLOOKUP(Table1[[#This Row],[SKU]],'[1]All Skus'!$A:$Y,2,FALSE))="AKG",(VLOOKUP(Table1[[#This Row],[SKU]],'[1]All Skus'!$A:$Y,11,FALSE)),""))</f>
        <v>105</v>
      </c>
      <c r="K189" s="24">
        <f>(IF((VLOOKUP(Table1[[#This Row],[SKU]],'[1]All Skus'!$A:$Y,2,FALSE))="AKG",(VLOOKUP(Table1[[#This Row],[SKU]],'[1]All Skus'!$A:$Y,16,FALSE)),""))</f>
        <v>885038039327</v>
      </c>
      <c r="L189" s="24">
        <f>(IF((VLOOKUP(Table1[[#This Row],[SKU]],'[1]All Skus'!$A:$Y,2,FALSE))="AKG",(VLOOKUP(Table1[[#This Row],[SKU]],'[1]All Skus'!$A:$Y,17,FALSE)),""))</f>
        <v>9002761039320</v>
      </c>
      <c r="M189" s="25">
        <f>(IF((VLOOKUP(Table1[[#This Row],[SKU]],'[1]All Skus'!$A:$Y,2,FALSE))="AKG",(VLOOKUP(Table1[[#This Row],[SKU]],'[1]All Skus'!$A:$Y,18,FALSE)),""))</f>
        <v>1</v>
      </c>
      <c r="N189" s="25">
        <f>(IF((VLOOKUP(Table1[[#This Row],[SKU]],'[1]All Skus'!$A:$Y,2,FALSE))="AKG",(VLOOKUP(Table1[[#This Row],[SKU]],'[1]All Skus'!$A:$Y,19,FALSE)),""))</f>
        <v>4</v>
      </c>
      <c r="O189" s="25">
        <f>(IF((VLOOKUP(Table1[[#This Row],[SKU]],'[1]All Skus'!$A:$Y,2,FALSE))="AKG",(VLOOKUP(Table1[[#This Row],[SKU]],'[1]All Skus'!$A:$Y,20,FALSE)),""))</f>
        <v>2.5</v>
      </c>
      <c r="P189" s="25" t="str">
        <f>(IF((VLOOKUP(Table1[[#This Row],[SKU]],'[1]All Skus'!$A:$Y,2,FALSE))="AKG",(VLOOKUP(Table1[[#This Row],[SKU]],'[1]All Skus'!$A:$Y,21,FALSE)),""))</f>
        <v>n/a</v>
      </c>
      <c r="Q189" s="25" t="str">
        <f>(IF((VLOOKUP(Table1[[#This Row],[SKU]],'[1]All Skus'!$A:$Y,2,FALSE))="AKG",(VLOOKUP(Table1[[#This Row],[SKU]],'[1]All Skus'!$A:$Y,22,FALSE)),""))</f>
        <v>TW</v>
      </c>
      <c r="R189" s="25" t="str">
        <f>(IF((VLOOKUP(Table1[[#This Row],[SKU]],'[1]All Skus'!$A:$Y,2,FALSE))="AKG",(VLOOKUP(Table1[[#This Row],[SKU]],'[1]All Skus'!$A:$Y,23,FALSE)),""))</f>
        <v>Compliant</v>
      </c>
      <c r="S189" s="26" t="str">
        <f>(IF((VLOOKUP(Table1[[#This Row],[SKU]],'[1]All Skus'!$A:$Y,2,FALSE))="AKG",(VLOOKUP(Table1[[#This Row],[SKU]],'[1]All Skus'!$A:$Y,24,FALSE)),""))</f>
        <v>https://www.akg.com/Microphones/Microphone%20Accessories/6500H00560.html</v>
      </c>
      <c r="T189" s="27">
        <v>187</v>
      </c>
    </row>
    <row r="190" spans="1:20" ht="15" customHeight="1" x14ac:dyDescent="0.3">
      <c r="A190" s="19" t="s">
        <v>207</v>
      </c>
      <c r="B190" s="20" t="str">
        <f>(IF((VLOOKUP(Table1[[#This Row],[SKU]],'[1]All Skus'!$A:$Y,2,FALSE))="AKG",(VLOOKUP(Table1[[#This Row],[SKU]],'[1]All Skus'!$A:$Y,3,FALSE)), ""))</f>
        <v>Microlite Accessories</v>
      </c>
      <c r="C190" s="21" t="str">
        <f>(IF((VLOOKUP(Table1[[#This Row],[SKU]],'[1]All Skus'!$A:$Y,2,FALSE))="AKG",(VLOOKUP(Table1[[#This Row],[SKU]],'[1]All Skus'!$A:$Y,4,FALSE)),""))</f>
        <v xml:space="preserve">WM81 cocoa wiremesh 5 pack </v>
      </c>
      <c r="D190" s="21" t="str">
        <f>(IF((VLOOKUP(Table1[[#This Row],[SKU]],'[1]All Skus'!$A:$Y,2,FALSE))="AKG",(VLOOKUP(Table1[[#This Row],[SKU]],'[1]All Skus'!$A:$Y,5,FALSE)),""))</f>
        <v>AT510000</v>
      </c>
      <c r="E190" s="21">
        <f>(IF((VLOOKUP(Table1[[#This Row],[SKU]],'[1]All Skus'!$A:$Y,2,FALSE))="AKG",(VLOOKUP(Table1[[#This Row],[SKU]],'[1]All Skus'!$A:$Y,6,FALSE)),""))</f>
        <v>0</v>
      </c>
      <c r="F190" s="21">
        <f>(IF((VLOOKUP(Table1[[#This Row],[SKU]],'[1]All Skus'!$A:$Y,2,FALSE))="AKG",(VLOOKUP(Table1[[#This Row],[SKU]],'[1]All Skus'!$A:$Y,7,FALSE)),""))</f>
        <v>0</v>
      </c>
      <c r="G190" s="22" t="str">
        <f>(IF((VLOOKUP(Table1[[#This Row],[SKU]],'[1]All Skus'!$A:$Y,2,FALSE))="AKG",(VLOOKUP(Table1[[#This Row],[SKU]],'[1]All Skus'!$A:$Y,8,FALSE)),""))</f>
        <v xml:space="preserve">WM81 cocoa wiremesh 5 pack </v>
      </c>
      <c r="H190" s="22" t="str">
        <f>(IF((VLOOKUP(Table1[[#This Row],[SKU]],'[1]All Skus'!$A:$Y,2,FALSE))="AKG",(VLOOKUP(Table1[[#This Row],[SKU]],'[1]All Skus'!$A:$Y,9,FALSE)),""))</f>
        <v>Wire Mesh Cap Cocoa Color for Cardioid (Package of 10)</v>
      </c>
      <c r="I190" s="23">
        <f>(IF((VLOOKUP(Table1[[#This Row],[SKU]],'[1]All Skus'!$A:$Y,2,FALSE))="AKG",(VLOOKUP(Table1[[#This Row],[SKU]],'[1]All Skus'!$A:$Y,10,FALSE)),""))</f>
        <v>105</v>
      </c>
      <c r="J190" s="23">
        <f>(IF((VLOOKUP(Table1[[#This Row],[SKU]],'[1]All Skus'!$A:$Y,2,FALSE))="AKG",(VLOOKUP(Table1[[#This Row],[SKU]],'[1]All Skus'!$A:$Y,11,FALSE)),""))</f>
        <v>105</v>
      </c>
      <c r="K190" s="24">
        <f>(IF((VLOOKUP(Table1[[#This Row],[SKU]],'[1]All Skus'!$A:$Y,2,FALSE))="AKG",(VLOOKUP(Table1[[#This Row],[SKU]],'[1]All Skus'!$A:$Y,16,FALSE)),""))</f>
        <v>885038039334</v>
      </c>
      <c r="L190" s="24">
        <f>(IF((VLOOKUP(Table1[[#This Row],[SKU]],'[1]All Skus'!$A:$Y,2,FALSE))="AKG",(VLOOKUP(Table1[[#This Row],[SKU]],'[1]All Skus'!$A:$Y,17,FALSE)),""))</f>
        <v>9002761039337</v>
      </c>
      <c r="M190" s="25">
        <f>(IF((VLOOKUP(Table1[[#This Row],[SKU]],'[1]All Skus'!$A:$Y,2,FALSE))="AKG",(VLOOKUP(Table1[[#This Row],[SKU]],'[1]All Skus'!$A:$Y,18,FALSE)),""))</f>
        <v>1</v>
      </c>
      <c r="N190" s="25">
        <f>(IF((VLOOKUP(Table1[[#This Row],[SKU]],'[1]All Skus'!$A:$Y,2,FALSE))="AKG",(VLOOKUP(Table1[[#This Row],[SKU]],'[1]All Skus'!$A:$Y,19,FALSE)),""))</f>
        <v>4</v>
      </c>
      <c r="O190" s="25">
        <f>(IF((VLOOKUP(Table1[[#This Row],[SKU]],'[1]All Skus'!$A:$Y,2,FALSE))="AKG",(VLOOKUP(Table1[[#This Row],[SKU]],'[1]All Skus'!$A:$Y,20,FALSE)),""))</f>
        <v>2.5</v>
      </c>
      <c r="P190" s="25" t="str">
        <f>(IF((VLOOKUP(Table1[[#This Row],[SKU]],'[1]All Skus'!$A:$Y,2,FALSE))="AKG",(VLOOKUP(Table1[[#This Row],[SKU]],'[1]All Skus'!$A:$Y,21,FALSE)),""))</f>
        <v>n/a</v>
      </c>
      <c r="Q190" s="25" t="str">
        <f>(IF((VLOOKUP(Table1[[#This Row],[SKU]],'[1]All Skus'!$A:$Y,2,FALSE))="AKG",(VLOOKUP(Table1[[#This Row],[SKU]],'[1]All Skus'!$A:$Y,22,FALSE)),""))</f>
        <v>TW</v>
      </c>
      <c r="R190" s="25" t="str">
        <f>(IF((VLOOKUP(Table1[[#This Row],[SKU]],'[1]All Skus'!$A:$Y,2,FALSE))="AKG",(VLOOKUP(Table1[[#This Row],[SKU]],'[1]All Skus'!$A:$Y,23,FALSE)),""))</f>
        <v>Compliant</v>
      </c>
      <c r="S190" s="26" t="str">
        <f>(IF((VLOOKUP(Table1[[#This Row],[SKU]],'[1]All Skus'!$A:$Y,2,FALSE))="AKG",(VLOOKUP(Table1[[#This Row],[SKU]],'[1]All Skus'!$A:$Y,24,FALSE)),""))</f>
        <v>https://www.akg.com/Microphones/Microphone%20Accessories/6500H00570.html</v>
      </c>
      <c r="T190" s="27">
        <v>188</v>
      </c>
    </row>
    <row r="191" spans="1:20" ht="15" customHeight="1" x14ac:dyDescent="0.3">
      <c r="A191" s="19" t="s">
        <v>208</v>
      </c>
      <c r="B191" s="20" t="str">
        <f>(IF((VLOOKUP(Table1[[#This Row],[SKU]],'[1]All Skus'!$A:$Y,2,FALSE))="AKG",(VLOOKUP(Table1[[#This Row],[SKU]],'[1]All Skus'!$A:$Y,3,FALSE)), ""))</f>
        <v>Microlite Accessories</v>
      </c>
      <c r="C191" s="21" t="str">
        <f>(IF((VLOOKUP(Table1[[#This Row],[SKU]],'[1]All Skus'!$A:$Y,2,FALSE))="AKG",(VLOOKUP(Table1[[#This Row],[SKU]],'[1]All Skus'!$A:$Y,4,FALSE)),""))</f>
        <v xml:space="preserve">W81 beige foam 10 pack </v>
      </c>
      <c r="D191" s="21" t="str">
        <f>(IF((VLOOKUP(Table1[[#This Row],[SKU]],'[1]All Skus'!$A:$Y,2,FALSE))="AKG",(VLOOKUP(Table1[[#This Row],[SKU]],'[1]All Skus'!$A:$Y,5,FALSE)),""))</f>
        <v>AT510000</v>
      </c>
      <c r="E191" s="21">
        <f>(IF((VLOOKUP(Table1[[#This Row],[SKU]],'[1]All Skus'!$A:$Y,2,FALSE))="AKG",(VLOOKUP(Table1[[#This Row],[SKU]],'[1]All Skus'!$A:$Y,6,FALSE)),""))</f>
        <v>0</v>
      </c>
      <c r="F191" s="21">
        <f>(IF((VLOOKUP(Table1[[#This Row],[SKU]],'[1]All Skus'!$A:$Y,2,FALSE))="AKG",(VLOOKUP(Table1[[#This Row],[SKU]],'[1]All Skus'!$A:$Y,7,FALSE)),""))</f>
        <v>0</v>
      </c>
      <c r="G191" s="22" t="str">
        <f>(IF((VLOOKUP(Table1[[#This Row],[SKU]],'[1]All Skus'!$A:$Y,2,FALSE))="AKG",(VLOOKUP(Table1[[#This Row],[SKU]],'[1]All Skus'!$A:$Y,8,FALSE)),""))</f>
        <v xml:space="preserve">W81 beige foam 10 pack </v>
      </c>
      <c r="H191" s="22" t="str">
        <f>(IF((VLOOKUP(Table1[[#This Row],[SKU]],'[1]All Skus'!$A:$Y,2,FALSE))="AKG",(VLOOKUP(Table1[[#This Row],[SKU]],'[1]All Skus'!$A:$Y,9,FALSE)),""))</f>
        <v>Foam Windscreen Beige Color for Cardioid (Package of 10)</v>
      </c>
      <c r="I191" s="23">
        <f>(IF((VLOOKUP(Table1[[#This Row],[SKU]],'[1]All Skus'!$A:$Y,2,FALSE))="AKG",(VLOOKUP(Table1[[#This Row],[SKU]],'[1]All Skus'!$A:$Y,10,FALSE)),""))</f>
        <v>47</v>
      </c>
      <c r="J191" s="23">
        <f>(IF((VLOOKUP(Table1[[#This Row],[SKU]],'[1]All Skus'!$A:$Y,2,FALSE))="AKG",(VLOOKUP(Table1[[#This Row],[SKU]],'[1]All Skus'!$A:$Y,11,FALSE)),""))</f>
        <v>47</v>
      </c>
      <c r="K191" s="24">
        <f>(IF((VLOOKUP(Table1[[#This Row],[SKU]],'[1]All Skus'!$A:$Y,2,FALSE))="AKG",(VLOOKUP(Table1[[#This Row],[SKU]],'[1]All Skus'!$A:$Y,16,FALSE)),""))</f>
        <v>885038039235</v>
      </c>
      <c r="L191" s="24">
        <f>(IF((VLOOKUP(Table1[[#This Row],[SKU]],'[1]All Skus'!$A:$Y,2,FALSE))="AKG",(VLOOKUP(Table1[[#This Row],[SKU]],'[1]All Skus'!$A:$Y,17,FALSE)),""))</f>
        <v>9002761039238</v>
      </c>
      <c r="M191" s="25">
        <f>(IF((VLOOKUP(Table1[[#This Row],[SKU]],'[1]All Skus'!$A:$Y,2,FALSE))="AKG",(VLOOKUP(Table1[[#This Row],[SKU]],'[1]All Skus'!$A:$Y,18,FALSE)),""))</f>
        <v>1</v>
      </c>
      <c r="N191" s="25">
        <f>(IF((VLOOKUP(Table1[[#This Row],[SKU]],'[1]All Skus'!$A:$Y,2,FALSE))="AKG",(VLOOKUP(Table1[[#This Row],[SKU]],'[1]All Skus'!$A:$Y,19,FALSE)),""))</f>
        <v>4.25</v>
      </c>
      <c r="O191" s="25">
        <f>(IF((VLOOKUP(Table1[[#This Row],[SKU]],'[1]All Skus'!$A:$Y,2,FALSE))="AKG",(VLOOKUP(Table1[[#This Row],[SKU]],'[1]All Skus'!$A:$Y,20,FALSE)),""))</f>
        <v>2.25</v>
      </c>
      <c r="P191" s="25" t="str">
        <f>(IF((VLOOKUP(Table1[[#This Row],[SKU]],'[1]All Skus'!$A:$Y,2,FALSE))="AKG",(VLOOKUP(Table1[[#This Row],[SKU]],'[1]All Skus'!$A:$Y,21,FALSE)),""))</f>
        <v>n/a</v>
      </c>
      <c r="Q191" s="25" t="str">
        <f>(IF((VLOOKUP(Table1[[#This Row],[SKU]],'[1]All Skus'!$A:$Y,2,FALSE))="AKG",(VLOOKUP(Table1[[#This Row],[SKU]],'[1]All Skus'!$A:$Y,22,FALSE)),""))</f>
        <v>TW</v>
      </c>
      <c r="R191" s="25" t="str">
        <f>(IF((VLOOKUP(Table1[[#This Row],[SKU]],'[1]All Skus'!$A:$Y,2,FALSE))="AKG",(VLOOKUP(Table1[[#This Row],[SKU]],'[1]All Skus'!$A:$Y,23,FALSE)),""))</f>
        <v>Compliant</v>
      </c>
      <c r="S191" s="26" t="str">
        <f>(IF((VLOOKUP(Table1[[#This Row],[SKU]],'[1]All Skus'!$A:$Y,2,FALSE))="AKG",(VLOOKUP(Table1[[#This Row],[SKU]],'[1]All Skus'!$A:$Y,24,FALSE)),""))</f>
        <v>https://www.akg.com/Microphones/Microphone%20Accessories/6500H00470.html</v>
      </c>
      <c r="T191" s="27">
        <v>189</v>
      </c>
    </row>
    <row r="192" spans="1:20" ht="15" customHeight="1" x14ac:dyDescent="0.3">
      <c r="A192" s="19" t="s">
        <v>209</v>
      </c>
      <c r="B192" s="20" t="str">
        <f>(IF((VLOOKUP(Table1[[#This Row],[SKU]],'[1]All Skus'!$A:$Y,2,FALSE))="AKG",(VLOOKUP(Table1[[#This Row],[SKU]],'[1]All Skus'!$A:$Y,3,FALSE)), ""))</f>
        <v>Microlite Accessories</v>
      </c>
      <c r="C192" s="21" t="str">
        <f>(IF((VLOOKUP(Table1[[#This Row],[SKU]],'[1]All Skus'!$A:$Y,2,FALSE))="AKG",(VLOOKUP(Table1[[#This Row],[SKU]],'[1]All Skus'!$A:$Y,4,FALSE)),""))</f>
        <v xml:space="preserve">W82 white foam 10 pack </v>
      </c>
      <c r="D192" s="21" t="str">
        <f>(IF((VLOOKUP(Table1[[#This Row],[SKU]],'[1]All Skus'!$A:$Y,2,FALSE))="AKG",(VLOOKUP(Table1[[#This Row],[SKU]],'[1]All Skus'!$A:$Y,5,FALSE)),""))</f>
        <v>AT510000</v>
      </c>
      <c r="E192" s="21">
        <f>(IF((VLOOKUP(Table1[[#This Row],[SKU]],'[1]All Skus'!$A:$Y,2,FALSE))="AKG",(VLOOKUP(Table1[[#This Row],[SKU]],'[1]All Skus'!$A:$Y,6,FALSE)),""))</f>
        <v>0</v>
      </c>
      <c r="F192" s="21">
        <f>(IF((VLOOKUP(Table1[[#This Row],[SKU]],'[1]All Skus'!$A:$Y,2,FALSE))="AKG",(VLOOKUP(Table1[[#This Row],[SKU]],'[1]All Skus'!$A:$Y,7,FALSE)),""))</f>
        <v>0</v>
      </c>
      <c r="G192" s="22" t="str">
        <f>(IF((VLOOKUP(Table1[[#This Row],[SKU]],'[1]All Skus'!$A:$Y,2,FALSE))="AKG",(VLOOKUP(Table1[[#This Row],[SKU]],'[1]All Skus'!$A:$Y,8,FALSE)),""))</f>
        <v xml:space="preserve">W82 white foam 10 pack </v>
      </c>
      <c r="H192" s="22" t="str">
        <f>(IF((VLOOKUP(Table1[[#This Row],[SKU]],'[1]All Skus'!$A:$Y,2,FALSE))="AKG",(VLOOKUP(Table1[[#This Row],[SKU]],'[1]All Skus'!$A:$Y,9,FALSE)),""))</f>
        <v>Foam Windscreen White Color for Omnidirection (Package of 10)</v>
      </c>
      <c r="I192" s="23">
        <f>(IF((VLOOKUP(Table1[[#This Row],[SKU]],'[1]All Skus'!$A:$Y,2,FALSE))="AKG",(VLOOKUP(Table1[[#This Row],[SKU]],'[1]All Skus'!$A:$Y,10,FALSE)),""))</f>
        <v>47</v>
      </c>
      <c r="J192" s="23">
        <f>(IF((VLOOKUP(Table1[[#This Row],[SKU]],'[1]All Skus'!$A:$Y,2,FALSE))="AKG",(VLOOKUP(Table1[[#This Row],[SKU]],'[1]All Skus'!$A:$Y,11,FALSE)),""))</f>
        <v>47</v>
      </c>
      <c r="K192" s="24">
        <f>(IF((VLOOKUP(Table1[[#This Row],[SKU]],'[1]All Skus'!$A:$Y,2,FALSE))="AKG",(VLOOKUP(Table1[[#This Row],[SKU]],'[1]All Skus'!$A:$Y,16,FALSE)),""))</f>
        <v>885038039242</v>
      </c>
      <c r="L192" s="24">
        <f>(IF((VLOOKUP(Table1[[#This Row],[SKU]],'[1]All Skus'!$A:$Y,2,FALSE))="AKG",(VLOOKUP(Table1[[#This Row],[SKU]],'[1]All Skus'!$A:$Y,17,FALSE)),""))</f>
        <v>9002761039245</v>
      </c>
      <c r="M192" s="25">
        <f>(IF((VLOOKUP(Table1[[#This Row],[SKU]],'[1]All Skus'!$A:$Y,2,FALSE))="AKG",(VLOOKUP(Table1[[#This Row],[SKU]],'[1]All Skus'!$A:$Y,18,FALSE)),""))</f>
        <v>1</v>
      </c>
      <c r="N192" s="25">
        <f>(IF((VLOOKUP(Table1[[#This Row],[SKU]],'[1]All Skus'!$A:$Y,2,FALSE))="AKG",(VLOOKUP(Table1[[#This Row],[SKU]],'[1]All Skus'!$A:$Y,19,FALSE)),""))</f>
        <v>4</v>
      </c>
      <c r="O192" s="25">
        <f>(IF((VLOOKUP(Table1[[#This Row],[SKU]],'[1]All Skus'!$A:$Y,2,FALSE))="AKG",(VLOOKUP(Table1[[#This Row],[SKU]],'[1]All Skus'!$A:$Y,20,FALSE)),""))</f>
        <v>2.5</v>
      </c>
      <c r="P192" s="25" t="str">
        <f>(IF((VLOOKUP(Table1[[#This Row],[SKU]],'[1]All Skus'!$A:$Y,2,FALSE))="AKG",(VLOOKUP(Table1[[#This Row],[SKU]],'[1]All Skus'!$A:$Y,21,FALSE)),""))</f>
        <v>n/a</v>
      </c>
      <c r="Q192" s="25" t="str">
        <f>(IF((VLOOKUP(Table1[[#This Row],[SKU]],'[1]All Skus'!$A:$Y,2,FALSE))="AKG",(VLOOKUP(Table1[[#This Row],[SKU]],'[1]All Skus'!$A:$Y,22,FALSE)),""))</f>
        <v>TW</v>
      </c>
      <c r="R192" s="25" t="str">
        <f>(IF((VLOOKUP(Table1[[#This Row],[SKU]],'[1]All Skus'!$A:$Y,2,FALSE))="AKG",(VLOOKUP(Table1[[#This Row],[SKU]],'[1]All Skus'!$A:$Y,23,FALSE)),""))</f>
        <v>Compliant</v>
      </c>
      <c r="S192" s="26" t="str">
        <f>(IF((VLOOKUP(Table1[[#This Row],[SKU]],'[1]All Skus'!$A:$Y,2,FALSE))="AKG",(VLOOKUP(Table1[[#This Row],[SKU]],'[1]All Skus'!$A:$Y,24,FALSE)),""))</f>
        <v>https://www.akg.com/Microphones/Microphone%20Accessories/6500H00480.html</v>
      </c>
      <c r="T192" s="27">
        <v>190</v>
      </c>
    </row>
    <row r="193" spans="1:20" ht="15" customHeight="1" x14ac:dyDescent="0.3">
      <c r="A193" s="19" t="s">
        <v>210</v>
      </c>
      <c r="B193" s="20">
        <f>(IF((VLOOKUP(Table1[[#This Row],[SKU]],'[1]All Skus'!$A:$Y,2,FALSE))="AKG",(VLOOKUP(Table1[[#This Row],[SKU]],'[1]All Skus'!$A:$Y,3,FALSE)), ""))</f>
        <v>0</v>
      </c>
      <c r="C193" s="21" t="str">
        <f>(IF((VLOOKUP(Table1[[#This Row],[SKU]],'[1]All Skus'!$A:$Y,2,FALSE))="AKG",(VLOOKUP(Table1[[#This Row],[SKU]],'[1]All Skus'!$A:$Y,4,FALSE)),""))</f>
        <v>Microlite Demo Kit</v>
      </c>
      <c r="D193" s="21">
        <f>(IF((VLOOKUP(Table1[[#This Row],[SKU]],'[1]All Skus'!$A:$Y,2,FALSE))="AKG",(VLOOKUP(Table1[[#This Row],[SKU]],'[1]All Skus'!$A:$Y,5,FALSE)),""))</f>
        <v>0</v>
      </c>
      <c r="E193" s="21">
        <f>(IF((VLOOKUP(Table1[[#This Row],[SKU]],'[1]All Skus'!$A:$Y,2,FALSE))="AKG",(VLOOKUP(Table1[[#This Row],[SKU]],'[1]All Skus'!$A:$Y,6,FALSE)),""))</f>
        <v>0</v>
      </c>
      <c r="F193" s="21">
        <f>(IF((VLOOKUP(Table1[[#This Row],[SKU]],'[1]All Skus'!$A:$Y,2,FALSE))="AKG",(VLOOKUP(Table1[[#This Row],[SKU]],'[1]All Skus'!$A:$Y,7,FALSE)),""))</f>
        <v>0</v>
      </c>
      <c r="G193" s="22">
        <f>(IF((VLOOKUP(Table1[[#This Row],[SKU]],'[1]All Skus'!$A:$Y,2,FALSE))="AKG",(VLOOKUP(Table1[[#This Row],[SKU]],'[1]All Skus'!$A:$Y,8,FALSE)),""))</f>
        <v>0</v>
      </c>
      <c r="H193" s="22" t="str">
        <f>(IF((VLOOKUP(Table1[[#This Row],[SKU]],'[1]All Skus'!$A:$Y,2,FALSE))="AKG",(VLOOKUP(Table1[[#This Row],[SKU]],'[1]All Skus'!$A:$Y,9,FALSE)),""))</f>
        <v>Microlite Demo Kit</v>
      </c>
      <c r="I193" s="23">
        <f>(IF((VLOOKUP(Table1[[#This Row],[SKU]],'[1]All Skus'!$A:$Y,2,FALSE))="AKG",(VLOOKUP(Table1[[#This Row],[SKU]],'[1]All Skus'!$A:$Y,10,FALSE)),""))</f>
        <v>3295</v>
      </c>
      <c r="J193" s="23">
        <f>(IF((VLOOKUP(Table1[[#This Row],[SKU]],'[1]All Skus'!$A:$Y,2,FALSE))="AKG",(VLOOKUP(Table1[[#This Row],[SKU]],'[1]All Skus'!$A:$Y,11,FALSE)),""))</f>
        <v>3295</v>
      </c>
      <c r="K193" s="24">
        <f>(IF((VLOOKUP(Table1[[#This Row],[SKU]],'[1]All Skus'!$A:$Y,2,FALSE))="AKG",(VLOOKUP(Table1[[#This Row],[SKU]],'[1]All Skus'!$A:$Y,16,FALSE)),""))</f>
        <v>885038040118</v>
      </c>
      <c r="L193" s="24">
        <f>(IF((VLOOKUP(Table1[[#This Row],[SKU]],'[1]All Skus'!$A:$Y,2,FALSE))="AKG",(VLOOKUP(Table1[[#This Row],[SKU]],'[1]All Skus'!$A:$Y,17,FALSE)),""))</f>
        <v>9002761040111</v>
      </c>
      <c r="M193" s="25">
        <f>(IF((VLOOKUP(Table1[[#This Row],[SKU]],'[1]All Skus'!$A:$Y,2,FALSE))="AKG",(VLOOKUP(Table1[[#This Row],[SKU]],'[1]All Skus'!$A:$Y,18,FALSE)),""))</f>
        <v>0</v>
      </c>
      <c r="N193" s="25">
        <f>(IF((VLOOKUP(Table1[[#This Row],[SKU]],'[1]All Skus'!$A:$Y,2,FALSE))="AKG",(VLOOKUP(Table1[[#This Row],[SKU]],'[1]All Skus'!$A:$Y,19,FALSE)),""))</f>
        <v>0</v>
      </c>
      <c r="O193" s="25">
        <f>(IF((VLOOKUP(Table1[[#This Row],[SKU]],'[1]All Skus'!$A:$Y,2,FALSE))="AKG",(VLOOKUP(Table1[[#This Row],[SKU]],'[1]All Skus'!$A:$Y,20,FALSE)),""))</f>
        <v>0</v>
      </c>
      <c r="P193" s="25">
        <f>(IF((VLOOKUP(Table1[[#This Row],[SKU]],'[1]All Skus'!$A:$Y,2,FALSE))="AKG",(VLOOKUP(Table1[[#This Row],[SKU]],'[1]All Skus'!$A:$Y,21,FALSE)),""))</f>
        <v>0</v>
      </c>
      <c r="Q193" s="25" t="str">
        <f>(IF((VLOOKUP(Table1[[#This Row],[SKU]],'[1]All Skus'!$A:$Y,2,FALSE))="AKG",(VLOOKUP(Table1[[#This Row],[SKU]],'[1]All Skus'!$A:$Y,22,FALSE)),""))</f>
        <v>MX</v>
      </c>
      <c r="R193" s="25" t="str">
        <f>(IF((VLOOKUP(Table1[[#This Row],[SKU]],'[1]All Skus'!$A:$Y,2,FALSE))="AKG",(VLOOKUP(Table1[[#This Row],[SKU]],'[1]All Skus'!$A:$Y,23,FALSE)),""))</f>
        <v>Compliant</v>
      </c>
      <c r="S193" s="26" t="str">
        <f>(IF((VLOOKUP(Table1[[#This Row],[SKU]],'[1]All Skus'!$A:$Y,2,FALSE))="AKG",(VLOOKUP(Table1[[#This Row],[SKU]],'[1]All Skus'!$A:$Y,24,FALSE)),""))</f>
        <v>https://www.akg.com/microlite-series.html</v>
      </c>
      <c r="T193" s="27">
        <v>191</v>
      </c>
    </row>
    <row r="194" spans="1:20" ht="15" customHeight="1" x14ac:dyDescent="0.3">
      <c r="A194" s="28" t="s">
        <v>211</v>
      </c>
      <c r="B194" s="20">
        <f>(IF((VLOOKUP(Table1[[#This Row],[SKU]],'[1]All Skus'!$A:$Y,2,FALSE))="AKG",(VLOOKUP(Table1[[#This Row],[SKU]],'[1]All Skus'!$A:$Y,3,FALSE)), ""))</f>
        <v>0</v>
      </c>
      <c r="C194" s="21">
        <f>(IF((VLOOKUP(Table1[[#This Row],[SKU]],'[1]All Skus'!$A:$Y,2,FALSE))="AKG",(VLOOKUP(Table1[[#This Row],[SKU]],'[1]All Skus'!$A:$Y,4,FALSE)),""))</f>
        <v>0</v>
      </c>
      <c r="D194" s="21">
        <f>(IF((VLOOKUP(Table1[[#This Row],[SKU]],'[1]All Skus'!$A:$Y,2,FALSE))="AKG",(VLOOKUP(Table1[[#This Row],[SKU]],'[1]All Skus'!$A:$Y,5,FALSE)),""))</f>
        <v>0</v>
      </c>
      <c r="E194" s="21">
        <f>(IF((VLOOKUP(Table1[[#This Row],[SKU]],'[1]All Skus'!$A:$Y,2,FALSE))="AKG",(VLOOKUP(Table1[[#This Row],[SKU]],'[1]All Skus'!$A:$Y,6,FALSE)),""))</f>
        <v>0</v>
      </c>
      <c r="F194" s="21">
        <f>(IF((VLOOKUP(Table1[[#This Row],[SKU]],'[1]All Skus'!$A:$Y,2,FALSE))="AKG",(VLOOKUP(Table1[[#This Row],[SKU]],'[1]All Skus'!$A:$Y,7,FALSE)),""))</f>
        <v>0</v>
      </c>
      <c r="G194" s="22">
        <f>(IF((VLOOKUP(Table1[[#This Row],[SKU]],'[1]All Skus'!$A:$Y,2,FALSE))="AKG",(VLOOKUP(Table1[[#This Row],[SKU]],'[1]All Skus'!$A:$Y,8,FALSE)),""))</f>
        <v>0</v>
      </c>
      <c r="H194" s="22">
        <f>(IF((VLOOKUP(Table1[[#This Row],[SKU]],'[1]All Skus'!$A:$Y,2,FALSE))="AKG",(VLOOKUP(Table1[[#This Row],[SKU]],'[1]All Skus'!$A:$Y,9,FALSE)),""))</f>
        <v>0</v>
      </c>
      <c r="I194" s="23">
        <f>(IF((VLOOKUP(Table1[[#This Row],[SKU]],'[1]All Skus'!$A:$Y,2,FALSE))="AKG",(VLOOKUP(Table1[[#This Row],[SKU]],'[1]All Skus'!$A:$Y,10,FALSE)),""))</f>
        <v>0</v>
      </c>
      <c r="J194" s="23">
        <f>(IF((VLOOKUP(Table1[[#This Row],[SKU]],'[1]All Skus'!$A:$Y,2,FALSE))="AKG",(VLOOKUP(Table1[[#This Row],[SKU]],'[1]All Skus'!$A:$Y,11,FALSE)),""))</f>
        <v>0</v>
      </c>
      <c r="K194" s="24">
        <f>(IF((VLOOKUP(Table1[[#This Row],[SKU]],'[1]All Skus'!$A:$Y,2,FALSE))="AKG",(VLOOKUP(Table1[[#This Row],[SKU]],'[1]All Skus'!$A:$Y,16,FALSE)),""))</f>
        <v>0</v>
      </c>
      <c r="L194" s="24">
        <f>(IF((VLOOKUP(Table1[[#This Row],[SKU]],'[1]All Skus'!$A:$Y,2,FALSE))="AKG",(VLOOKUP(Table1[[#This Row],[SKU]],'[1]All Skus'!$A:$Y,17,FALSE)),""))</f>
        <v>0</v>
      </c>
      <c r="M194" s="25">
        <f>(IF((VLOOKUP(Table1[[#This Row],[SKU]],'[1]All Skus'!$A:$Y,2,FALSE))="AKG",(VLOOKUP(Table1[[#This Row],[SKU]],'[1]All Skus'!$A:$Y,18,FALSE)),""))</f>
        <v>0</v>
      </c>
      <c r="N194" s="25">
        <f>(IF((VLOOKUP(Table1[[#This Row],[SKU]],'[1]All Skus'!$A:$Y,2,FALSE))="AKG",(VLOOKUP(Table1[[#This Row],[SKU]],'[1]All Skus'!$A:$Y,19,FALSE)),""))</f>
        <v>0</v>
      </c>
      <c r="O194" s="25">
        <f>(IF((VLOOKUP(Table1[[#This Row],[SKU]],'[1]All Skus'!$A:$Y,2,FALSE))="AKG",(VLOOKUP(Table1[[#This Row],[SKU]],'[1]All Skus'!$A:$Y,20,FALSE)),""))</f>
        <v>0</v>
      </c>
      <c r="P194" s="25">
        <f>(IF((VLOOKUP(Table1[[#This Row],[SKU]],'[1]All Skus'!$A:$Y,2,FALSE))="AKG",(VLOOKUP(Table1[[#This Row],[SKU]],'[1]All Skus'!$A:$Y,21,FALSE)),""))</f>
        <v>0</v>
      </c>
      <c r="Q194" s="25">
        <f>(IF((VLOOKUP(Table1[[#This Row],[SKU]],'[1]All Skus'!$A:$Y,2,FALSE))="AKG",(VLOOKUP(Table1[[#This Row],[SKU]],'[1]All Skus'!$A:$Y,22,FALSE)),""))</f>
        <v>0</v>
      </c>
      <c r="R194" s="25">
        <f>(IF((VLOOKUP(Table1[[#This Row],[SKU]],'[1]All Skus'!$A:$Y,2,FALSE))="AKG",(VLOOKUP(Table1[[#This Row],[SKU]],'[1]All Skus'!$A:$Y,23,FALSE)),""))</f>
        <v>0</v>
      </c>
      <c r="S194" s="26">
        <f>(IF((VLOOKUP(Table1[[#This Row],[SKU]],'[1]All Skus'!$A:$Y,2,FALSE))="AKG",(VLOOKUP(Table1[[#This Row],[SKU]],'[1]All Skus'!$A:$Y,24,FALSE)),""))</f>
        <v>0</v>
      </c>
      <c r="T194" s="27">
        <v>192</v>
      </c>
    </row>
    <row r="195" spans="1:20" ht="15" customHeight="1" x14ac:dyDescent="0.3">
      <c r="A195" s="28" t="s">
        <v>212</v>
      </c>
      <c r="B195" s="20">
        <f>(IF((VLOOKUP(Table1[[#This Row],[SKU]],'[1]All Skus'!$A:$Y,2,FALSE))="AKG",(VLOOKUP(Table1[[#This Row],[SKU]],'[1]All Skus'!$A:$Y,3,FALSE)), ""))</f>
        <v>0</v>
      </c>
      <c r="C195" s="21">
        <f>(IF((VLOOKUP(Table1[[#This Row],[SKU]],'[1]All Skus'!$A:$Y,2,FALSE))="AKG",(VLOOKUP(Table1[[#This Row],[SKU]],'[1]All Skus'!$A:$Y,4,FALSE)),""))</f>
        <v>0</v>
      </c>
      <c r="D195" s="21">
        <f>(IF((VLOOKUP(Table1[[#This Row],[SKU]],'[1]All Skus'!$A:$Y,2,FALSE))="AKG",(VLOOKUP(Table1[[#This Row],[SKU]],'[1]All Skus'!$A:$Y,5,FALSE)),""))</f>
        <v>0</v>
      </c>
      <c r="E195" s="21">
        <f>(IF((VLOOKUP(Table1[[#This Row],[SKU]],'[1]All Skus'!$A:$Y,2,FALSE))="AKG",(VLOOKUP(Table1[[#This Row],[SKU]],'[1]All Skus'!$A:$Y,6,FALSE)),""))</f>
        <v>0</v>
      </c>
      <c r="F195" s="21">
        <f>(IF((VLOOKUP(Table1[[#This Row],[SKU]],'[1]All Skus'!$A:$Y,2,FALSE))="AKG",(VLOOKUP(Table1[[#This Row],[SKU]],'[1]All Skus'!$A:$Y,7,FALSE)),""))</f>
        <v>0</v>
      </c>
      <c r="G195" s="22">
        <f>(IF((VLOOKUP(Table1[[#This Row],[SKU]],'[1]All Skus'!$A:$Y,2,FALSE))="AKG",(VLOOKUP(Table1[[#This Row],[SKU]],'[1]All Skus'!$A:$Y,8,FALSE)),""))</f>
        <v>0</v>
      </c>
      <c r="H195" s="22">
        <f>(IF((VLOOKUP(Table1[[#This Row],[SKU]],'[1]All Skus'!$A:$Y,2,FALSE))="AKG",(VLOOKUP(Table1[[#This Row],[SKU]],'[1]All Skus'!$A:$Y,9,FALSE)),""))</f>
        <v>0</v>
      </c>
      <c r="I195" s="23">
        <f>(IF((VLOOKUP(Table1[[#This Row],[SKU]],'[1]All Skus'!$A:$Y,2,FALSE))="AKG",(VLOOKUP(Table1[[#This Row],[SKU]],'[1]All Skus'!$A:$Y,10,FALSE)),""))</f>
        <v>0</v>
      </c>
      <c r="J195" s="23">
        <f>(IF((VLOOKUP(Table1[[#This Row],[SKU]],'[1]All Skus'!$A:$Y,2,FALSE))="AKG",(VLOOKUP(Table1[[#This Row],[SKU]],'[1]All Skus'!$A:$Y,11,FALSE)),""))</f>
        <v>0</v>
      </c>
      <c r="K195" s="24">
        <f>(IF((VLOOKUP(Table1[[#This Row],[SKU]],'[1]All Skus'!$A:$Y,2,FALSE))="AKG",(VLOOKUP(Table1[[#This Row],[SKU]],'[1]All Skus'!$A:$Y,16,FALSE)),""))</f>
        <v>0</v>
      </c>
      <c r="L195" s="24">
        <f>(IF((VLOOKUP(Table1[[#This Row],[SKU]],'[1]All Skus'!$A:$Y,2,FALSE))="AKG",(VLOOKUP(Table1[[#This Row],[SKU]],'[1]All Skus'!$A:$Y,17,FALSE)),""))</f>
        <v>0</v>
      </c>
      <c r="M195" s="25">
        <f>(IF((VLOOKUP(Table1[[#This Row],[SKU]],'[1]All Skus'!$A:$Y,2,FALSE))="AKG",(VLOOKUP(Table1[[#This Row],[SKU]],'[1]All Skus'!$A:$Y,18,FALSE)),""))</f>
        <v>0</v>
      </c>
      <c r="N195" s="25">
        <f>(IF((VLOOKUP(Table1[[#This Row],[SKU]],'[1]All Skus'!$A:$Y,2,FALSE))="AKG",(VLOOKUP(Table1[[#This Row],[SKU]],'[1]All Skus'!$A:$Y,19,FALSE)),""))</f>
        <v>0</v>
      </c>
      <c r="O195" s="25">
        <f>(IF((VLOOKUP(Table1[[#This Row],[SKU]],'[1]All Skus'!$A:$Y,2,FALSE))="AKG",(VLOOKUP(Table1[[#This Row],[SKU]],'[1]All Skus'!$A:$Y,20,FALSE)),""))</f>
        <v>0</v>
      </c>
      <c r="P195" s="25">
        <f>(IF((VLOOKUP(Table1[[#This Row],[SKU]],'[1]All Skus'!$A:$Y,2,FALSE))="AKG",(VLOOKUP(Table1[[#This Row],[SKU]],'[1]All Skus'!$A:$Y,21,FALSE)),""))</f>
        <v>0</v>
      </c>
      <c r="Q195" s="25">
        <f>(IF((VLOOKUP(Table1[[#This Row],[SKU]],'[1]All Skus'!$A:$Y,2,FALSE))="AKG",(VLOOKUP(Table1[[#This Row],[SKU]],'[1]All Skus'!$A:$Y,22,FALSE)),""))</f>
        <v>0</v>
      </c>
      <c r="R195" s="25">
        <f>(IF((VLOOKUP(Table1[[#This Row],[SKU]],'[1]All Skus'!$A:$Y,2,FALSE))="AKG",(VLOOKUP(Table1[[#This Row],[SKU]],'[1]All Skus'!$A:$Y,23,FALSE)),""))</f>
        <v>0</v>
      </c>
      <c r="S195" s="26">
        <f>(IF((VLOOKUP(Table1[[#This Row],[SKU]],'[1]All Skus'!$A:$Y,2,FALSE))="AKG",(VLOOKUP(Table1[[#This Row],[SKU]],'[1]All Skus'!$A:$Y,24,FALSE)),""))</f>
        <v>0</v>
      </c>
      <c r="T195" s="27">
        <v>193</v>
      </c>
    </row>
    <row r="196" spans="1:20" ht="15" customHeight="1" x14ac:dyDescent="0.3">
      <c r="A196" s="19" t="s">
        <v>213</v>
      </c>
      <c r="B196" s="20" t="str">
        <f>(IF((VLOOKUP(Table1[[#This Row],[SKU]],'[1]All Skus'!$A:$Y,2,FALSE))="AKG",(VLOOKUP(Table1[[#This Row],[SKU]],'[1]All Skus'!$A:$Y,3,FALSE)), ""))</f>
        <v>Wireless Mics</v>
      </c>
      <c r="C196" s="21" t="str">
        <f>(IF((VLOOKUP(Table1[[#This Row],[SKU]],'[1]All Skus'!$A:$Y,2,FALSE))="AKG",(VLOOKUP(Table1[[#This Row],[SKU]],'[1]All Skus'!$A:$Y,4,FALSE)),""))</f>
        <v>SR45 BD A</v>
      </c>
      <c r="D196" s="21" t="str">
        <f>(IF((VLOOKUP(Table1[[#This Row],[SKU]],'[1]All Skus'!$A:$Y,2,FALSE))="AKG",(VLOOKUP(Table1[[#This Row],[SKU]],'[1]All Skus'!$A:$Y,5,FALSE)),""))</f>
        <v>AT900000</v>
      </c>
      <c r="E196" s="21">
        <f>(IF((VLOOKUP(Table1[[#This Row],[SKU]],'[1]All Skus'!$A:$Y,2,FALSE))="AKG",(VLOOKUP(Table1[[#This Row],[SKU]],'[1]All Skus'!$A:$Y,6,FALSE)),""))</f>
        <v>0</v>
      </c>
      <c r="F196" s="21">
        <f>(IF((VLOOKUP(Table1[[#This Row],[SKU]],'[1]All Skus'!$A:$Y,2,FALSE))="AKG",(VLOOKUP(Table1[[#This Row],[SKU]],'[1]All Skus'!$A:$Y,7,FALSE)),""))</f>
        <v>0</v>
      </c>
      <c r="G196" s="22" t="str">
        <f>(IF((VLOOKUP(Table1[[#This Row],[SKU]],'[1]All Skus'!$A:$Y,2,FALSE))="AKG",(VLOOKUP(Table1[[#This Row],[SKU]],'[1]All Skus'!$A:$Y,8,FALSE)),""))</f>
        <v>Wireless Microphone System 45</v>
      </c>
      <c r="H196" s="22" t="str">
        <f>(IF((VLOOKUP(Table1[[#This Row],[SKU]],'[1]All Skus'!$A:$Y,2,FALSE))="AKG",(VLOOKUP(Table1[[#This Row],[SKU]],'[1]All Skus'!$A:$Y,9,FALSE)),""))</f>
        <v>Receiver, Perception Wireless 45 single component</v>
      </c>
      <c r="I196" s="23">
        <f>(IF((VLOOKUP(Table1[[#This Row],[SKU]],'[1]All Skus'!$A:$Y,2,FALSE))="AKG",(VLOOKUP(Table1[[#This Row],[SKU]],'[1]All Skus'!$A:$Y,10,FALSE)),""))</f>
        <v>235</v>
      </c>
      <c r="J196" s="23">
        <f>(IF((VLOOKUP(Table1[[#This Row],[SKU]],'[1]All Skus'!$A:$Y,2,FALSE))="AKG",(VLOOKUP(Table1[[#This Row],[SKU]],'[1]All Skus'!$A:$Y,11,FALSE)),""))</f>
        <v>190</v>
      </c>
      <c r="K196" s="24">
        <f>(IF((VLOOKUP(Table1[[#This Row],[SKU]],'[1]All Skus'!$A:$Y,2,FALSE))="AKG",(VLOOKUP(Table1[[#This Row],[SKU]],'[1]All Skus'!$A:$Y,16,FALSE)),""))</f>
        <v>885038027669</v>
      </c>
      <c r="L196" s="24">
        <f>(IF((VLOOKUP(Table1[[#This Row],[SKU]],'[1]All Skus'!$A:$Y,2,FALSE))="AKG",(VLOOKUP(Table1[[#This Row],[SKU]],'[1]All Skus'!$A:$Y,17,FALSE)),""))</f>
        <v>9002761027662</v>
      </c>
      <c r="M196" s="25">
        <f>(IF((VLOOKUP(Table1[[#This Row],[SKU]],'[1]All Skus'!$A:$Y,2,FALSE))="AKG",(VLOOKUP(Table1[[#This Row],[SKU]],'[1]All Skus'!$A:$Y,18,FALSE)),""))</f>
        <v>3</v>
      </c>
      <c r="N196" s="25">
        <f>(IF((VLOOKUP(Table1[[#This Row],[SKU]],'[1]All Skus'!$A:$Y,2,FALSE))="AKG",(VLOOKUP(Table1[[#This Row],[SKU]],'[1]All Skus'!$A:$Y,19,FALSE)),""))</f>
        <v>14</v>
      </c>
      <c r="O196" s="25">
        <f>(IF((VLOOKUP(Table1[[#This Row],[SKU]],'[1]All Skus'!$A:$Y,2,FALSE))="AKG",(VLOOKUP(Table1[[#This Row],[SKU]],'[1]All Skus'!$A:$Y,20,FALSE)),""))</f>
        <v>9.5</v>
      </c>
      <c r="P196" s="25">
        <f>(IF((VLOOKUP(Table1[[#This Row],[SKU]],'[1]All Skus'!$A:$Y,2,FALSE))="AKG",(VLOOKUP(Table1[[#This Row],[SKU]],'[1]All Skus'!$A:$Y,21,FALSE)),""))</f>
        <v>2.6</v>
      </c>
      <c r="Q196" s="25" t="str">
        <f>(IF((VLOOKUP(Table1[[#This Row],[SKU]],'[1]All Skus'!$A:$Y,2,FALSE))="AKG",(VLOOKUP(Table1[[#This Row],[SKU]],'[1]All Skus'!$A:$Y,22,FALSE)),""))</f>
        <v>CN</v>
      </c>
      <c r="R196" s="25" t="str">
        <f>(IF((VLOOKUP(Table1[[#This Row],[SKU]],'[1]All Skus'!$A:$Y,2,FALSE))="AKG",(VLOOKUP(Table1[[#This Row],[SKU]],'[1]All Skus'!$A:$Y,23,FALSE)),""))</f>
        <v>Non Compliant</v>
      </c>
      <c r="S196" s="26" t="str">
        <f>(IF((VLOOKUP(Table1[[#This Row],[SKU]],'[1]All Skus'!$A:$Y,2,FALSE))="AKG",(VLOOKUP(Table1[[#This Row],[SKU]],'[1]All Skus'!$A:$Y,24,FALSE)),""))</f>
        <v>https://www.akg.com/Wireless/wireless-components/3245H00010.html</v>
      </c>
      <c r="T196" s="27">
        <v>194</v>
      </c>
    </row>
    <row r="197" spans="1:20" ht="15" customHeight="1" x14ac:dyDescent="0.3">
      <c r="A197" s="19" t="s">
        <v>214</v>
      </c>
      <c r="B197" s="20" t="str">
        <f>(IF((VLOOKUP(Table1[[#This Row],[SKU]],'[1]All Skus'!$A:$Y,2,FALSE))="AKG",(VLOOKUP(Table1[[#This Row],[SKU]],'[1]All Skus'!$A:$Y,3,FALSE)), ""))</f>
        <v>Wireless Mics</v>
      </c>
      <c r="C197" s="21" t="str">
        <f>(IF((VLOOKUP(Table1[[#This Row],[SKU]],'[1]All Skus'!$A:$Y,2,FALSE))="AKG",(VLOOKUP(Table1[[#This Row],[SKU]],'[1]All Skus'!$A:$Y,4,FALSE)),""))</f>
        <v>HT45 BD A</v>
      </c>
      <c r="D197" s="21" t="str">
        <f>(IF((VLOOKUP(Table1[[#This Row],[SKU]],'[1]All Skus'!$A:$Y,2,FALSE))="AKG",(VLOOKUP(Table1[[#This Row],[SKU]],'[1]All Skus'!$A:$Y,5,FALSE)),""))</f>
        <v>AT610000</v>
      </c>
      <c r="E197" s="21">
        <f>(IF((VLOOKUP(Table1[[#This Row],[SKU]],'[1]All Skus'!$A:$Y,2,FALSE))="AKG",(VLOOKUP(Table1[[#This Row],[SKU]],'[1]All Skus'!$A:$Y,6,FALSE)),""))</f>
        <v>0</v>
      </c>
      <c r="F197" s="21">
        <f>(IF((VLOOKUP(Table1[[#This Row],[SKU]],'[1]All Skus'!$A:$Y,2,FALSE))="AKG",(VLOOKUP(Table1[[#This Row],[SKU]],'[1]All Skus'!$A:$Y,7,FALSE)),""))</f>
        <v>0</v>
      </c>
      <c r="G197" s="22" t="str">
        <f>(IF((VLOOKUP(Table1[[#This Row],[SKU]],'[1]All Skus'!$A:$Y,2,FALSE))="AKG",(VLOOKUP(Table1[[#This Row],[SKU]],'[1]All Skus'!$A:$Y,8,FALSE)),""))</f>
        <v>Wireless Microphone System 45</v>
      </c>
      <c r="H197" s="22" t="str">
        <f>(IF((VLOOKUP(Table1[[#This Row],[SKU]],'[1]All Skus'!$A:$Y,2,FALSE))="AKG",(VLOOKUP(Table1[[#This Row],[SKU]],'[1]All Skus'!$A:$Y,9,FALSE)),""))</f>
        <v>Handheld transmitter - Perception Wireless 45 single component, SA45 included</v>
      </c>
      <c r="I197" s="23">
        <f>(IF((VLOOKUP(Table1[[#This Row],[SKU]],'[1]All Skus'!$A:$Y,2,FALSE))="AKG",(VLOOKUP(Table1[[#This Row],[SKU]],'[1]All Skus'!$A:$Y,10,FALSE)),""))</f>
        <v>220</v>
      </c>
      <c r="J197" s="23">
        <f>(IF((VLOOKUP(Table1[[#This Row],[SKU]],'[1]All Skus'!$A:$Y,2,FALSE))="AKG",(VLOOKUP(Table1[[#This Row],[SKU]],'[1]All Skus'!$A:$Y,11,FALSE)),""))</f>
        <v>180</v>
      </c>
      <c r="K197" s="24">
        <f>(IF((VLOOKUP(Table1[[#This Row],[SKU]],'[1]All Skus'!$A:$Y,2,FALSE))="AKG",(VLOOKUP(Table1[[#This Row],[SKU]],'[1]All Skus'!$A:$Y,16,FALSE)),""))</f>
        <v>885038027737</v>
      </c>
      <c r="L197" s="24">
        <f>(IF((VLOOKUP(Table1[[#This Row],[SKU]],'[1]All Skus'!$A:$Y,2,FALSE))="AKG",(VLOOKUP(Table1[[#This Row],[SKU]],'[1]All Skus'!$A:$Y,17,FALSE)),""))</f>
        <v>9002761027730</v>
      </c>
      <c r="M197" s="25">
        <f>(IF((VLOOKUP(Table1[[#This Row],[SKU]],'[1]All Skus'!$A:$Y,2,FALSE))="AKG",(VLOOKUP(Table1[[#This Row],[SKU]],'[1]All Skus'!$A:$Y,18,FALSE)),""))</f>
        <v>5</v>
      </c>
      <c r="N197" s="25">
        <f>(IF((VLOOKUP(Table1[[#This Row],[SKU]],'[1]All Skus'!$A:$Y,2,FALSE))="AKG",(VLOOKUP(Table1[[#This Row],[SKU]],'[1]All Skus'!$A:$Y,19,FALSE)),""))</f>
        <v>15</v>
      </c>
      <c r="O197" s="25">
        <f>(IF((VLOOKUP(Table1[[#This Row],[SKU]],'[1]All Skus'!$A:$Y,2,FALSE))="AKG",(VLOOKUP(Table1[[#This Row],[SKU]],'[1]All Skus'!$A:$Y,20,FALSE)),""))</f>
        <v>10</v>
      </c>
      <c r="P197" s="25">
        <f>(IF((VLOOKUP(Table1[[#This Row],[SKU]],'[1]All Skus'!$A:$Y,2,FALSE))="AKG",(VLOOKUP(Table1[[#This Row],[SKU]],'[1]All Skus'!$A:$Y,21,FALSE)),""))</f>
        <v>2.6</v>
      </c>
      <c r="Q197" s="25" t="str">
        <f>(IF((VLOOKUP(Table1[[#This Row],[SKU]],'[1]All Skus'!$A:$Y,2,FALSE))="AKG",(VLOOKUP(Table1[[#This Row],[SKU]],'[1]All Skus'!$A:$Y,22,FALSE)),""))</f>
        <v>CN</v>
      </c>
      <c r="R197" s="25" t="str">
        <f>(IF((VLOOKUP(Table1[[#This Row],[SKU]],'[1]All Skus'!$A:$Y,2,FALSE))="AKG",(VLOOKUP(Table1[[#This Row],[SKU]],'[1]All Skus'!$A:$Y,23,FALSE)),""))</f>
        <v>Non Compliant</v>
      </c>
      <c r="S197" s="26" t="str">
        <f>(IF((VLOOKUP(Table1[[#This Row],[SKU]],'[1]All Skus'!$A:$Y,2,FALSE))="AKG",(VLOOKUP(Table1[[#This Row],[SKU]],'[1]All Skus'!$A:$Y,24,FALSE)),""))</f>
        <v>https://www.akg.com/Wireless/wireless-components/3246H00010.html</v>
      </c>
      <c r="T197" s="27">
        <v>195</v>
      </c>
    </row>
    <row r="198" spans="1:20" ht="15" customHeight="1" x14ac:dyDescent="0.3">
      <c r="A198" s="19" t="s">
        <v>215</v>
      </c>
      <c r="B198" s="20" t="str">
        <f>(IF((VLOOKUP(Table1[[#This Row],[SKU]],'[1]All Skus'!$A:$Y,2,FALSE))="AKG",(VLOOKUP(Table1[[#This Row],[SKU]],'[1]All Skus'!$A:$Y,3,FALSE)), ""))</f>
        <v>Wireless Mics</v>
      </c>
      <c r="C198" s="21" t="str">
        <f>(IF((VLOOKUP(Table1[[#This Row],[SKU]],'[1]All Skus'!$A:$Y,2,FALSE))="AKG",(VLOOKUP(Table1[[#This Row],[SKU]],'[1]All Skus'!$A:$Y,4,FALSE)),""))</f>
        <v>PT45 BD A</v>
      </c>
      <c r="D198" s="21" t="str">
        <f>(IF((VLOOKUP(Table1[[#This Row],[SKU]],'[1]All Skus'!$A:$Y,2,FALSE))="AKG",(VLOOKUP(Table1[[#This Row],[SKU]],'[1]All Skus'!$A:$Y,5,FALSE)),""))</f>
        <v>AT610000</v>
      </c>
      <c r="E198" s="21">
        <f>(IF((VLOOKUP(Table1[[#This Row],[SKU]],'[1]All Skus'!$A:$Y,2,FALSE))="AKG",(VLOOKUP(Table1[[#This Row],[SKU]],'[1]All Skus'!$A:$Y,6,FALSE)),""))</f>
        <v>0</v>
      </c>
      <c r="F198" s="21">
        <f>(IF((VLOOKUP(Table1[[#This Row],[SKU]],'[1]All Skus'!$A:$Y,2,FALSE))="AKG",(VLOOKUP(Table1[[#This Row],[SKU]],'[1]All Skus'!$A:$Y,7,FALSE)),""))</f>
        <v>0</v>
      </c>
      <c r="G198" s="22" t="str">
        <f>(IF((VLOOKUP(Table1[[#This Row],[SKU]],'[1]All Skus'!$A:$Y,2,FALSE))="AKG",(VLOOKUP(Table1[[#This Row],[SKU]],'[1]All Skus'!$A:$Y,8,FALSE)),""))</f>
        <v>Wireless Microphone System 45</v>
      </c>
      <c r="H198" s="22" t="str">
        <f>(IF((VLOOKUP(Table1[[#This Row],[SKU]],'[1]All Skus'!$A:$Y,2,FALSE))="AKG",(VLOOKUP(Table1[[#This Row],[SKU]],'[1]All Skus'!$A:$Y,9,FALSE)),""))</f>
        <v>Pocket transmitter, Perception Wireless 45 single component</v>
      </c>
      <c r="I198" s="23">
        <f>(IF((VLOOKUP(Table1[[#This Row],[SKU]],'[1]All Skus'!$A:$Y,2,FALSE))="AKG",(VLOOKUP(Table1[[#This Row],[SKU]],'[1]All Skus'!$A:$Y,10,FALSE)),""))</f>
        <v>300</v>
      </c>
      <c r="J198" s="23">
        <f>(IF((VLOOKUP(Table1[[#This Row],[SKU]],'[1]All Skus'!$A:$Y,2,FALSE))="AKG",(VLOOKUP(Table1[[#This Row],[SKU]],'[1]All Skus'!$A:$Y,11,FALSE)),""))</f>
        <v>240</v>
      </c>
      <c r="K198" s="24">
        <f>(IF((VLOOKUP(Table1[[#This Row],[SKU]],'[1]All Skus'!$A:$Y,2,FALSE))="AKG",(VLOOKUP(Table1[[#This Row],[SKU]],'[1]All Skus'!$A:$Y,16,FALSE)),""))</f>
        <v>885038027805</v>
      </c>
      <c r="L198" s="24">
        <f>(IF((VLOOKUP(Table1[[#This Row],[SKU]],'[1]All Skus'!$A:$Y,2,FALSE))="AKG",(VLOOKUP(Table1[[#This Row],[SKU]],'[1]All Skus'!$A:$Y,17,FALSE)),""))</f>
        <v>9002761027808</v>
      </c>
      <c r="M198" s="25">
        <f>(IF((VLOOKUP(Table1[[#This Row],[SKU]],'[1]All Skus'!$A:$Y,2,FALSE))="AKG",(VLOOKUP(Table1[[#This Row],[SKU]],'[1]All Skus'!$A:$Y,18,FALSE)),""))</f>
        <v>9.5</v>
      </c>
      <c r="N198" s="25">
        <f>(IF((VLOOKUP(Table1[[#This Row],[SKU]],'[1]All Skus'!$A:$Y,2,FALSE))="AKG",(VLOOKUP(Table1[[#This Row],[SKU]],'[1]All Skus'!$A:$Y,19,FALSE)),""))</f>
        <v>14</v>
      </c>
      <c r="O198" s="25">
        <f>(IF((VLOOKUP(Table1[[#This Row],[SKU]],'[1]All Skus'!$A:$Y,2,FALSE))="AKG",(VLOOKUP(Table1[[#This Row],[SKU]],'[1]All Skus'!$A:$Y,20,FALSE)),""))</f>
        <v>2.5</v>
      </c>
      <c r="P198" s="25">
        <f>(IF((VLOOKUP(Table1[[#This Row],[SKU]],'[1]All Skus'!$A:$Y,2,FALSE))="AKG",(VLOOKUP(Table1[[#This Row],[SKU]],'[1]All Skus'!$A:$Y,21,FALSE)),""))</f>
        <v>2.6</v>
      </c>
      <c r="Q198" s="25" t="str">
        <f>(IF((VLOOKUP(Table1[[#This Row],[SKU]],'[1]All Skus'!$A:$Y,2,FALSE))="AKG",(VLOOKUP(Table1[[#This Row],[SKU]],'[1]All Skus'!$A:$Y,22,FALSE)),""))</f>
        <v>CN</v>
      </c>
      <c r="R198" s="25" t="str">
        <f>(IF((VLOOKUP(Table1[[#This Row],[SKU]],'[1]All Skus'!$A:$Y,2,FALSE))="AKG",(VLOOKUP(Table1[[#This Row],[SKU]],'[1]All Skus'!$A:$Y,23,FALSE)),""))</f>
        <v>Non Compliant</v>
      </c>
      <c r="S198" s="26" t="str">
        <f>(IF((VLOOKUP(Table1[[#This Row],[SKU]],'[1]All Skus'!$A:$Y,2,FALSE))="AKG",(VLOOKUP(Table1[[#This Row],[SKU]],'[1]All Skus'!$A:$Y,24,FALSE)),""))</f>
        <v>https://www.akg.com/Wireless/wireless-components/3247H00010.html</v>
      </c>
      <c r="T198" s="27">
        <v>196</v>
      </c>
    </row>
    <row r="199" spans="1:20" ht="15" customHeight="1" x14ac:dyDescent="0.3">
      <c r="A199" s="19" t="s">
        <v>216</v>
      </c>
      <c r="B199" s="20" t="str">
        <f>(IF((VLOOKUP(Table1[[#This Row],[SKU]],'[1]All Skus'!$A:$Y,2,FALSE))="AKG",(VLOOKUP(Table1[[#This Row],[SKU]],'[1]All Skus'!$A:$Y,3,FALSE)), ""))</f>
        <v>Wireless Mics</v>
      </c>
      <c r="C199" s="21" t="str">
        <f>(IF((VLOOKUP(Table1[[#This Row],[SKU]],'[1]All Skus'!$A:$Y,2,FALSE))="AKG",(VLOOKUP(Table1[[#This Row],[SKU]],'[1]All Skus'!$A:$Y,4,FALSE)),""))</f>
        <v>Perception Wireless 45 Sports Set BD A</v>
      </c>
      <c r="D199" s="21" t="str">
        <f>(IF((VLOOKUP(Table1[[#This Row],[SKU]],'[1]All Skus'!$A:$Y,2,FALSE))="AKG",(VLOOKUP(Table1[[#This Row],[SKU]],'[1]All Skus'!$A:$Y,5,FALSE)),""))</f>
        <v>AT610000</v>
      </c>
      <c r="E199" s="21">
        <f>(IF((VLOOKUP(Table1[[#This Row],[SKU]],'[1]All Skus'!$A:$Y,2,FALSE))="AKG",(VLOOKUP(Table1[[#This Row],[SKU]],'[1]All Skus'!$A:$Y,6,FALSE)),""))</f>
        <v>0</v>
      </c>
      <c r="F199" s="21">
        <f>(IF((VLOOKUP(Table1[[#This Row],[SKU]],'[1]All Skus'!$A:$Y,2,FALSE))="AKG",(VLOOKUP(Table1[[#This Row],[SKU]],'[1]All Skus'!$A:$Y,7,FALSE)),""))</f>
        <v>0</v>
      </c>
      <c r="G199" s="22" t="str">
        <f>(IF((VLOOKUP(Table1[[#This Row],[SKU]],'[1]All Skus'!$A:$Y,2,FALSE))="AKG",(VLOOKUP(Table1[[#This Row],[SKU]],'[1]All Skus'!$A:$Y,8,FALSE)),""))</f>
        <v>Wireless Microphone System 45</v>
      </c>
      <c r="H199" s="22" t="str">
        <f>(IF((VLOOKUP(Table1[[#This Row],[SKU]],'[1]All Skus'!$A:$Y,2,FALSE))="AKG",(VLOOKUP(Table1[[#This Row],[SKU]],'[1]All Skus'!$A:$Y,9,FALSE)),""))</f>
        <v xml:space="preserve">Frequency agile wireless microphone system including SR45 Stationary Receiver, PT45 Pocket Transmitter, SMPS Switched Mode Power Supply (EU/US/UK), C544L Headworn Microphone, 1 AA Battery </v>
      </c>
      <c r="I199" s="23">
        <f>(IF((VLOOKUP(Table1[[#This Row],[SKU]],'[1]All Skus'!$A:$Y,2,FALSE))="AKG",(VLOOKUP(Table1[[#This Row],[SKU]],'[1]All Skus'!$A:$Y,10,FALSE)),""))</f>
        <v>385</v>
      </c>
      <c r="J199" s="23">
        <f>(IF((VLOOKUP(Table1[[#This Row],[SKU]],'[1]All Skus'!$A:$Y,2,FALSE))="AKG",(VLOOKUP(Table1[[#This Row],[SKU]],'[1]All Skus'!$A:$Y,11,FALSE)),""))</f>
        <v>310</v>
      </c>
      <c r="K199" s="24">
        <f>(IF((VLOOKUP(Table1[[#This Row],[SKU]],'[1]All Skus'!$A:$Y,2,FALSE))="AKG",(VLOOKUP(Table1[[#This Row],[SKU]],'[1]All Skus'!$A:$Y,16,FALSE)),""))</f>
        <v>885038027874</v>
      </c>
      <c r="L199" s="24">
        <f>(IF((VLOOKUP(Table1[[#This Row],[SKU]],'[1]All Skus'!$A:$Y,2,FALSE))="AKG",(VLOOKUP(Table1[[#This Row],[SKU]],'[1]All Skus'!$A:$Y,17,FALSE)),""))</f>
        <v>9002761027877</v>
      </c>
      <c r="M199" s="25">
        <f>(IF((VLOOKUP(Table1[[#This Row],[SKU]],'[1]All Skus'!$A:$Y,2,FALSE))="AKG",(VLOOKUP(Table1[[#This Row],[SKU]],'[1]All Skus'!$A:$Y,18,FALSE)),""))</f>
        <v>4</v>
      </c>
      <c r="N199" s="25">
        <f>(IF((VLOOKUP(Table1[[#This Row],[SKU]],'[1]All Skus'!$A:$Y,2,FALSE))="AKG",(VLOOKUP(Table1[[#This Row],[SKU]],'[1]All Skus'!$A:$Y,19,FALSE)),""))</f>
        <v>17</v>
      </c>
      <c r="O199" s="25">
        <f>(IF((VLOOKUP(Table1[[#This Row],[SKU]],'[1]All Skus'!$A:$Y,2,FALSE))="AKG",(VLOOKUP(Table1[[#This Row],[SKU]],'[1]All Skus'!$A:$Y,20,FALSE)),""))</f>
        <v>13</v>
      </c>
      <c r="P199" s="25">
        <f>(IF((VLOOKUP(Table1[[#This Row],[SKU]],'[1]All Skus'!$A:$Y,2,FALSE))="AKG",(VLOOKUP(Table1[[#This Row],[SKU]],'[1]All Skus'!$A:$Y,21,FALSE)),""))</f>
        <v>3.2</v>
      </c>
      <c r="Q199" s="25" t="str">
        <f>(IF((VLOOKUP(Table1[[#This Row],[SKU]],'[1]All Skus'!$A:$Y,2,FALSE))="AKG",(VLOOKUP(Table1[[#This Row],[SKU]],'[1]All Skus'!$A:$Y,22,FALSE)),""))</f>
        <v>CN</v>
      </c>
      <c r="R199" s="25" t="str">
        <f>(IF((VLOOKUP(Table1[[#This Row],[SKU]],'[1]All Skus'!$A:$Y,2,FALSE))="AKG",(VLOOKUP(Table1[[#This Row],[SKU]],'[1]All Skus'!$A:$Y,23,FALSE)),""))</f>
        <v>Non Compliant</v>
      </c>
      <c r="S199" s="26" t="str">
        <f>(IF((VLOOKUP(Table1[[#This Row],[SKU]],'[1]All Skus'!$A:$Y,2,FALSE))="AKG",(VLOOKUP(Table1[[#This Row],[SKU]],'[1]All Skus'!$A:$Y,24,FALSE)),""))</f>
        <v>https://www.akg.com/Wireless/wireless-components/3248X00010.html</v>
      </c>
      <c r="T199" s="27">
        <v>197</v>
      </c>
    </row>
    <row r="200" spans="1:20" ht="15" customHeight="1" x14ac:dyDescent="0.3">
      <c r="A200" s="19" t="s">
        <v>217</v>
      </c>
      <c r="B200" s="20" t="str">
        <f>(IF((VLOOKUP(Table1[[#This Row],[SKU]],'[1]All Skus'!$A:$Y,2,FALSE))="AKG",(VLOOKUP(Table1[[#This Row],[SKU]],'[1]All Skus'!$A:$Y,3,FALSE)), ""))</f>
        <v>Wireless Mics</v>
      </c>
      <c r="C200" s="21" t="str">
        <f>(IF((VLOOKUP(Table1[[#This Row],[SKU]],'[1]All Skus'!$A:$Y,2,FALSE))="AKG",(VLOOKUP(Table1[[#This Row],[SKU]],'[1]All Skus'!$A:$Y,4,FALSE)),""))</f>
        <v>Perception Wireless 45 Pres Set BD A</v>
      </c>
      <c r="D200" s="21" t="str">
        <f>(IF((VLOOKUP(Table1[[#This Row],[SKU]],'[1]All Skus'!$A:$Y,2,FALSE))="AKG",(VLOOKUP(Table1[[#This Row],[SKU]],'[1]All Skus'!$A:$Y,5,FALSE)),""))</f>
        <v>AT610000</v>
      </c>
      <c r="E200" s="21">
        <f>(IF((VLOOKUP(Table1[[#This Row],[SKU]],'[1]All Skus'!$A:$Y,2,FALSE))="AKG",(VLOOKUP(Table1[[#This Row],[SKU]],'[1]All Skus'!$A:$Y,6,FALSE)),""))</f>
        <v>0</v>
      </c>
      <c r="F200" s="21">
        <f>(IF((VLOOKUP(Table1[[#This Row],[SKU]],'[1]All Skus'!$A:$Y,2,FALSE))="AKG",(VLOOKUP(Table1[[#This Row],[SKU]],'[1]All Skus'!$A:$Y,7,FALSE)),""))</f>
        <v>0</v>
      </c>
      <c r="G200" s="22" t="str">
        <f>(IF((VLOOKUP(Table1[[#This Row],[SKU]],'[1]All Skus'!$A:$Y,2,FALSE))="AKG",(VLOOKUP(Table1[[#This Row],[SKU]],'[1]All Skus'!$A:$Y,8,FALSE)),""))</f>
        <v>Wireless Microphone System 45</v>
      </c>
      <c r="H200" s="22" t="str">
        <f>(IF((VLOOKUP(Table1[[#This Row],[SKU]],'[1]All Skus'!$A:$Y,2,FALSE))="AKG",(VLOOKUP(Table1[[#This Row],[SKU]],'[1]All Skus'!$A:$Y,9,FALSE)),""))</f>
        <v xml:space="preserve">Frequency agile wireless microphone system including SR45 Stationary Receiver, PT45 Pocket Transmitter, SMPS Switched Mode Power Supply (EU/US/UK), CK99 Lavalier Microphone, 1 AA Battery </v>
      </c>
      <c r="I200" s="23">
        <f>(IF((VLOOKUP(Table1[[#This Row],[SKU]],'[1]All Skus'!$A:$Y,2,FALSE))="AKG",(VLOOKUP(Table1[[#This Row],[SKU]],'[1]All Skus'!$A:$Y,10,FALSE)),""))</f>
        <v>385</v>
      </c>
      <c r="J200" s="23">
        <f>(IF((VLOOKUP(Table1[[#This Row],[SKU]],'[1]All Skus'!$A:$Y,2,FALSE))="AKG",(VLOOKUP(Table1[[#This Row],[SKU]],'[1]All Skus'!$A:$Y,11,FALSE)),""))</f>
        <v>310</v>
      </c>
      <c r="K200" s="24">
        <f>(IF((VLOOKUP(Table1[[#This Row],[SKU]],'[1]All Skus'!$A:$Y,2,FALSE))="AKG",(VLOOKUP(Table1[[#This Row],[SKU]],'[1]All Skus'!$A:$Y,16,FALSE)),""))</f>
        <v>885038027942</v>
      </c>
      <c r="L200" s="24">
        <f>(IF((VLOOKUP(Table1[[#This Row],[SKU]],'[1]All Skus'!$A:$Y,2,FALSE))="AKG",(VLOOKUP(Table1[[#This Row],[SKU]],'[1]All Skus'!$A:$Y,17,FALSE)),""))</f>
        <v>9002761027945</v>
      </c>
      <c r="M200" s="25">
        <f>(IF((VLOOKUP(Table1[[#This Row],[SKU]],'[1]All Skus'!$A:$Y,2,FALSE))="AKG",(VLOOKUP(Table1[[#This Row],[SKU]],'[1]All Skus'!$A:$Y,18,FALSE)),""))</f>
        <v>3</v>
      </c>
      <c r="N200" s="25">
        <f>(IF((VLOOKUP(Table1[[#This Row],[SKU]],'[1]All Skus'!$A:$Y,2,FALSE))="AKG",(VLOOKUP(Table1[[#This Row],[SKU]],'[1]All Skus'!$A:$Y,19,FALSE)),""))</f>
        <v>13</v>
      </c>
      <c r="O200" s="25">
        <f>(IF((VLOOKUP(Table1[[#This Row],[SKU]],'[1]All Skus'!$A:$Y,2,FALSE))="AKG",(VLOOKUP(Table1[[#This Row],[SKU]],'[1]All Skus'!$A:$Y,20,FALSE)),""))</f>
        <v>17</v>
      </c>
      <c r="P200" s="25">
        <f>(IF((VLOOKUP(Table1[[#This Row],[SKU]],'[1]All Skus'!$A:$Y,2,FALSE))="AKG",(VLOOKUP(Table1[[#This Row],[SKU]],'[1]All Skus'!$A:$Y,21,FALSE)),""))</f>
        <v>3.2</v>
      </c>
      <c r="Q200" s="25" t="str">
        <f>(IF((VLOOKUP(Table1[[#This Row],[SKU]],'[1]All Skus'!$A:$Y,2,FALSE))="AKG",(VLOOKUP(Table1[[#This Row],[SKU]],'[1]All Skus'!$A:$Y,22,FALSE)),""))</f>
        <v>CN</v>
      </c>
      <c r="R200" s="25" t="str">
        <f>(IF((VLOOKUP(Table1[[#This Row],[SKU]],'[1]All Skus'!$A:$Y,2,FALSE))="AKG",(VLOOKUP(Table1[[#This Row],[SKU]],'[1]All Skus'!$A:$Y,23,FALSE)),""))</f>
        <v>Non Compliant</v>
      </c>
      <c r="S200" s="26" t="str">
        <f>(IF((VLOOKUP(Table1[[#This Row],[SKU]],'[1]All Skus'!$A:$Y,2,FALSE))="AKG",(VLOOKUP(Table1[[#This Row],[SKU]],'[1]All Skus'!$A:$Y,24,FALSE)),""))</f>
        <v>https://www.akg.com/Wireless/wireless-components/3249H00010.html</v>
      </c>
      <c r="T200" s="27">
        <v>198</v>
      </c>
    </row>
    <row r="201" spans="1:20" ht="15" customHeight="1" x14ac:dyDescent="0.3">
      <c r="A201" s="19" t="s">
        <v>218</v>
      </c>
      <c r="B201" s="20" t="str">
        <f>(IF((VLOOKUP(Table1[[#This Row],[SKU]],'[1]All Skus'!$A:$Y,2,FALSE))="AKG",(VLOOKUP(Table1[[#This Row],[SKU]],'[1]All Skus'!$A:$Y,3,FALSE)), ""))</f>
        <v>Wireless Mics</v>
      </c>
      <c r="C201" s="21" t="str">
        <f>(IF((VLOOKUP(Table1[[#This Row],[SKU]],'[1]All Skus'!$A:$Y,2,FALSE))="AKG",(VLOOKUP(Table1[[#This Row],[SKU]],'[1]All Skus'!$A:$Y,4,FALSE)),""))</f>
        <v>Perception Wireless 45 Instr Set BD A</v>
      </c>
      <c r="D201" s="21" t="str">
        <f>(IF((VLOOKUP(Table1[[#This Row],[SKU]],'[1]All Skus'!$A:$Y,2,FALSE))="AKG",(VLOOKUP(Table1[[#This Row],[SKU]],'[1]All Skus'!$A:$Y,5,FALSE)),""))</f>
        <v>AT610000</v>
      </c>
      <c r="E201" s="21">
        <f>(IF((VLOOKUP(Table1[[#This Row],[SKU]],'[1]All Skus'!$A:$Y,2,FALSE))="AKG",(VLOOKUP(Table1[[#This Row],[SKU]],'[1]All Skus'!$A:$Y,6,FALSE)),""))</f>
        <v>0</v>
      </c>
      <c r="F201" s="21">
        <f>(IF((VLOOKUP(Table1[[#This Row],[SKU]],'[1]All Skus'!$A:$Y,2,FALSE))="AKG",(VLOOKUP(Table1[[#This Row],[SKU]],'[1]All Skus'!$A:$Y,7,FALSE)),""))</f>
        <v>0</v>
      </c>
      <c r="G201" s="22" t="str">
        <f>(IF((VLOOKUP(Table1[[#This Row],[SKU]],'[1]All Skus'!$A:$Y,2,FALSE))="AKG",(VLOOKUP(Table1[[#This Row],[SKU]],'[1]All Skus'!$A:$Y,8,FALSE)),""))</f>
        <v>Wireless Microphone System 45</v>
      </c>
      <c r="H201" s="22" t="str">
        <f>(IF((VLOOKUP(Table1[[#This Row],[SKU]],'[1]All Skus'!$A:$Y,2,FALSE))="AKG",(VLOOKUP(Table1[[#This Row],[SKU]],'[1]All Skus'!$A:$Y,9,FALSE)),""))</f>
        <v>Frequency agile wireless microphone system including SR45 Stationary Receiver, PT45 Pocket Transmitter, SMPS Switched Mode Power Supply (EU/US/UK), Instrument Cable, 1 AA Battery</v>
      </c>
      <c r="I201" s="23">
        <f>(IF((VLOOKUP(Table1[[#This Row],[SKU]],'[1]All Skus'!$A:$Y,2,FALSE))="AKG",(VLOOKUP(Table1[[#This Row],[SKU]],'[1]All Skus'!$A:$Y,10,FALSE)),""))</f>
        <v>285</v>
      </c>
      <c r="J201" s="23">
        <f>(IF((VLOOKUP(Table1[[#This Row],[SKU]],'[1]All Skus'!$A:$Y,2,FALSE))="AKG",(VLOOKUP(Table1[[#This Row],[SKU]],'[1]All Skus'!$A:$Y,11,FALSE)),""))</f>
        <v>230</v>
      </c>
      <c r="K201" s="24">
        <f>(IF((VLOOKUP(Table1[[#This Row],[SKU]],'[1]All Skus'!$A:$Y,2,FALSE))="AKG",(VLOOKUP(Table1[[#This Row],[SKU]],'[1]All Skus'!$A:$Y,16,FALSE)),""))</f>
        <v>885038028017</v>
      </c>
      <c r="L201" s="24">
        <f>(IF((VLOOKUP(Table1[[#This Row],[SKU]],'[1]All Skus'!$A:$Y,2,FALSE))="AKG",(VLOOKUP(Table1[[#This Row],[SKU]],'[1]All Skus'!$A:$Y,17,FALSE)),""))</f>
        <v>9002761028010</v>
      </c>
      <c r="M201" s="25">
        <f>(IF((VLOOKUP(Table1[[#This Row],[SKU]],'[1]All Skus'!$A:$Y,2,FALSE))="AKG",(VLOOKUP(Table1[[#This Row],[SKU]],'[1]All Skus'!$A:$Y,18,FALSE)),""))</f>
        <v>13</v>
      </c>
      <c r="N201" s="25">
        <f>(IF((VLOOKUP(Table1[[#This Row],[SKU]],'[1]All Skus'!$A:$Y,2,FALSE))="AKG",(VLOOKUP(Table1[[#This Row],[SKU]],'[1]All Skus'!$A:$Y,19,FALSE)),""))</f>
        <v>3</v>
      </c>
      <c r="O201" s="25">
        <f>(IF((VLOOKUP(Table1[[#This Row],[SKU]],'[1]All Skus'!$A:$Y,2,FALSE))="AKG",(VLOOKUP(Table1[[#This Row],[SKU]],'[1]All Skus'!$A:$Y,20,FALSE)),""))</f>
        <v>17</v>
      </c>
      <c r="P201" s="25">
        <f>(IF((VLOOKUP(Table1[[#This Row],[SKU]],'[1]All Skus'!$A:$Y,2,FALSE))="AKG",(VLOOKUP(Table1[[#This Row],[SKU]],'[1]All Skus'!$A:$Y,21,FALSE)),""))</f>
        <v>3.2</v>
      </c>
      <c r="Q201" s="25" t="str">
        <f>(IF((VLOOKUP(Table1[[#This Row],[SKU]],'[1]All Skus'!$A:$Y,2,FALSE))="AKG",(VLOOKUP(Table1[[#This Row],[SKU]],'[1]All Skus'!$A:$Y,22,FALSE)),""))</f>
        <v>CN</v>
      </c>
      <c r="R201" s="25" t="str">
        <f>(IF((VLOOKUP(Table1[[#This Row],[SKU]],'[1]All Skus'!$A:$Y,2,FALSE))="AKG",(VLOOKUP(Table1[[#This Row],[SKU]],'[1]All Skus'!$A:$Y,23,FALSE)),""))</f>
        <v>Non Compliant</v>
      </c>
      <c r="S201" s="26" t="str">
        <f>(IF((VLOOKUP(Table1[[#This Row],[SKU]],'[1]All Skus'!$A:$Y,2,FALSE))="AKG",(VLOOKUP(Table1[[#This Row],[SKU]],'[1]All Skus'!$A:$Y,24,FALSE)),""))</f>
        <v>https://www.akg.com/Microphones/perception-series-microphones/3250H00010.html</v>
      </c>
      <c r="T201" s="27">
        <v>199</v>
      </c>
    </row>
    <row r="202" spans="1:20" ht="15" customHeight="1" x14ac:dyDescent="0.3">
      <c r="A202" s="19" t="s">
        <v>219</v>
      </c>
      <c r="B202" s="20" t="str">
        <f>(IF((VLOOKUP(Table1[[#This Row],[SKU]],'[1]All Skus'!$A:$Y,2,FALSE))="AKG",(VLOOKUP(Table1[[#This Row],[SKU]],'[1]All Skus'!$A:$Y,3,FALSE)), ""))</f>
        <v>Wireless Mics</v>
      </c>
      <c r="C202" s="21" t="str">
        <f>(IF((VLOOKUP(Table1[[#This Row],[SKU]],'[1]All Skus'!$A:$Y,2,FALSE))="AKG",(VLOOKUP(Table1[[#This Row],[SKU]],'[1]All Skus'!$A:$Y,4,FALSE)),""))</f>
        <v>Perception Wireless 45 Vocal Set BD A</v>
      </c>
      <c r="D202" s="21" t="str">
        <f>(IF((VLOOKUP(Table1[[#This Row],[SKU]],'[1]All Skus'!$A:$Y,2,FALSE))="AKG",(VLOOKUP(Table1[[#This Row],[SKU]],'[1]All Skus'!$A:$Y,5,FALSE)),""))</f>
        <v>AT610000</v>
      </c>
      <c r="E202" s="21">
        <f>(IF((VLOOKUP(Table1[[#This Row],[SKU]],'[1]All Skus'!$A:$Y,2,FALSE))="AKG",(VLOOKUP(Table1[[#This Row],[SKU]],'[1]All Skus'!$A:$Y,6,FALSE)),""))</f>
        <v>0</v>
      </c>
      <c r="F202" s="21">
        <f>(IF((VLOOKUP(Table1[[#This Row],[SKU]],'[1]All Skus'!$A:$Y,2,FALSE))="AKG",(VLOOKUP(Table1[[#This Row],[SKU]],'[1]All Skus'!$A:$Y,7,FALSE)),""))</f>
        <v>0</v>
      </c>
      <c r="G202" s="22" t="str">
        <f>(IF((VLOOKUP(Table1[[#This Row],[SKU]],'[1]All Skus'!$A:$Y,2,FALSE))="AKG",(VLOOKUP(Table1[[#This Row],[SKU]],'[1]All Skus'!$A:$Y,8,FALSE)),""))</f>
        <v>Wireless Microphone System 45</v>
      </c>
      <c r="H202" s="22" t="str">
        <f>(IF((VLOOKUP(Table1[[#This Row],[SKU]],'[1]All Skus'!$A:$Y,2,FALSE))="AKG",(VLOOKUP(Table1[[#This Row],[SKU]],'[1]All Skus'!$A:$Y,9,FALSE)),""))</f>
        <v xml:space="preserve">Frequency agile wireless microphone system including SR45 Stationary Receiver, HT45 Handheld Transmitter, SMPS Switched Mode Power Supply (EU/US/UK), Stand Adapter, 1 AA Battery </v>
      </c>
      <c r="I202" s="23">
        <f>(IF((VLOOKUP(Table1[[#This Row],[SKU]],'[1]All Skus'!$A:$Y,2,FALSE))="AKG",(VLOOKUP(Table1[[#This Row],[SKU]],'[1]All Skus'!$A:$Y,10,FALSE)),""))</f>
        <v>290</v>
      </c>
      <c r="J202" s="23">
        <f>(IF((VLOOKUP(Table1[[#This Row],[SKU]],'[1]All Skus'!$A:$Y,2,FALSE))="AKG",(VLOOKUP(Table1[[#This Row],[SKU]],'[1]All Skus'!$A:$Y,11,FALSE)),""))</f>
        <v>235</v>
      </c>
      <c r="K202" s="24">
        <f>(IF((VLOOKUP(Table1[[#This Row],[SKU]],'[1]All Skus'!$A:$Y,2,FALSE))="AKG",(VLOOKUP(Table1[[#This Row],[SKU]],'[1]All Skus'!$A:$Y,16,FALSE)),""))</f>
        <v>885038028086</v>
      </c>
      <c r="L202" s="24">
        <f>(IF((VLOOKUP(Table1[[#This Row],[SKU]],'[1]All Skus'!$A:$Y,2,FALSE))="AKG",(VLOOKUP(Table1[[#This Row],[SKU]],'[1]All Skus'!$A:$Y,17,FALSE)),""))</f>
        <v>9002761028089</v>
      </c>
      <c r="M202" s="25">
        <f>(IF((VLOOKUP(Table1[[#This Row],[SKU]],'[1]All Skus'!$A:$Y,2,FALSE))="AKG",(VLOOKUP(Table1[[#This Row],[SKU]],'[1]All Skus'!$A:$Y,18,FALSE)),""))</f>
        <v>5</v>
      </c>
      <c r="N202" s="25">
        <f>(IF((VLOOKUP(Table1[[#This Row],[SKU]],'[1]All Skus'!$A:$Y,2,FALSE))="AKG",(VLOOKUP(Table1[[#This Row],[SKU]],'[1]All Skus'!$A:$Y,19,FALSE)),""))</f>
        <v>16.5</v>
      </c>
      <c r="O202" s="25">
        <f>(IF((VLOOKUP(Table1[[#This Row],[SKU]],'[1]All Skus'!$A:$Y,2,FALSE))="AKG",(VLOOKUP(Table1[[#This Row],[SKU]],'[1]All Skus'!$A:$Y,20,FALSE)),""))</f>
        <v>20</v>
      </c>
      <c r="P202" s="25">
        <f>(IF((VLOOKUP(Table1[[#This Row],[SKU]],'[1]All Skus'!$A:$Y,2,FALSE))="AKG",(VLOOKUP(Table1[[#This Row],[SKU]],'[1]All Skus'!$A:$Y,21,FALSE)),""))</f>
        <v>3.2</v>
      </c>
      <c r="Q202" s="25" t="str">
        <f>(IF((VLOOKUP(Table1[[#This Row],[SKU]],'[1]All Skus'!$A:$Y,2,FALSE))="AKG",(VLOOKUP(Table1[[#This Row],[SKU]],'[1]All Skus'!$A:$Y,22,FALSE)),""))</f>
        <v>CN</v>
      </c>
      <c r="R202" s="25" t="str">
        <f>(IF((VLOOKUP(Table1[[#This Row],[SKU]],'[1]All Skus'!$A:$Y,2,FALSE))="AKG",(VLOOKUP(Table1[[#This Row],[SKU]],'[1]All Skus'!$A:$Y,23,FALSE)),""))</f>
        <v>Non Compliant</v>
      </c>
      <c r="S202" s="26" t="str">
        <f>(IF((VLOOKUP(Table1[[#This Row],[SKU]],'[1]All Skus'!$A:$Y,2,FALSE))="AKG",(VLOOKUP(Table1[[#This Row],[SKU]],'[1]All Skus'!$A:$Y,24,FALSE)),""))</f>
        <v>https://www.akg.com/Wireless/wireless-components/3251H00010.html</v>
      </c>
      <c r="T202" s="27">
        <v>200</v>
      </c>
    </row>
    <row r="203" spans="1:20" ht="15" customHeight="1" x14ac:dyDescent="0.3">
      <c r="A203" s="31" t="s">
        <v>220</v>
      </c>
      <c r="B203" s="20">
        <f>(IF((VLOOKUP(Table1[[#This Row],[SKU]],'[1]All Skus'!$A:$Y,2,FALSE))="AKG",(VLOOKUP(Table1[[#This Row],[SKU]],'[1]All Skus'!$A:$Y,3,FALSE)), ""))</f>
        <v>0</v>
      </c>
      <c r="C203" s="21">
        <f>(IF((VLOOKUP(Table1[[#This Row],[SKU]],'[1]All Skus'!$A:$Y,2,FALSE))="AKG",(VLOOKUP(Table1[[#This Row],[SKU]],'[1]All Skus'!$A:$Y,4,FALSE)),""))</f>
        <v>0</v>
      </c>
      <c r="D203" s="21">
        <f>(IF((VLOOKUP(Table1[[#This Row],[SKU]],'[1]All Skus'!$A:$Y,2,FALSE))="AKG",(VLOOKUP(Table1[[#This Row],[SKU]],'[1]All Skus'!$A:$Y,5,FALSE)),""))</f>
        <v>0</v>
      </c>
      <c r="E203" s="21">
        <f>(IF((VLOOKUP(Table1[[#This Row],[SKU]],'[1]All Skus'!$A:$Y,2,FALSE))="AKG",(VLOOKUP(Table1[[#This Row],[SKU]],'[1]All Skus'!$A:$Y,6,FALSE)),""))</f>
        <v>0</v>
      </c>
      <c r="F203" s="21">
        <f>(IF((VLOOKUP(Table1[[#This Row],[SKU]],'[1]All Skus'!$A:$Y,2,FALSE))="AKG",(VLOOKUP(Table1[[#This Row],[SKU]],'[1]All Skus'!$A:$Y,7,FALSE)),""))</f>
        <v>0</v>
      </c>
      <c r="G203" s="22">
        <f>(IF((VLOOKUP(Table1[[#This Row],[SKU]],'[1]All Skus'!$A:$Y,2,FALSE))="AKG",(VLOOKUP(Table1[[#This Row],[SKU]],'[1]All Skus'!$A:$Y,8,FALSE)),""))</f>
        <v>0</v>
      </c>
      <c r="H203" s="22">
        <f>(IF((VLOOKUP(Table1[[#This Row],[SKU]],'[1]All Skus'!$A:$Y,2,FALSE))="AKG",(VLOOKUP(Table1[[#This Row],[SKU]],'[1]All Skus'!$A:$Y,9,FALSE)),""))</f>
        <v>0</v>
      </c>
      <c r="I203" s="23">
        <f>(IF((VLOOKUP(Table1[[#This Row],[SKU]],'[1]All Skus'!$A:$Y,2,FALSE))="AKG",(VLOOKUP(Table1[[#This Row],[SKU]],'[1]All Skus'!$A:$Y,10,FALSE)),""))</f>
        <v>0</v>
      </c>
      <c r="J203" s="23">
        <f>(IF((VLOOKUP(Table1[[#This Row],[SKU]],'[1]All Skus'!$A:$Y,2,FALSE))="AKG",(VLOOKUP(Table1[[#This Row],[SKU]],'[1]All Skus'!$A:$Y,11,FALSE)),""))</f>
        <v>0</v>
      </c>
      <c r="K203" s="24">
        <f>(IF((VLOOKUP(Table1[[#This Row],[SKU]],'[1]All Skus'!$A:$Y,2,FALSE))="AKG",(VLOOKUP(Table1[[#This Row],[SKU]],'[1]All Skus'!$A:$Y,16,FALSE)),""))</f>
        <v>0</v>
      </c>
      <c r="L203" s="24">
        <f>(IF((VLOOKUP(Table1[[#This Row],[SKU]],'[1]All Skus'!$A:$Y,2,FALSE))="AKG",(VLOOKUP(Table1[[#This Row],[SKU]],'[1]All Skus'!$A:$Y,17,FALSE)),""))</f>
        <v>0</v>
      </c>
      <c r="M203" s="25">
        <f>(IF((VLOOKUP(Table1[[#This Row],[SKU]],'[1]All Skus'!$A:$Y,2,FALSE))="AKG",(VLOOKUP(Table1[[#This Row],[SKU]],'[1]All Skus'!$A:$Y,18,FALSE)),""))</f>
        <v>0</v>
      </c>
      <c r="N203" s="25">
        <f>(IF((VLOOKUP(Table1[[#This Row],[SKU]],'[1]All Skus'!$A:$Y,2,FALSE))="AKG",(VLOOKUP(Table1[[#This Row],[SKU]],'[1]All Skus'!$A:$Y,19,FALSE)),""))</f>
        <v>0</v>
      </c>
      <c r="O203" s="25">
        <f>(IF((VLOOKUP(Table1[[#This Row],[SKU]],'[1]All Skus'!$A:$Y,2,FALSE))="AKG",(VLOOKUP(Table1[[#This Row],[SKU]],'[1]All Skus'!$A:$Y,20,FALSE)),""))</f>
        <v>0</v>
      </c>
      <c r="P203" s="25">
        <f>(IF((VLOOKUP(Table1[[#This Row],[SKU]],'[1]All Skus'!$A:$Y,2,FALSE))="AKG",(VLOOKUP(Table1[[#This Row],[SKU]],'[1]All Skus'!$A:$Y,21,FALSE)),""))</f>
        <v>0</v>
      </c>
      <c r="Q203" s="25">
        <f>(IF((VLOOKUP(Table1[[#This Row],[SKU]],'[1]All Skus'!$A:$Y,2,FALSE))="AKG",(VLOOKUP(Table1[[#This Row],[SKU]],'[1]All Skus'!$A:$Y,22,FALSE)),""))</f>
        <v>0</v>
      </c>
      <c r="R203" s="25">
        <f>(IF((VLOOKUP(Table1[[#This Row],[SKU]],'[1]All Skus'!$A:$Y,2,FALSE))="AKG",(VLOOKUP(Table1[[#This Row],[SKU]],'[1]All Skus'!$A:$Y,23,FALSE)),""))</f>
        <v>0</v>
      </c>
      <c r="S203" s="26">
        <f>(IF((VLOOKUP(Table1[[#This Row],[SKU]],'[1]All Skus'!$A:$Y,2,FALSE))="AKG",(VLOOKUP(Table1[[#This Row],[SKU]],'[1]All Skus'!$A:$Y,24,FALSE)),""))</f>
        <v>0</v>
      </c>
      <c r="T203" s="27">
        <v>201</v>
      </c>
    </row>
    <row r="204" spans="1:20" ht="15" customHeight="1" x14ac:dyDescent="0.3">
      <c r="A204" s="19" t="s">
        <v>221</v>
      </c>
      <c r="B204" s="20" t="str">
        <f>(IF((VLOOKUP(Table1[[#This Row],[SKU]],'[1]All Skus'!$A:$Y,2,FALSE))="AKG",(VLOOKUP(Table1[[#This Row],[SKU]],'[1]All Skus'!$A:$Y,3,FALSE)), ""))</f>
        <v>Wireless mics</v>
      </c>
      <c r="C204" s="21" t="str">
        <f>(IF((VLOOKUP(Table1[[#This Row],[SKU]],'[1]All Skus'!$A:$Y,2,FALSE))="AKG",(VLOOKUP(Table1[[#This Row],[SKU]],'[1]All Skus'!$A:$Y,4,FALSE)),""))</f>
        <v xml:space="preserve">WMS40MINI Vocal Set BD US25A </v>
      </c>
      <c r="D204" s="21" t="str">
        <f>(IF((VLOOKUP(Table1[[#This Row],[SKU]],'[1]All Skus'!$A:$Y,2,FALSE))="AKG",(VLOOKUP(Table1[[#This Row],[SKU]],'[1]All Skus'!$A:$Y,5,FALSE)),""))</f>
        <v>AT610000</v>
      </c>
      <c r="E204" s="21">
        <f>(IF((VLOOKUP(Table1[[#This Row],[SKU]],'[1]All Skus'!$A:$Y,2,FALSE))="AKG",(VLOOKUP(Table1[[#This Row],[SKU]],'[1]All Skus'!$A:$Y,6,FALSE)),""))</f>
        <v>0</v>
      </c>
      <c r="F204" s="21">
        <f>(IF((VLOOKUP(Table1[[#This Row],[SKU]],'[1]All Skus'!$A:$Y,2,FALSE))="AKG",(VLOOKUP(Table1[[#This Row],[SKU]],'[1]All Skus'!$A:$Y,7,FALSE)),""))</f>
        <v>0</v>
      </c>
      <c r="G204" s="22" t="str">
        <f>(IF((VLOOKUP(Table1[[#This Row],[SKU]],'[1]All Skus'!$A:$Y,2,FALSE))="AKG",(VLOOKUP(Table1[[#This Row],[SKU]],'[1]All Skus'!$A:$Y,8,FALSE)),""))</f>
        <v>Wireless Microphone System 40 Mini</v>
      </c>
      <c r="H204" s="22" t="str">
        <f>(IF((VLOOKUP(Table1[[#This Row],[SKU]],'[1]All Skus'!$A:$Y,2,FALSE))="AKG",(VLOOKUP(Table1[[#This Row],[SKU]],'[1]All Skus'!$A:$Y,9,FALSE)),""))</f>
        <v>Plug &amp; play wireless microphone system, including SR40 mini single channel receiver, 1x HT40 mini handheld transmitter, SMPS switched mode power supply (EU/US/UK/AU), 1x AA battery</v>
      </c>
      <c r="I204" s="23">
        <f>(IF((VLOOKUP(Table1[[#This Row],[SKU]],'[1]All Skus'!$A:$Y,2,FALSE))="AKG",(VLOOKUP(Table1[[#This Row],[SKU]],'[1]All Skus'!$A:$Y,10,FALSE)),""))</f>
        <v>185</v>
      </c>
      <c r="J204" s="23">
        <f>(IF((VLOOKUP(Table1[[#This Row],[SKU]],'[1]All Skus'!$A:$Y,2,FALSE))="AKG",(VLOOKUP(Table1[[#This Row],[SKU]],'[1]All Skus'!$A:$Y,11,FALSE)),""))</f>
        <v>150</v>
      </c>
      <c r="K204" s="24">
        <f>(IF((VLOOKUP(Table1[[#This Row],[SKU]],'[1]All Skus'!$A:$Y,2,FALSE))="AKG",(VLOOKUP(Table1[[#This Row],[SKU]],'[1]All Skus'!$A:$Y,16,FALSE)),""))</f>
        <v>885038038979</v>
      </c>
      <c r="L204" s="24">
        <f>(IF((VLOOKUP(Table1[[#This Row],[SKU]],'[1]All Skus'!$A:$Y,2,FALSE))="AKG",(VLOOKUP(Table1[[#This Row],[SKU]],'[1]All Skus'!$A:$Y,17,FALSE)),""))</f>
        <v>9002761038972</v>
      </c>
      <c r="M204" s="25">
        <f>(IF((VLOOKUP(Table1[[#This Row],[SKU]],'[1]All Skus'!$A:$Y,2,FALSE))="AKG",(VLOOKUP(Table1[[#This Row],[SKU]],'[1]All Skus'!$A:$Y,18,FALSE)),""))</f>
        <v>11.5</v>
      </c>
      <c r="N204" s="25">
        <f>(IF((VLOOKUP(Table1[[#This Row],[SKU]],'[1]All Skus'!$A:$Y,2,FALSE))="AKG",(VLOOKUP(Table1[[#This Row],[SKU]],'[1]All Skus'!$A:$Y,19,FALSE)),""))</f>
        <v>9.5</v>
      </c>
      <c r="O204" s="25">
        <f>(IF((VLOOKUP(Table1[[#This Row],[SKU]],'[1]All Skus'!$A:$Y,2,FALSE))="AKG",(VLOOKUP(Table1[[#This Row],[SKU]],'[1]All Skus'!$A:$Y,20,FALSE)),""))</f>
        <v>2.5</v>
      </c>
      <c r="P204" s="25">
        <f>(IF((VLOOKUP(Table1[[#This Row],[SKU]],'[1]All Skus'!$A:$Y,2,FALSE))="AKG",(VLOOKUP(Table1[[#This Row],[SKU]],'[1]All Skus'!$A:$Y,21,FALSE)),""))</f>
        <v>2.34</v>
      </c>
      <c r="Q204" s="25" t="str">
        <f>(IF((VLOOKUP(Table1[[#This Row],[SKU]],'[1]All Skus'!$A:$Y,2,FALSE))="AKG",(VLOOKUP(Table1[[#This Row],[SKU]],'[1]All Skus'!$A:$Y,22,FALSE)),""))</f>
        <v>CN</v>
      </c>
      <c r="R204" s="25" t="str">
        <f>(IF((VLOOKUP(Table1[[#This Row],[SKU]],'[1]All Skus'!$A:$Y,2,FALSE))="AKG",(VLOOKUP(Table1[[#This Row],[SKU]],'[1]All Skus'!$A:$Y,23,FALSE)),""))</f>
        <v>Non Compliant</v>
      </c>
      <c r="S204" s="26" t="str">
        <f>(IF((VLOOKUP(Table1[[#This Row],[SKU]],'[1]All Skus'!$A:$Y,2,FALSE))="AKG",(VLOOKUP(Table1[[#This Row],[SKU]],'[1]All Skus'!$A:$Y,24,FALSE)),""))</f>
        <v>https://www.akg.com/wireless/microfones-wireless/3347X00110.html</v>
      </c>
      <c r="T204" s="27">
        <v>202</v>
      </c>
    </row>
    <row r="205" spans="1:20" ht="15" customHeight="1" x14ac:dyDescent="0.3">
      <c r="A205" s="19" t="s">
        <v>222</v>
      </c>
      <c r="B205" s="20" t="str">
        <f>(IF((VLOOKUP(Table1[[#This Row],[SKU]],'[1]All Skus'!$A:$Y,2,FALSE))="AKG",(VLOOKUP(Table1[[#This Row],[SKU]],'[1]All Skus'!$A:$Y,3,FALSE)), ""))</f>
        <v>Wireless mics</v>
      </c>
      <c r="C205" s="21" t="str">
        <f>(IF((VLOOKUP(Table1[[#This Row],[SKU]],'[1]All Skus'!$A:$Y,2,FALSE))="AKG",(VLOOKUP(Table1[[#This Row],[SKU]],'[1]All Skus'!$A:$Y,4,FALSE)),""))</f>
        <v xml:space="preserve">WMS40MINI Vocal Set BD US25B </v>
      </c>
      <c r="D205" s="21" t="str">
        <f>(IF((VLOOKUP(Table1[[#This Row],[SKU]],'[1]All Skus'!$A:$Y,2,FALSE))="AKG",(VLOOKUP(Table1[[#This Row],[SKU]],'[1]All Skus'!$A:$Y,5,FALSE)),""))</f>
        <v>AT610000</v>
      </c>
      <c r="E205" s="21">
        <f>(IF((VLOOKUP(Table1[[#This Row],[SKU]],'[1]All Skus'!$A:$Y,2,FALSE))="AKG",(VLOOKUP(Table1[[#This Row],[SKU]],'[1]All Skus'!$A:$Y,6,FALSE)),""))</f>
        <v>0</v>
      </c>
      <c r="F205" s="21">
        <f>(IF((VLOOKUP(Table1[[#This Row],[SKU]],'[1]All Skus'!$A:$Y,2,FALSE))="AKG",(VLOOKUP(Table1[[#This Row],[SKU]],'[1]All Skus'!$A:$Y,7,FALSE)),""))</f>
        <v>0</v>
      </c>
      <c r="G205" s="22" t="str">
        <f>(IF((VLOOKUP(Table1[[#This Row],[SKU]],'[1]All Skus'!$A:$Y,2,FALSE))="AKG",(VLOOKUP(Table1[[#This Row],[SKU]],'[1]All Skus'!$A:$Y,8,FALSE)),""))</f>
        <v>Wireless Microphone System 40 Mini</v>
      </c>
      <c r="H205" s="22" t="str">
        <f>(IF((VLOOKUP(Table1[[#This Row],[SKU]],'[1]All Skus'!$A:$Y,2,FALSE))="AKG",(VLOOKUP(Table1[[#This Row],[SKU]],'[1]All Skus'!$A:$Y,9,FALSE)),""))</f>
        <v>Plug &amp; play wireless microphone system, including SR40 mini single channel receiver, 1x HT40 mini handheld transmitter, SMPS switched mode power supply (EU/US/UK/AU), 1x AA battery</v>
      </c>
      <c r="I205" s="23">
        <f>(IF((VLOOKUP(Table1[[#This Row],[SKU]],'[1]All Skus'!$A:$Y,2,FALSE))="AKG",(VLOOKUP(Table1[[#This Row],[SKU]],'[1]All Skus'!$A:$Y,10,FALSE)),""))</f>
        <v>185</v>
      </c>
      <c r="J205" s="23">
        <f>(IF((VLOOKUP(Table1[[#This Row],[SKU]],'[1]All Skus'!$A:$Y,2,FALSE))="AKG",(VLOOKUP(Table1[[#This Row],[SKU]],'[1]All Skus'!$A:$Y,11,FALSE)),""))</f>
        <v>150</v>
      </c>
      <c r="K205" s="24">
        <f>(IF((VLOOKUP(Table1[[#This Row],[SKU]],'[1]All Skus'!$A:$Y,2,FALSE))="AKG",(VLOOKUP(Table1[[#This Row],[SKU]],'[1]All Skus'!$A:$Y,16,FALSE)),""))</f>
        <v>885038038986</v>
      </c>
      <c r="L205" s="24">
        <f>(IF((VLOOKUP(Table1[[#This Row],[SKU]],'[1]All Skus'!$A:$Y,2,FALSE))="AKG",(VLOOKUP(Table1[[#This Row],[SKU]],'[1]All Skus'!$A:$Y,17,FALSE)),""))</f>
        <v>9002761038989</v>
      </c>
      <c r="M205" s="25">
        <f>(IF((VLOOKUP(Table1[[#This Row],[SKU]],'[1]All Skus'!$A:$Y,2,FALSE))="AKG",(VLOOKUP(Table1[[#This Row],[SKU]],'[1]All Skus'!$A:$Y,18,FALSE)),""))</f>
        <v>11.5</v>
      </c>
      <c r="N205" s="25">
        <f>(IF((VLOOKUP(Table1[[#This Row],[SKU]],'[1]All Skus'!$A:$Y,2,FALSE))="AKG",(VLOOKUP(Table1[[#This Row],[SKU]],'[1]All Skus'!$A:$Y,19,FALSE)),""))</f>
        <v>9.5</v>
      </c>
      <c r="O205" s="25">
        <f>(IF((VLOOKUP(Table1[[#This Row],[SKU]],'[1]All Skus'!$A:$Y,2,FALSE))="AKG",(VLOOKUP(Table1[[#This Row],[SKU]],'[1]All Skus'!$A:$Y,20,FALSE)),""))</f>
        <v>2.5</v>
      </c>
      <c r="P205" s="25">
        <f>(IF((VLOOKUP(Table1[[#This Row],[SKU]],'[1]All Skus'!$A:$Y,2,FALSE))="AKG",(VLOOKUP(Table1[[#This Row],[SKU]],'[1]All Skus'!$A:$Y,21,FALSE)),""))</f>
        <v>2.34</v>
      </c>
      <c r="Q205" s="25" t="str">
        <f>(IF((VLOOKUP(Table1[[#This Row],[SKU]],'[1]All Skus'!$A:$Y,2,FALSE))="AKG",(VLOOKUP(Table1[[#This Row],[SKU]],'[1]All Skus'!$A:$Y,22,FALSE)),""))</f>
        <v>CN</v>
      </c>
      <c r="R205" s="25" t="str">
        <f>(IF((VLOOKUP(Table1[[#This Row],[SKU]],'[1]All Skus'!$A:$Y,2,FALSE))="AKG",(VLOOKUP(Table1[[#This Row],[SKU]],'[1]All Skus'!$A:$Y,23,FALSE)),""))</f>
        <v>Non Compliant</v>
      </c>
      <c r="S205" s="26" t="str">
        <f>(IF((VLOOKUP(Table1[[#This Row],[SKU]],'[1]All Skus'!$A:$Y,2,FALSE))="AKG",(VLOOKUP(Table1[[#This Row],[SKU]],'[1]All Skus'!$A:$Y,24,FALSE)),""))</f>
        <v>https://www.akg.com/wireless/microfones-wireless/3347X00120.html</v>
      </c>
      <c r="T205" s="27">
        <v>203</v>
      </c>
    </row>
    <row r="206" spans="1:20" ht="15" customHeight="1" x14ac:dyDescent="0.3">
      <c r="A206" s="19" t="s">
        <v>223</v>
      </c>
      <c r="B206" s="20" t="str">
        <f>(IF((VLOOKUP(Table1[[#This Row],[SKU]],'[1]All Skus'!$A:$Y,2,FALSE))="AKG",(VLOOKUP(Table1[[#This Row],[SKU]],'[1]All Skus'!$A:$Y,3,FALSE)), ""))</f>
        <v>Wireless mics</v>
      </c>
      <c r="C206" s="21" t="str">
        <f>(IF((VLOOKUP(Table1[[#This Row],[SKU]],'[1]All Skus'!$A:$Y,2,FALSE))="AKG",(VLOOKUP(Table1[[#This Row],[SKU]],'[1]All Skus'!$A:$Y,4,FALSE)),""))</f>
        <v xml:space="preserve">WMS40MINI Vocal Set BD US25C </v>
      </c>
      <c r="D206" s="21" t="str">
        <f>(IF((VLOOKUP(Table1[[#This Row],[SKU]],'[1]All Skus'!$A:$Y,2,FALSE))="AKG",(VLOOKUP(Table1[[#This Row],[SKU]],'[1]All Skus'!$A:$Y,5,FALSE)),""))</f>
        <v>AT610000</v>
      </c>
      <c r="E206" s="21">
        <f>(IF((VLOOKUP(Table1[[#This Row],[SKU]],'[1]All Skus'!$A:$Y,2,FALSE))="AKG",(VLOOKUP(Table1[[#This Row],[SKU]],'[1]All Skus'!$A:$Y,6,FALSE)),""))</f>
        <v>0</v>
      </c>
      <c r="F206" s="21">
        <f>(IF((VLOOKUP(Table1[[#This Row],[SKU]],'[1]All Skus'!$A:$Y,2,FALSE))="AKG",(VLOOKUP(Table1[[#This Row],[SKU]],'[1]All Skus'!$A:$Y,7,FALSE)),""))</f>
        <v>0</v>
      </c>
      <c r="G206" s="22" t="str">
        <f>(IF((VLOOKUP(Table1[[#This Row],[SKU]],'[1]All Skus'!$A:$Y,2,FALSE))="AKG",(VLOOKUP(Table1[[#This Row],[SKU]],'[1]All Skus'!$A:$Y,8,FALSE)),""))</f>
        <v>Wireless Microphone System 40 Mini</v>
      </c>
      <c r="H206" s="22" t="str">
        <f>(IF((VLOOKUP(Table1[[#This Row],[SKU]],'[1]All Skus'!$A:$Y,2,FALSE))="AKG",(VLOOKUP(Table1[[#This Row],[SKU]],'[1]All Skus'!$A:$Y,9,FALSE)),""))</f>
        <v>Plug &amp; play wireless microphone system, including SR40 mini single channel receiver, 1x HT40 mini handheld transmitter, SMPS switched mode power supply (EU/US/UK/AU), 1x AA battery</v>
      </c>
      <c r="I206" s="23">
        <f>(IF((VLOOKUP(Table1[[#This Row],[SKU]],'[1]All Skus'!$A:$Y,2,FALSE))="AKG",(VLOOKUP(Table1[[#This Row],[SKU]],'[1]All Skus'!$A:$Y,10,FALSE)),""))</f>
        <v>185</v>
      </c>
      <c r="J206" s="23">
        <f>(IF((VLOOKUP(Table1[[#This Row],[SKU]],'[1]All Skus'!$A:$Y,2,FALSE))="AKG",(VLOOKUP(Table1[[#This Row],[SKU]],'[1]All Skus'!$A:$Y,11,FALSE)),""))</f>
        <v>150</v>
      </c>
      <c r="K206" s="24">
        <f>(IF((VLOOKUP(Table1[[#This Row],[SKU]],'[1]All Skus'!$A:$Y,2,FALSE))="AKG",(VLOOKUP(Table1[[#This Row],[SKU]],'[1]All Skus'!$A:$Y,16,FALSE)),""))</f>
        <v>885038038993</v>
      </c>
      <c r="L206" s="24">
        <f>(IF((VLOOKUP(Table1[[#This Row],[SKU]],'[1]All Skus'!$A:$Y,2,FALSE))="AKG",(VLOOKUP(Table1[[#This Row],[SKU]],'[1]All Skus'!$A:$Y,17,FALSE)),""))</f>
        <v>9002761038996</v>
      </c>
      <c r="M206" s="25">
        <f>(IF((VLOOKUP(Table1[[#This Row],[SKU]],'[1]All Skus'!$A:$Y,2,FALSE))="AKG",(VLOOKUP(Table1[[#This Row],[SKU]],'[1]All Skus'!$A:$Y,18,FALSE)),""))</f>
        <v>11.5</v>
      </c>
      <c r="N206" s="25">
        <f>(IF((VLOOKUP(Table1[[#This Row],[SKU]],'[1]All Skus'!$A:$Y,2,FALSE))="AKG",(VLOOKUP(Table1[[#This Row],[SKU]],'[1]All Skus'!$A:$Y,19,FALSE)),""))</f>
        <v>9.5</v>
      </c>
      <c r="O206" s="25">
        <f>(IF((VLOOKUP(Table1[[#This Row],[SKU]],'[1]All Skus'!$A:$Y,2,FALSE))="AKG",(VLOOKUP(Table1[[#This Row],[SKU]],'[1]All Skus'!$A:$Y,20,FALSE)),""))</f>
        <v>2.5</v>
      </c>
      <c r="P206" s="25">
        <f>(IF((VLOOKUP(Table1[[#This Row],[SKU]],'[1]All Skus'!$A:$Y,2,FALSE))="AKG",(VLOOKUP(Table1[[#This Row],[SKU]],'[1]All Skus'!$A:$Y,21,FALSE)),""))</f>
        <v>2.34</v>
      </c>
      <c r="Q206" s="25" t="str">
        <f>(IF((VLOOKUP(Table1[[#This Row],[SKU]],'[1]All Skus'!$A:$Y,2,FALSE))="AKG",(VLOOKUP(Table1[[#This Row],[SKU]],'[1]All Skus'!$A:$Y,22,FALSE)),""))</f>
        <v>CN</v>
      </c>
      <c r="R206" s="25" t="str">
        <f>(IF((VLOOKUP(Table1[[#This Row],[SKU]],'[1]All Skus'!$A:$Y,2,FALSE))="AKG",(VLOOKUP(Table1[[#This Row],[SKU]],'[1]All Skus'!$A:$Y,23,FALSE)),""))</f>
        <v>Non Compliant</v>
      </c>
      <c r="S206" s="26" t="str">
        <f>(IF((VLOOKUP(Table1[[#This Row],[SKU]],'[1]All Skus'!$A:$Y,2,FALSE))="AKG",(VLOOKUP(Table1[[#This Row],[SKU]],'[1]All Skus'!$A:$Y,24,FALSE)),""))</f>
        <v>https://www.akg.com/wireless/microfones-wireless/3347X00130.html</v>
      </c>
      <c r="T206" s="27">
        <v>204</v>
      </c>
    </row>
    <row r="207" spans="1:20" ht="15" customHeight="1" x14ac:dyDescent="0.3">
      <c r="A207" s="19" t="s">
        <v>224</v>
      </c>
      <c r="B207" s="20" t="str">
        <f>(IF((VLOOKUP(Table1[[#This Row],[SKU]],'[1]All Skus'!$A:$Y,2,FALSE))="AKG",(VLOOKUP(Table1[[#This Row],[SKU]],'[1]All Skus'!$A:$Y,3,FALSE)), ""))</f>
        <v>Wireless mics</v>
      </c>
      <c r="C207" s="21" t="str">
        <f>(IF((VLOOKUP(Table1[[#This Row],[SKU]],'[1]All Skus'!$A:$Y,2,FALSE))="AKG",(VLOOKUP(Table1[[#This Row],[SKU]],'[1]All Skus'!$A:$Y,4,FALSE)),""))</f>
        <v xml:space="preserve">WMS40MINI Vocal Set BD US25D </v>
      </c>
      <c r="D207" s="21" t="str">
        <f>(IF((VLOOKUP(Table1[[#This Row],[SKU]],'[1]All Skus'!$A:$Y,2,FALSE))="AKG",(VLOOKUP(Table1[[#This Row],[SKU]],'[1]All Skus'!$A:$Y,5,FALSE)),""))</f>
        <v>AT610000</v>
      </c>
      <c r="E207" s="21">
        <f>(IF((VLOOKUP(Table1[[#This Row],[SKU]],'[1]All Skus'!$A:$Y,2,FALSE))="AKG",(VLOOKUP(Table1[[#This Row],[SKU]],'[1]All Skus'!$A:$Y,6,FALSE)),""))</f>
        <v>0</v>
      </c>
      <c r="F207" s="21">
        <f>(IF((VLOOKUP(Table1[[#This Row],[SKU]],'[1]All Skus'!$A:$Y,2,FALSE))="AKG",(VLOOKUP(Table1[[#This Row],[SKU]],'[1]All Skus'!$A:$Y,7,FALSE)),""))</f>
        <v>0</v>
      </c>
      <c r="G207" s="22" t="str">
        <f>(IF((VLOOKUP(Table1[[#This Row],[SKU]],'[1]All Skus'!$A:$Y,2,FALSE))="AKG",(VLOOKUP(Table1[[#This Row],[SKU]],'[1]All Skus'!$A:$Y,8,FALSE)),""))</f>
        <v>Wireless Microphone System 40 Mini</v>
      </c>
      <c r="H207" s="22" t="str">
        <f>(IF((VLOOKUP(Table1[[#This Row],[SKU]],'[1]All Skus'!$A:$Y,2,FALSE))="AKG",(VLOOKUP(Table1[[#This Row],[SKU]],'[1]All Skus'!$A:$Y,9,FALSE)),""))</f>
        <v>Plug &amp; play wireless microphone system, including SR40 mini single channel receiver, 1x HT40 mini handheld transmitter, SMPS switched mode power supply (EU/US/UK/AU), 1x AA battery</v>
      </c>
      <c r="I207" s="23">
        <f>(IF((VLOOKUP(Table1[[#This Row],[SKU]],'[1]All Skus'!$A:$Y,2,FALSE))="AKG",(VLOOKUP(Table1[[#This Row],[SKU]],'[1]All Skus'!$A:$Y,10,FALSE)),""))</f>
        <v>185</v>
      </c>
      <c r="J207" s="23">
        <f>(IF((VLOOKUP(Table1[[#This Row],[SKU]],'[1]All Skus'!$A:$Y,2,FALSE))="AKG",(VLOOKUP(Table1[[#This Row],[SKU]],'[1]All Skus'!$A:$Y,11,FALSE)),""))</f>
        <v>150</v>
      </c>
      <c r="K207" s="24">
        <f>(IF((VLOOKUP(Table1[[#This Row],[SKU]],'[1]All Skus'!$A:$Y,2,FALSE))="AKG",(VLOOKUP(Table1[[#This Row],[SKU]],'[1]All Skus'!$A:$Y,16,FALSE)),""))</f>
        <v>885038039006</v>
      </c>
      <c r="L207" s="24">
        <f>(IF((VLOOKUP(Table1[[#This Row],[SKU]],'[1]All Skus'!$A:$Y,2,FALSE))="AKG",(VLOOKUP(Table1[[#This Row],[SKU]],'[1]All Skus'!$A:$Y,17,FALSE)),""))</f>
        <v>9002761039009</v>
      </c>
      <c r="M207" s="25">
        <f>(IF((VLOOKUP(Table1[[#This Row],[SKU]],'[1]All Skus'!$A:$Y,2,FALSE))="AKG",(VLOOKUP(Table1[[#This Row],[SKU]],'[1]All Skus'!$A:$Y,18,FALSE)),""))</f>
        <v>11.5</v>
      </c>
      <c r="N207" s="25">
        <f>(IF((VLOOKUP(Table1[[#This Row],[SKU]],'[1]All Skus'!$A:$Y,2,FALSE))="AKG",(VLOOKUP(Table1[[#This Row],[SKU]],'[1]All Skus'!$A:$Y,19,FALSE)),""))</f>
        <v>9.5</v>
      </c>
      <c r="O207" s="25">
        <f>(IF((VLOOKUP(Table1[[#This Row],[SKU]],'[1]All Skus'!$A:$Y,2,FALSE))="AKG",(VLOOKUP(Table1[[#This Row],[SKU]],'[1]All Skus'!$A:$Y,20,FALSE)),""))</f>
        <v>2.5</v>
      </c>
      <c r="P207" s="25">
        <f>(IF((VLOOKUP(Table1[[#This Row],[SKU]],'[1]All Skus'!$A:$Y,2,FALSE))="AKG",(VLOOKUP(Table1[[#This Row],[SKU]],'[1]All Skus'!$A:$Y,21,FALSE)),""))</f>
        <v>2.34</v>
      </c>
      <c r="Q207" s="25" t="str">
        <f>(IF((VLOOKUP(Table1[[#This Row],[SKU]],'[1]All Skus'!$A:$Y,2,FALSE))="AKG",(VLOOKUP(Table1[[#This Row],[SKU]],'[1]All Skus'!$A:$Y,22,FALSE)),""))</f>
        <v>CN</v>
      </c>
      <c r="R207" s="25" t="str">
        <f>(IF((VLOOKUP(Table1[[#This Row],[SKU]],'[1]All Skus'!$A:$Y,2,FALSE))="AKG",(VLOOKUP(Table1[[#This Row],[SKU]],'[1]All Skus'!$A:$Y,23,FALSE)),""))</f>
        <v>Non Compliant</v>
      </c>
      <c r="S207" s="26" t="str">
        <f>(IF((VLOOKUP(Table1[[#This Row],[SKU]],'[1]All Skus'!$A:$Y,2,FALSE))="AKG",(VLOOKUP(Table1[[#This Row],[SKU]],'[1]All Skus'!$A:$Y,24,FALSE)),""))</f>
        <v>https://www.akg.com/Wireless/wireless-components/3347X00140.html</v>
      </c>
      <c r="T207" s="27">
        <v>205</v>
      </c>
    </row>
    <row r="208" spans="1:20" ht="15" customHeight="1" x14ac:dyDescent="0.3">
      <c r="A208" s="29" t="s">
        <v>225</v>
      </c>
      <c r="B208" s="20" t="str">
        <f>(IF((VLOOKUP(Table1[[#This Row],[SKU]],'[1]All Skus'!$A:$Y,2,FALSE))="AKG",(VLOOKUP(Table1[[#This Row],[SKU]],'[1]All Skus'!$A:$Y,3,FALSE)), ""))</f>
        <v>Wireless mics</v>
      </c>
      <c r="C208" s="21" t="str">
        <f>(IF((VLOOKUP(Table1[[#This Row],[SKU]],'[1]All Skus'!$A:$Y,2,FALSE))="AKG",(VLOOKUP(Table1[[#This Row],[SKU]],'[1]All Skus'!$A:$Y,4,FALSE)),""))</f>
        <v xml:space="preserve">WMS40MINI Instrumental Set BD US25A </v>
      </c>
      <c r="D208" s="21" t="str">
        <f>(IF((VLOOKUP(Table1[[#This Row],[SKU]],'[1]All Skus'!$A:$Y,2,FALSE))="AKG",(VLOOKUP(Table1[[#This Row],[SKU]],'[1]All Skus'!$A:$Y,5,FALSE)),""))</f>
        <v>AT610000</v>
      </c>
      <c r="E208" s="21">
        <f>(IF((VLOOKUP(Table1[[#This Row],[SKU]],'[1]All Skus'!$A:$Y,2,FALSE))="AKG",(VLOOKUP(Table1[[#This Row],[SKU]],'[1]All Skus'!$A:$Y,6,FALSE)),""))</f>
        <v>0</v>
      </c>
      <c r="F208" s="21">
        <f>(IF((VLOOKUP(Table1[[#This Row],[SKU]],'[1]All Skus'!$A:$Y,2,FALSE))="AKG",(VLOOKUP(Table1[[#This Row],[SKU]],'[1]All Skus'!$A:$Y,7,FALSE)),""))</f>
        <v>0</v>
      </c>
      <c r="G208" s="22" t="str">
        <f>(IF((VLOOKUP(Table1[[#This Row],[SKU]],'[1]All Skus'!$A:$Y,2,FALSE))="AKG",(VLOOKUP(Table1[[#This Row],[SKU]],'[1]All Skus'!$A:$Y,8,FALSE)),""))</f>
        <v>Wireless Microphone System 40 Mini</v>
      </c>
      <c r="H208" s="22" t="str">
        <f>(IF((VLOOKUP(Table1[[#This Row],[SKU]],'[1]All Skus'!$A:$Y,2,FALSE))="AKG",(VLOOKUP(Table1[[#This Row],[SKU]],'[1]All Skus'!$A:$Y,9,FALSE)),""))</f>
        <v>Plug &amp; play wireless microphone system, including SR40 mini single channel receiver, 1x PT40 mini pocket transmitter, 1x instrument cable, SMPS switched mode power supply (EU/US/UK/AU), 1x AA batteries</v>
      </c>
      <c r="I208" s="23">
        <f>(IF((VLOOKUP(Table1[[#This Row],[SKU]],'[1]All Skus'!$A:$Y,2,FALSE))="AKG",(VLOOKUP(Table1[[#This Row],[SKU]],'[1]All Skus'!$A:$Y,10,FALSE)),""))</f>
        <v>245</v>
      </c>
      <c r="J208" s="23">
        <f>(IF((VLOOKUP(Table1[[#This Row],[SKU]],'[1]All Skus'!$A:$Y,2,FALSE))="AKG",(VLOOKUP(Table1[[#This Row],[SKU]],'[1]All Skus'!$A:$Y,11,FALSE)),""))</f>
        <v>200</v>
      </c>
      <c r="K208" s="24">
        <f>(IF((VLOOKUP(Table1[[#This Row],[SKU]],'[1]All Skus'!$A:$Y,2,FALSE))="AKG",(VLOOKUP(Table1[[#This Row],[SKU]],'[1]All Skus'!$A:$Y,16,FALSE)),""))</f>
        <v>885038038931</v>
      </c>
      <c r="L208" s="24">
        <f>(IF((VLOOKUP(Table1[[#This Row],[SKU]],'[1]All Skus'!$A:$Y,2,FALSE))="AKG",(VLOOKUP(Table1[[#This Row],[SKU]],'[1]All Skus'!$A:$Y,17,FALSE)),""))</f>
        <v>9002761038934</v>
      </c>
      <c r="M208" s="25">
        <f>(IF((VLOOKUP(Table1[[#This Row],[SKU]],'[1]All Skus'!$A:$Y,2,FALSE))="AKG",(VLOOKUP(Table1[[#This Row],[SKU]],'[1]All Skus'!$A:$Y,18,FALSE)),""))</f>
        <v>9</v>
      </c>
      <c r="N208" s="25">
        <f>(IF((VLOOKUP(Table1[[#This Row],[SKU]],'[1]All Skus'!$A:$Y,2,FALSE))="AKG",(VLOOKUP(Table1[[#This Row],[SKU]],'[1]All Skus'!$A:$Y,19,FALSE)),""))</f>
        <v>12</v>
      </c>
      <c r="O208" s="25">
        <f>(IF((VLOOKUP(Table1[[#This Row],[SKU]],'[1]All Skus'!$A:$Y,2,FALSE))="AKG",(VLOOKUP(Table1[[#This Row],[SKU]],'[1]All Skus'!$A:$Y,20,FALSE)),""))</f>
        <v>2.5</v>
      </c>
      <c r="P208" s="25">
        <f>(IF((VLOOKUP(Table1[[#This Row],[SKU]],'[1]All Skus'!$A:$Y,2,FALSE))="AKG",(VLOOKUP(Table1[[#This Row],[SKU]],'[1]All Skus'!$A:$Y,21,FALSE)),""))</f>
        <v>2.34</v>
      </c>
      <c r="Q208" s="25" t="str">
        <f>(IF((VLOOKUP(Table1[[#This Row],[SKU]],'[1]All Skus'!$A:$Y,2,FALSE))="AKG",(VLOOKUP(Table1[[#This Row],[SKU]],'[1]All Skus'!$A:$Y,22,FALSE)),""))</f>
        <v>CN</v>
      </c>
      <c r="R208" s="25" t="str">
        <f>(IF((VLOOKUP(Table1[[#This Row],[SKU]],'[1]All Skus'!$A:$Y,2,FALSE))="AKG",(VLOOKUP(Table1[[#This Row],[SKU]],'[1]All Skus'!$A:$Y,23,FALSE)),""))</f>
        <v>Non Compliant</v>
      </c>
      <c r="S208" s="26" t="str">
        <f>(IF((VLOOKUP(Table1[[#This Row],[SKU]],'[1]All Skus'!$A:$Y,2,FALSE))="AKG",(VLOOKUP(Table1[[#This Row],[SKU]],'[1]All Skus'!$A:$Y,24,FALSE)),""))</f>
        <v>https://www.akg.com/wireless/microfones-wireless/3348H00110.html</v>
      </c>
      <c r="T208" s="27">
        <v>206</v>
      </c>
    </row>
    <row r="209" spans="1:20" ht="15" customHeight="1" x14ac:dyDescent="0.3">
      <c r="A209" s="29" t="s">
        <v>226</v>
      </c>
      <c r="B209" s="20" t="str">
        <f>(IF((VLOOKUP(Table1[[#This Row],[SKU]],'[1]All Skus'!$A:$Y,2,FALSE))="AKG",(VLOOKUP(Table1[[#This Row],[SKU]],'[1]All Skus'!$A:$Y,3,FALSE)), ""))</f>
        <v>Wireless mics</v>
      </c>
      <c r="C209" s="21" t="str">
        <f>(IF((VLOOKUP(Table1[[#This Row],[SKU]],'[1]All Skus'!$A:$Y,2,FALSE))="AKG",(VLOOKUP(Table1[[#This Row],[SKU]],'[1]All Skus'!$A:$Y,4,FALSE)),""))</f>
        <v xml:space="preserve">WMS40MINI Instrumetnal Set BD US25B </v>
      </c>
      <c r="D209" s="21" t="str">
        <f>(IF((VLOOKUP(Table1[[#This Row],[SKU]],'[1]All Skus'!$A:$Y,2,FALSE))="AKG",(VLOOKUP(Table1[[#This Row],[SKU]],'[1]All Skus'!$A:$Y,5,FALSE)),""))</f>
        <v>AT610000</v>
      </c>
      <c r="E209" s="21">
        <f>(IF((VLOOKUP(Table1[[#This Row],[SKU]],'[1]All Skus'!$A:$Y,2,FALSE))="AKG",(VLOOKUP(Table1[[#This Row],[SKU]],'[1]All Skus'!$A:$Y,6,FALSE)),""))</f>
        <v>0</v>
      </c>
      <c r="F209" s="21">
        <f>(IF((VLOOKUP(Table1[[#This Row],[SKU]],'[1]All Skus'!$A:$Y,2,FALSE))="AKG",(VLOOKUP(Table1[[#This Row],[SKU]],'[1]All Skus'!$A:$Y,7,FALSE)),""))</f>
        <v>0</v>
      </c>
      <c r="G209" s="22" t="str">
        <f>(IF((VLOOKUP(Table1[[#This Row],[SKU]],'[1]All Skus'!$A:$Y,2,FALSE))="AKG",(VLOOKUP(Table1[[#This Row],[SKU]],'[1]All Skus'!$A:$Y,8,FALSE)),""))</f>
        <v>Wireless Microphone System 40 Mini</v>
      </c>
      <c r="H209" s="22" t="str">
        <f>(IF((VLOOKUP(Table1[[#This Row],[SKU]],'[1]All Skus'!$A:$Y,2,FALSE))="AKG",(VLOOKUP(Table1[[#This Row],[SKU]],'[1]All Skus'!$A:$Y,9,FALSE)),""))</f>
        <v>Plug &amp; play wireless microphone system, including SR40 mini single channel receiver, 1x PT40 mini pocket transmitter, 1x instrument cable, SMPS switched mode power supply (EU/US/UK/AU), 1x AA batteries</v>
      </c>
      <c r="I209" s="23">
        <f>(IF((VLOOKUP(Table1[[#This Row],[SKU]],'[1]All Skus'!$A:$Y,2,FALSE))="AKG",(VLOOKUP(Table1[[#This Row],[SKU]],'[1]All Skus'!$A:$Y,10,FALSE)),""))</f>
        <v>245</v>
      </c>
      <c r="J209" s="23">
        <f>(IF((VLOOKUP(Table1[[#This Row],[SKU]],'[1]All Skus'!$A:$Y,2,FALSE))="AKG",(VLOOKUP(Table1[[#This Row],[SKU]],'[1]All Skus'!$A:$Y,11,FALSE)),""))</f>
        <v>200</v>
      </c>
      <c r="K209" s="24">
        <f>(IF((VLOOKUP(Table1[[#This Row],[SKU]],'[1]All Skus'!$A:$Y,2,FALSE))="AKG",(VLOOKUP(Table1[[#This Row],[SKU]],'[1]All Skus'!$A:$Y,16,FALSE)),""))</f>
        <v>885038038948</v>
      </c>
      <c r="L209" s="24">
        <f>(IF((VLOOKUP(Table1[[#This Row],[SKU]],'[1]All Skus'!$A:$Y,2,FALSE))="AKG",(VLOOKUP(Table1[[#This Row],[SKU]],'[1]All Skus'!$A:$Y,17,FALSE)),""))</f>
        <v>9002761038941</v>
      </c>
      <c r="M209" s="25">
        <f>(IF((VLOOKUP(Table1[[#This Row],[SKU]],'[1]All Skus'!$A:$Y,2,FALSE))="AKG",(VLOOKUP(Table1[[#This Row],[SKU]],'[1]All Skus'!$A:$Y,18,FALSE)),""))</f>
        <v>11.5</v>
      </c>
      <c r="N209" s="25">
        <f>(IF((VLOOKUP(Table1[[#This Row],[SKU]],'[1]All Skus'!$A:$Y,2,FALSE))="AKG",(VLOOKUP(Table1[[#This Row],[SKU]],'[1]All Skus'!$A:$Y,19,FALSE)),""))</f>
        <v>9.5</v>
      </c>
      <c r="O209" s="25">
        <f>(IF((VLOOKUP(Table1[[#This Row],[SKU]],'[1]All Skus'!$A:$Y,2,FALSE))="AKG",(VLOOKUP(Table1[[#This Row],[SKU]],'[1]All Skus'!$A:$Y,20,FALSE)),""))</f>
        <v>2.5</v>
      </c>
      <c r="P209" s="25">
        <f>(IF((VLOOKUP(Table1[[#This Row],[SKU]],'[1]All Skus'!$A:$Y,2,FALSE))="AKG",(VLOOKUP(Table1[[#This Row],[SKU]],'[1]All Skus'!$A:$Y,21,FALSE)),""))</f>
        <v>2.34</v>
      </c>
      <c r="Q209" s="25" t="str">
        <f>(IF((VLOOKUP(Table1[[#This Row],[SKU]],'[1]All Skus'!$A:$Y,2,FALSE))="AKG",(VLOOKUP(Table1[[#This Row],[SKU]],'[1]All Skus'!$A:$Y,22,FALSE)),""))</f>
        <v>CN</v>
      </c>
      <c r="R209" s="25" t="str">
        <f>(IF((VLOOKUP(Table1[[#This Row],[SKU]],'[1]All Skus'!$A:$Y,2,FALSE))="AKG",(VLOOKUP(Table1[[#This Row],[SKU]],'[1]All Skus'!$A:$Y,23,FALSE)),""))</f>
        <v>Non Compliant</v>
      </c>
      <c r="S209" s="26" t="str">
        <f>(IF((VLOOKUP(Table1[[#This Row],[SKU]],'[1]All Skus'!$A:$Y,2,FALSE))="AKG",(VLOOKUP(Table1[[#This Row],[SKU]],'[1]All Skus'!$A:$Y,24,FALSE)),""))</f>
        <v>https://www.akg.com/Wireless/wireless-components/3348H00120.html</v>
      </c>
      <c r="T209" s="27">
        <v>207</v>
      </c>
    </row>
    <row r="210" spans="1:20" ht="15" customHeight="1" x14ac:dyDescent="0.3">
      <c r="A210" s="29" t="s">
        <v>227</v>
      </c>
      <c r="B210" s="20" t="str">
        <f>(IF((VLOOKUP(Table1[[#This Row],[SKU]],'[1]All Skus'!$A:$Y,2,FALSE))="AKG",(VLOOKUP(Table1[[#This Row],[SKU]],'[1]All Skus'!$A:$Y,3,FALSE)), ""))</f>
        <v>Wireless mics</v>
      </c>
      <c r="C210" s="21" t="str">
        <f>(IF((VLOOKUP(Table1[[#This Row],[SKU]],'[1]All Skus'!$A:$Y,2,FALSE))="AKG",(VLOOKUP(Table1[[#This Row],[SKU]],'[1]All Skus'!$A:$Y,4,FALSE)),""))</f>
        <v xml:space="preserve">WMS40MINI Instrumental Set BD US25C </v>
      </c>
      <c r="D210" s="21" t="str">
        <f>(IF((VLOOKUP(Table1[[#This Row],[SKU]],'[1]All Skus'!$A:$Y,2,FALSE))="AKG",(VLOOKUP(Table1[[#This Row],[SKU]],'[1]All Skus'!$A:$Y,5,FALSE)),""))</f>
        <v>AT610000</v>
      </c>
      <c r="E210" s="21">
        <f>(IF((VLOOKUP(Table1[[#This Row],[SKU]],'[1]All Skus'!$A:$Y,2,FALSE))="AKG",(VLOOKUP(Table1[[#This Row],[SKU]],'[1]All Skus'!$A:$Y,6,FALSE)),""))</f>
        <v>0</v>
      </c>
      <c r="F210" s="21">
        <f>(IF((VLOOKUP(Table1[[#This Row],[SKU]],'[1]All Skus'!$A:$Y,2,FALSE))="AKG",(VLOOKUP(Table1[[#This Row],[SKU]],'[1]All Skus'!$A:$Y,7,FALSE)),""))</f>
        <v>0</v>
      </c>
      <c r="G210" s="22" t="str">
        <f>(IF((VLOOKUP(Table1[[#This Row],[SKU]],'[1]All Skus'!$A:$Y,2,FALSE))="AKG",(VLOOKUP(Table1[[#This Row],[SKU]],'[1]All Skus'!$A:$Y,8,FALSE)),""))</f>
        <v>Wireless Microphone System 40 Mini</v>
      </c>
      <c r="H210" s="22" t="str">
        <f>(IF((VLOOKUP(Table1[[#This Row],[SKU]],'[1]All Skus'!$A:$Y,2,FALSE))="AKG",(VLOOKUP(Table1[[#This Row],[SKU]],'[1]All Skus'!$A:$Y,9,FALSE)),""))</f>
        <v>Plug &amp; play wireless microphone system, including SR40 mini single channel receiver, 1x PT40 mini pocket transmitter, 1x instrument cable, SMPS switched mode power supply (EU/US/UK/AU), 1x AA batteries</v>
      </c>
      <c r="I210" s="23">
        <f>(IF((VLOOKUP(Table1[[#This Row],[SKU]],'[1]All Skus'!$A:$Y,2,FALSE))="AKG",(VLOOKUP(Table1[[#This Row],[SKU]],'[1]All Skus'!$A:$Y,10,FALSE)),""))</f>
        <v>220</v>
      </c>
      <c r="J210" s="23">
        <f>(IF((VLOOKUP(Table1[[#This Row],[SKU]],'[1]All Skus'!$A:$Y,2,FALSE))="AKG",(VLOOKUP(Table1[[#This Row],[SKU]],'[1]All Skus'!$A:$Y,11,FALSE)),""))</f>
        <v>180</v>
      </c>
      <c r="K210" s="24">
        <f>(IF((VLOOKUP(Table1[[#This Row],[SKU]],'[1]All Skus'!$A:$Y,2,FALSE))="AKG",(VLOOKUP(Table1[[#This Row],[SKU]],'[1]All Skus'!$A:$Y,16,FALSE)),""))</f>
        <v>885038038955</v>
      </c>
      <c r="L210" s="24">
        <f>(IF((VLOOKUP(Table1[[#This Row],[SKU]],'[1]All Skus'!$A:$Y,2,FALSE))="AKG",(VLOOKUP(Table1[[#This Row],[SKU]],'[1]All Skus'!$A:$Y,17,FALSE)),""))</f>
        <v>9002761038958</v>
      </c>
      <c r="M210" s="25">
        <f>(IF((VLOOKUP(Table1[[#This Row],[SKU]],'[1]All Skus'!$A:$Y,2,FALSE))="AKG",(VLOOKUP(Table1[[#This Row],[SKU]],'[1]All Skus'!$A:$Y,18,FALSE)),""))</f>
        <v>11.5</v>
      </c>
      <c r="N210" s="25">
        <f>(IF((VLOOKUP(Table1[[#This Row],[SKU]],'[1]All Skus'!$A:$Y,2,FALSE))="AKG",(VLOOKUP(Table1[[#This Row],[SKU]],'[1]All Skus'!$A:$Y,19,FALSE)),""))</f>
        <v>9.5</v>
      </c>
      <c r="O210" s="25">
        <f>(IF((VLOOKUP(Table1[[#This Row],[SKU]],'[1]All Skus'!$A:$Y,2,FALSE))="AKG",(VLOOKUP(Table1[[#This Row],[SKU]],'[1]All Skus'!$A:$Y,20,FALSE)),""))</f>
        <v>2.5</v>
      </c>
      <c r="P210" s="25">
        <f>(IF((VLOOKUP(Table1[[#This Row],[SKU]],'[1]All Skus'!$A:$Y,2,FALSE))="AKG",(VLOOKUP(Table1[[#This Row],[SKU]],'[1]All Skus'!$A:$Y,21,FALSE)),""))</f>
        <v>2.34</v>
      </c>
      <c r="Q210" s="25" t="str">
        <f>(IF((VLOOKUP(Table1[[#This Row],[SKU]],'[1]All Skus'!$A:$Y,2,FALSE))="AKG",(VLOOKUP(Table1[[#This Row],[SKU]],'[1]All Skus'!$A:$Y,22,FALSE)),""))</f>
        <v>CN</v>
      </c>
      <c r="R210" s="25" t="str">
        <f>(IF((VLOOKUP(Table1[[#This Row],[SKU]],'[1]All Skus'!$A:$Y,2,FALSE))="AKG",(VLOOKUP(Table1[[#This Row],[SKU]],'[1]All Skus'!$A:$Y,23,FALSE)),""))</f>
        <v>Non Compliant</v>
      </c>
      <c r="S210" s="26" t="str">
        <f>(IF((VLOOKUP(Table1[[#This Row],[SKU]],'[1]All Skus'!$A:$Y,2,FALSE))="AKG",(VLOOKUP(Table1[[#This Row],[SKU]],'[1]All Skus'!$A:$Y,24,FALSE)),""))</f>
        <v>https://www.akg.com/Wireless/wireless-components/3348H00130.html</v>
      </c>
      <c r="T210" s="27">
        <v>208</v>
      </c>
    </row>
    <row r="211" spans="1:20" ht="15" customHeight="1" x14ac:dyDescent="0.3">
      <c r="A211" s="19" t="s">
        <v>228</v>
      </c>
      <c r="B211" s="20" t="str">
        <f>(IF((VLOOKUP(Table1[[#This Row],[SKU]],'[1]All Skus'!$A:$Y,2,FALSE))="AKG",(VLOOKUP(Table1[[#This Row],[SKU]],'[1]All Skus'!$A:$Y,3,FALSE)), ""))</f>
        <v>Wireless mics</v>
      </c>
      <c r="C211" s="21" t="str">
        <f>(IF((VLOOKUP(Table1[[#This Row],[SKU]],'[1]All Skus'!$A:$Y,2,FALSE))="AKG",(VLOOKUP(Table1[[#This Row],[SKU]],'[1]All Skus'!$A:$Y,4,FALSE)),""))</f>
        <v xml:space="preserve">WMS40MINI Instrumental Set BD US25D </v>
      </c>
      <c r="D211" s="21" t="str">
        <f>(IF((VLOOKUP(Table1[[#This Row],[SKU]],'[1]All Skus'!$A:$Y,2,FALSE))="AKG",(VLOOKUP(Table1[[#This Row],[SKU]],'[1]All Skus'!$A:$Y,5,FALSE)),""))</f>
        <v>AT610000</v>
      </c>
      <c r="E211" s="21">
        <f>(IF((VLOOKUP(Table1[[#This Row],[SKU]],'[1]All Skus'!$A:$Y,2,FALSE))="AKG",(VLOOKUP(Table1[[#This Row],[SKU]],'[1]All Skus'!$A:$Y,6,FALSE)),""))</f>
        <v>0</v>
      </c>
      <c r="F211" s="21">
        <f>(IF((VLOOKUP(Table1[[#This Row],[SKU]],'[1]All Skus'!$A:$Y,2,FALSE))="AKG",(VLOOKUP(Table1[[#This Row],[SKU]],'[1]All Skus'!$A:$Y,7,FALSE)),""))</f>
        <v>0</v>
      </c>
      <c r="G211" s="22" t="str">
        <f>(IF((VLOOKUP(Table1[[#This Row],[SKU]],'[1]All Skus'!$A:$Y,2,FALSE))="AKG",(VLOOKUP(Table1[[#This Row],[SKU]],'[1]All Skus'!$A:$Y,8,FALSE)),""))</f>
        <v>Wireless Microphone System 40 Mini</v>
      </c>
      <c r="H211" s="22" t="str">
        <f>(IF((VLOOKUP(Table1[[#This Row],[SKU]],'[1]All Skus'!$A:$Y,2,FALSE))="AKG",(VLOOKUP(Table1[[#This Row],[SKU]],'[1]All Skus'!$A:$Y,9,FALSE)),""))</f>
        <v>Plug &amp; play wireless microphone system, including SR40 mini single channel receiver, 1x PT40 mini pocket transmitter, 1x instrument cable, SMPS switched mode power supply (EU/US/UK/AU), 1x AA batteries</v>
      </c>
      <c r="I211" s="23">
        <f>(IF((VLOOKUP(Table1[[#This Row],[SKU]],'[1]All Skus'!$A:$Y,2,FALSE))="AKG",(VLOOKUP(Table1[[#This Row],[SKU]],'[1]All Skus'!$A:$Y,10,FALSE)),""))</f>
        <v>245</v>
      </c>
      <c r="J211" s="23">
        <f>(IF((VLOOKUP(Table1[[#This Row],[SKU]],'[1]All Skus'!$A:$Y,2,FALSE))="AKG",(VLOOKUP(Table1[[#This Row],[SKU]],'[1]All Skus'!$A:$Y,11,FALSE)),""))</f>
        <v>200</v>
      </c>
      <c r="K211" s="24">
        <f>(IF((VLOOKUP(Table1[[#This Row],[SKU]],'[1]All Skus'!$A:$Y,2,FALSE))="AKG",(VLOOKUP(Table1[[#This Row],[SKU]],'[1]All Skus'!$A:$Y,16,FALSE)),""))</f>
        <v>885038038962</v>
      </c>
      <c r="L211" s="24">
        <f>(IF((VLOOKUP(Table1[[#This Row],[SKU]],'[1]All Skus'!$A:$Y,2,FALSE))="AKG",(VLOOKUP(Table1[[#This Row],[SKU]],'[1]All Skus'!$A:$Y,17,FALSE)),""))</f>
        <v>9002761038965</v>
      </c>
      <c r="M211" s="25">
        <f>(IF((VLOOKUP(Table1[[#This Row],[SKU]],'[1]All Skus'!$A:$Y,2,FALSE))="AKG",(VLOOKUP(Table1[[#This Row],[SKU]],'[1]All Skus'!$A:$Y,18,FALSE)),""))</f>
        <v>11.5</v>
      </c>
      <c r="N211" s="25">
        <f>(IF((VLOOKUP(Table1[[#This Row],[SKU]],'[1]All Skus'!$A:$Y,2,FALSE))="AKG",(VLOOKUP(Table1[[#This Row],[SKU]],'[1]All Skus'!$A:$Y,19,FALSE)),""))</f>
        <v>9.5</v>
      </c>
      <c r="O211" s="25">
        <f>(IF((VLOOKUP(Table1[[#This Row],[SKU]],'[1]All Skus'!$A:$Y,2,FALSE))="AKG",(VLOOKUP(Table1[[#This Row],[SKU]],'[1]All Skus'!$A:$Y,20,FALSE)),""))</f>
        <v>2.5</v>
      </c>
      <c r="P211" s="25">
        <f>(IF((VLOOKUP(Table1[[#This Row],[SKU]],'[1]All Skus'!$A:$Y,2,FALSE))="AKG",(VLOOKUP(Table1[[#This Row],[SKU]],'[1]All Skus'!$A:$Y,21,FALSE)),""))</f>
        <v>2.34</v>
      </c>
      <c r="Q211" s="25" t="str">
        <f>(IF((VLOOKUP(Table1[[#This Row],[SKU]],'[1]All Skus'!$A:$Y,2,FALSE))="AKG",(VLOOKUP(Table1[[#This Row],[SKU]],'[1]All Skus'!$A:$Y,22,FALSE)),""))</f>
        <v>CN</v>
      </c>
      <c r="R211" s="25" t="str">
        <f>(IF((VLOOKUP(Table1[[#This Row],[SKU]],'[1]All Skus'!$A:$Y,2,FALSE))="AKG",(VLOOKUP(Table1[[#This Row],[SKU]],'[1]All Skus'!$A:$Y,23,FALSE)),""))</f>
        <v>Non Compliant</v>
      </c>
      <c r="S211" s="26" t="str">
        <f>(IF((VLOOKUP(Table1[[#This Row],[SKU]],'[1]All Skus'!$A:$Y,2,FALSE))="AKG",(VLOOKUP(Table1[[#This Row],[SKU]],'[1]All Skus'!$A:$Y,24,FALSE)),""))</f>
        <v>https://www.akg.com/Wireless/wireless-components/3348H00140.html</v>
      </c>
      <c r="T211" s="27">
        <v>209</v>
      </c>
    </row>
    <row r="212" spans="1:20" ht="15" customHeight="1" x14ac:dyDescent="0.3">
      <c r="A212" s="19" t="s">
        <v>229</v>
      </c>
      <c r="B212" s="20" t="str">
        <f>(IF((VLOOKUP(Table1[[#This Row],[SKU]],'[1]All Skus'!$A:$Y,2,FALSE))="AKG",(VLOOKUP(Table1[[#This Row],[SKU]],'[1]All Skus'!$A:$Y,3,FALSE)), ""))</f>
        <v>Wireless Mics</v>
      </c>
      <c r="C212" s="21" t="str">
        <f>(IF((VLOOKUP(Table1[[#This Row],[SKU]],'[1]All Skus'!$A:$Y,2,FALSE))="AKG",(VLOOKUP(Table1[[#This Row],[SKU]],'[1]All Skus'!$A:$Y,4,FALSE)),""))</f>
        <v xml:space="preserve">MINI2VOC-US25A/C </v>
      </c>
      <c r="D212" s="21" t="str">
        <f>(IF((VLOOKUP(Table1[[#This Row],[SKU]],'[1]All Skus'!$A:$Y,2,FALSE))="AKG",(VLOOKUP(Table1[[#This Row],[SKU]],'[1]All Skus'!$A:$Y,5,FALSE)),""))</f>
        <v>AT610000</v>
      </c>
      <c r="E212" s="21">
        <f>(IF((VLOOKUP(Table1[[#This Row],[SKU]],'[1]All Skus'!$A:$Y,2,FALSE))="AKG",(VLOOKUP(Table1[[#This Row],[SKU]],'[1]All Skus'!$A:$Y,6,FALSE)),""))</f>
        <v>0</v>
      </c>
      <c r="F212" s="21">
        <f>(IF((VLOOKUP(Table1[[#This Row],[SKU]],'[1]All Skus'!$A:$Y,2,FALSE))="AKG",(VLOOKUP(Table1[[#This Row],[SKU]],'[1]All Skus'!$A:$Y,7,FALSE)),""))</f>
        <v>0</v>
      </c>
      <c r="G212" s="22" t="str">
        <f>(IF((VLOOKUP(Table1[[#This Row],[SKU]],'[1]All Skus'!$A:$Y,2,FALSE))="AKG",(VLOOKUP(Table1[[#This Row],[SKU]],'[1]All Skus'!$A:$Y,8,FALSE)),""))</f>
        <v>Wireless Microphone System 40 Mini2</v>
      </c>
      <c r="H212" s="22" t="str">
        <f>(IF((VLOOKUP(Table1[[#This Row],[SKU]],'[1]All Skus'!$A:$Y,2,FALSE))="AKG",(VLOOKUP(Table1[[#This Row],[SKU]],'[1]All Skus'!$A:$Y,9,FALSE)),""))</f>
        <v>Plug &amp; play wireless microphone system, including SR40 mini2 dual channel receiver, 2x HT40 mini handheld transmitters, SMPS switched mode power supply (EU/US/UK/AU), 2x AA batteries</v>
      </c>
      <c r="I212" s="23">
        <f>(IF((VLOOKUP(Table1[[#This Row],[SKU]],'[1]All Skus'!$A:$Y,2,FALSE))="AKG",(VLOOKUP(Table1[[#This Row],[SKU]],'[1]All Skus'!$A:$Y,10,FALSE)),""))</f>
        <v>400</v>
      </c>
      <c r="J212" s="23">
        <f>(IF((VLOOKUP(Table1[[#This Row],[SKU]],'[1]All Skus'!$A:$Y,2,FALSE))="AKG",(VLOOKUP(Table1[[#This Row],[SKU]],'[1]All Skus'!$A:$Y,11,FALSE)),""))</f>
        <v>320</v>
      </c>
      <c r="K212" s="24">
        <f>(IF((VLOOKUP(Table1[[#This Row],[SKU]],'[1]All Skus'!$A:$Y,2,FALSE))="AKG",(VLOOKUP(Table1[[#This Row],[SKU]],'[1]All Skus'!$A:$Y,16,FALSE)),""))</f>
        <v>885038038917</v>
      </c>
      <c r="L212" s="24">
        <f>(IF((VLOOKUP(Table1[[#This Row],[SKU]],'[1]All Skus'!$A:$Y,2,FALSE))="AKG",(VLOOKUP(Table1[[#This Row],[SKU]],'[1]All Skus'!$A:$Y,17,FALSE)),""))</f>
        <v>9002761038910</v>
      </c>
      <c r="M212" s="25">
        <f>(IF((VLOOKUP(Table1[[#This Row],[SKU]],'[1]All Skus'!$A:$Y,2,FALSE))="AKG",(VLOOKUP(Table1[[#This Row],[SKU]],'[1]All Skus'!$A:$Y,18,FALSE)),""))</f>
        <v>11.5</v>
      </c>
      <c r="N212" s="25">
        <f>(IF((VLOOKUP(Table1[[#This Row],[SKU]],'[1]All Skus'!$A:$Y,2,FALSE))="AKG",(VLOOKUP(Table1[[#This Row],[SKU]],'[1]All Skus'!$A:$Y,19,FALSE)),""))</f>
        <v>11.5</v>
      </c>
      <c r="O212" s="25">
        <f>(IF((VLOOKUP(Table1[[#This Row],[SKU]],'[1]All Skus'!$A:$Y,2,FALSE))="AKG",(VLOOKUP(Table1[[#This Row],[SKU]],'[1]All Skus'!$A:$Y,20,FALSE)),""))</f>
        <v>2.5</v>
      </c>
      <c r="P212" s="25">
        <f>(IF((VLOOKUP(Table1[[#This Row],[SKU]],'[1]All Skus'!$A:$Y,2,FALSE))="AKG",(VLOOKUP(Table1[[#This Row],[SKU]],'[1]All Skus'!$A:$Y,21,FALSE)),""))</f>
        <v>2.34</v>
      </c>
      <c r="Q212" s="25" t="str">
        <f>(IF((VLOOKUP(Table1[[#This Row],[SKU]],'[1]All Skus'!$A:$Y,2,FALSE))="AKG",(VLOOKUP(Table1[[#This Row],[SKU]],'[1]All Skus'!$A:$Y,22,FALSE)),""))</f>
        <v>CN</v>
      </c>
      <c r="R212" s="25" t="str">
        <f>(IF((VLOOKUP(Table1[[#This Row],[SKU]],'[1]All Skus'!$A:$Y,2,FALSE))="AKG",(VLOOKUP(Table1[[#This Row],[SKU]],'[1]All Skus'!$A:$Y,23,FALSE)),""))</f>
        <v>Non Compliant</v>
      </c>
      <c r="S212" s="26" t="str">
        <f>(IF((VLOOKUP(Table1[[#This Row],[SKU]],'[1]All Skus'!$A:$Y,2,FALSE))="AKG",(VLOOKUP(Table1[[#This Row],[SKU]],'[1]All Skus'!$A:$Y,24,FALSE)),""))</f>
        <v>https://www.akg.com/Wireless/wireless-components/3350X00050.html</v>
      </c>
      <c r="T212" s="27">
        <v>210</v>
      </c>
    </row>
    <row r="213" spans="1:20" ht="15" customHeight="1" x14ac:dyDescent="0.3">
      <c r="A213" s="19" t="s">
        <v>230</v>
      </c>
      <c r="B213" s="20" t="str">
        <f>(IF((VLOOKUP(Table1[[#This Row],[SKU]],'[1]All Skus'!$A:$Y,2,FALSE))="AKG",(VLOOKUP(Table1[[#This Row],[SKU]],'[1]All Skus'!$A:$Y,3,FALSE)), ""))</f>
        <v>Wireless Mics</v>
      </c>
      <c r="C213" s="21" t="str">
        <f>(IF((VLOOKUP(Table1[[#This Row],[SKU]],'[1]All Skus'!$A:$Y,2,FALSE))="AKG",(VLOOKUP(Table1[[#This Row],[SKU]],'[1]All Skus'!$A:$Y,4,FALSE)),""))</f>
        <v>WMS40MINI2 VOC-SET US25B/D</v>
      </c>
      <c r="D213" s="21" t="str">
        <f>(IF((VLOOKUP(Table1[[#This Row],[SKU]],'[1]All Skus'!$A:$Y,2,FALSE))="AKG",(VLOOKUP(Table1[[#This Row],[SKU]],'[1]All Skus'!$A:$Y,5,FALSE)),""))</f>
        <v>AT610000</v>
      </c>
      <c r="E213" s="21">
        <f>(IF((VLOOKUP(Table1[[#This Row],[SKU]],'[1]All Skus'!$A:$Y,2,FALSE))="AKG",(VLOOKUP(Table1[[#This Row],[SKU]],'[1]All Skus'!$A:$Y,6,FALSE)),""))</f>
        <v>0</v>
      </c>
      <c r="F213" s="21">
        <f>(IF((VLOOKUP(Table1[[#This Row],[SKU]],'[1]All Skus'!$A:$Y,2,FALSE))="AKG",(VLOOKUP(Table1[[#This Row],[SKU]],'[1]All Skus'!$A:$Y,7,FALSE)),""))</f>
        <v>0</v>
      </c>
      <c r="G213" s="22" t="str">
        <f>(IF((VLOOKUP(Table1[[#This Row],[SKU]],'[1]All Skus'!$A:$Y,2,FALSE))="AKG",(VLOOKUP(Table1[[#This Row],[SKU]],'[1]All Skus'!$A:$Y,8,FALSE)),""))</f>
        <v>Wireless Microphone System 40 Mini2</v>
      </c>
      <c r="H213" s="22" t="str">
        <f>(IF((VLOOKUP(Table1[[#This Row],[SKU]],'[1]All Skus'!$A:$Y,2,FALSE))="AKG",(VLOOKUP(Table1[[#This Row],[SKU]],'[1]All Skus'!$A:$Y,9,FALSE)),""))</f>
        <v>Plug &amp; play wireless microphone system, including SR40 mini2 dual channel receiver, 2x HT40 mini handheld transmitters, SMPS switched mode power supply (EU/US/UK/AU), 2x AA batteries</v>
      </c>
      <c r="I213" s="23">
        <f>(IF((VLOOKUP(Table1[[#This Row],[SKU]],'[1]All Skus'!$A:$Y,2,FALSE))="AKG",(VLOOKUP(Table1[[#This Row],[SKU]],'[1]All Skus'!$A:$Y,10,FALSE)),""))</f>
        <v>360</v>
      </c>
      <c r="J213" s="23">
        <f>(IF((VLOOKUP(Table1[[#This Row],[SKU]],'[1]All Skus'!$A:$Y,2,FALSE))="AKG",(VLOOKUP(Table1[[#This Row],[SKU]],'[1]All Skus'!$A:$Y,11,FALSE)),""))</f>
        <v>290</v>
      </c>
      <c r="K213" s="24">
        <f>(IF((VLOOKUP(Table1[[#This Row],[SKU]],'[1]All Skus'!$A:$Y,2,FALSE))="AKG",(VLOOKUP(Table1[[#This Row],[SKU]],'[1]All Skus'!$A:$Y,16,FALSE)),""))</f>
        <v>885038038924</v>
      </c>
      <c r="L213" s="24">
        <f>(IF((VLOOKUP(Table1[[#This Row],[SKU]],'[1]All Skus'!$A:$Y,2,FALSE))="AKG",(VLOOKUP(Table1[[#This Row],[SKU]],'[1]All Skus'!$A:$Y,17,FALSE)),""))</f>
        <v>9002761038927</v>
      </c>
      <c r="M213" s="25">
        <f>(IF((VLOOKUP(Table1[[#This Row],[SKU]],'[1]All Skus'!$A:$Y,2,FALSE))="AKG",(VLOOKUP(Table1[[#This Row],[SKU]],'[1]All Skus'!$A:$Y,18,FALSE)),""))</f>
        <v>12</v>
      </c>
      <c r="N213" s="25">
        <f>(IF((VLOOKUP(Table1[[#This Row],[SKU]],'[1]All Skus'!$A:$Y,2,FALSE))="AKG",(VLOOKUP(Table1[[#This Row],[SKU]],'[1]All Skus'!$A:$Y,19,FALSE)),""))</f>
        <v>11.5</v>
      </c>
      <c r="O213" s="25">
        <f>(IF((VLOOKUP(Table1[[#This Row],[SKU]],'[1]All Skus'!$A:$Y,2,FALSE))="AKG",(VLOOKUP(Table1[[#This Row],[SKU]],'[1]All Skus'!$A:$Y,20,FALSE)),""))</f>
        <v>2.5</v>
      </c>
      <c r="P213" s="25">
        <f>(IF((VLOOKUP(Table1[[#This Row],[SKU]],'[1]All Skus'!$A:$Y,2,FALSE))="AKG",(VLOOKUP(Table1[[#This Row],[SKU]],'[1]All Skus'!$A:$Y,21,FALSE)),""))</f>
        <v>2.34</v>
      </c>
      <c r="Q213" s="25" t="str">
        <f>(IF((VLOOKUP(Table1[[#This Row],[SKU]],'[1]All Skus'!$A:$Y,2,FALSE))="AKG",(VLOOKUP(Table1[[#This Row],[SKU]],'[1]All Skus'!$A:$Y,22,FALSE)),""))</f>
        <v>CN</v>
      </c>
      <c r="R213" s="25" t="str">
        <f>(IF((VLOOKUP(Table1[[#This Row],[SKU]],'[1]All Skus'!$A:$Y,2,FALSE))="AKG",(VLOOKUP(Table1[[#This Row],[SKU]],'[1]All Skus'!$A:$Y,23,FALSE)),""))</f>
        <v>Non Compliant</v>
      </c>
      <c r="S213" s="26" t="str">
        <f>(IF((VLOOKUP(Table1[[#This Row],[SKU]],'[1]All Skus'!$A:$Y,2,FALSE))="AKG",(VLOOKUP(Table1[[#This Row],[SKU]],'[1]All Skus'!$A:$Y,24,FALSE)),""))</f>
        <v>https://www.akg.com/Wireless/wireless-components/3350X00060.html</v>
      </c>
      <c r="T213" s="27">
        <v>211</v>
      </c>
    </row>
    <row r="214" spans="1:20" ht="15" customHeight="1" x14ac:dyDescent="0.3">
      <c r="A214" s="29" t="s">
        <v>231</v>
      </c>
      <c r="B214" s="20" t="str">
        <f>(IF((VLOOKUP(Table1[[#This Row],[SKU]],'[1]All Skus'!$A:$Y,2,FALSE))="AKG",(VLOOKUP(Table1[[#This Row],[SKU]],'[1]All Skus'!$A:$Y,3,FALSE)), ""))</f>
        <v>Wireless Mics</v>
      </c>
      <c r="C214" s="21" t="str">
        <f>(IF((VLOOKUP(Table1[[#This Row],[SKU]],'[1]All Skus'!$A:$Y,2,FALSE))="AKG",(VLOOKUP(Table1[[#This Row],[SKU]],'[1]All Skus'!$A:$Y,4,FALSE)),""))</f>
        <v>MINI2INSTR-US25AB</v>
      </c>
      <c r="D214" s="21" t="str">
        <f>(IF((VLOOKUP(Table1[[#This Row],[SKU]],'[1]All Skus'!$A:$Y,2,FALSE))="AKG",(VLOOKUP(Table1[[#This Row],[SKU]],'[1]All Skus'!$A:$Y,5,FALSE)),""))</f>
        <v>AT610000</v>
      </c>
      <c r="E214" s="21">
        <f>(IF((VLOOKUP(Table1[[#This Row],[SKU]],'[1]All Skus'!$A:$Y,2,FALSE))="AKG",(VLOOKUP(Table1[[#This Row],[SKU]],'[1]All Skus'!$A:$Y,6,FALSE)),""))</f>
        <v>0</v>
      </c>
      <c r="F214" s="21">
        <f>(IF((VLOOKUP(Table1[[#This Row],[SKU]],'[1]All Skus'!$A:$Y,2,FALSE))="AKG",(VLOOKUP(Table1[[#This Row],[SKU]],'[1]All Skus'!$A:$Y,7,FALSE)),""))</f>
        <v>0</v>
      </c>
      <c r="G214" s="22" t="str">
        <f>(IF((VLOOKUP(Table1[[#This Row],[SKU]],'[1]All Skus'!$A:$Y,2,FALSE))="AKG",(VLOOKUP(Table1[[#This Row],[SKU]],'[1]All Skus'!$A:$Y,8,FALSE)),""))</f>
        <v>Wireless Microphone System 40 Mini2</v>
      </c>
      <c r="H214" s="22" t="str">
        <f>(IF((VLOOKUP(Table1[[#This Row],[SKU]],'[1]All Skus'!$A:$Y,2,FALSE))="AKG",(VLOOKUP(Table1[[#This Row],[SKU]],'[1]All Skus'!$A:$Y,9,FALSE)),""))</f>
        <v>Plug &amp; play wireless microphone system, including SR40 mini2 dual channel receiver, 2x PT40 mini pocket transmitters, 2x instrument cables, SMPS switched mode power supply (EU/US/UK/AU), 2x AA batteries</v>
      </c>
      <c r="I214" s="23">
        <f>(IF((VLOOKUP(Table1[[#This Row],[SKU]],'[1]All Skus'!$A:$Y,2,FALSE))="AKG",(VLOOKUP(Table1[[#This Row],[SKU]],'[1]All Skus'!$A:$Y,10,FALSE)),""))</f>
        <v>405</v>
      </c>
      <c r="J214" s="23">
        <f>(IF((VLOOKUP(Table1[[#This Row],[SKU]],'[1]All Skus'!$A:$Y,2,FALSE))="AKG",(VLOOKUP(Table1[[#This Row],[SKU]],'[1]All Skus'!$A:$Y,11,FALSE)),""))</f>
        <v>325</v>
      </c>
      <c r="K214" s="24">
        <f>(IF((VLOOKUP(Table1[[#This Row],[SKU]],'[1]All Skus'!$A:$Y,2,FALSE))="AKG",(VLOOKUP(Table1[[#This Row],[SKU]],'[1]All Skus'!$A:$Y,16,FALSE)),""))</f>
        <v>885038038870</v>
      </c>
      <c r="L214" s="24">
        <f>(IF((VLOOKUP(Table1[[#This Row],[SKU]],'[1]All Skus'!$A:$Y,2,FALSE))="AKG",(VLOOKUP(Table1[[#This Row],[SKU]],'[1]All Skus'!$A:$Y,17,FALSE)),""))</f>
        <v>9002761038873</v>
      </c>
      <c r="M214" s="25">
        <f>(IF((VLOOKUP(Table1[[#This Row],[SKU]],'[1]All Skus'!$A:$Y,2,FALSE))="AKG",(VLOOKUP(Table1[[#This Row],[SKU]],'[1]All Skus'!$A:$Y,18,FALSE)),""))</f>
        <v>11.5</v>
      </c>
      <c r="N214" s="25">
        <f>(IF((VLOOKUP(Table1[[#This Row],[SKU]],'[1]All Skus'!$A:$Y,2,FALSE))="AKG",(VLOOKUP(Table1[[#This Row],[SKU]],'[1]All Skus'!$A:$Y,19,FALSE)),""))</f>
        <v>11.5</v>
      </c>
      <c r="O214" s="25">
        <f>(IF((VLOOKUP(Table1[[#This Row],[SKU]],'[1]All Skus'!$A:$Y,2,FALSE))="AKG",(VLOOKUP(Table1[[#This Row],[SKU]],'[1]All Skus'!$A:$Y,20,FALSE)),""))</f>
        <v>2.5</v>
      </c>
      <c r="P214" s="25">
        <f>(IF((VLOOKUP(Table1[[#This Row],[SKU]],'[1]All Skus'!$A:$Y,2,FALSE))="AKG",(VLOOKUP(Table1[[#This Row],[SKU]],'[1]All Skus'!$A:$Y,21,FALSE)),""))</f>
        <v>2.34</v>
      </c>
      <c r="Q214" s="25" t="str">
        <f>(IF((VLOOKUP(Table1[[#This Row],[SKU]],'[1]All Skus'!$A:$Y,2,FALSE))="AKG",(VLOOKUP(Table1[[#This Row],[SKU]],'[1]All Skus'!$A:$Y,22,FALSE)),""))</f>
        <v>CN</v>
      </c>
      <c r="R214" s="25" t="str">
        <f>(IF((VLOOKUP(Table1[[#This Row],[SKU]],'[1]All Skus'!$A:$Y,2,FALSE))="AKG",(VLOOKUP(Table1[[#This Row],[SKU]],'[1]All Skus'!$A:$Y,23,FALSE)),""))</f>
        <v>Non Compliant</v>
      </c>
      <c r="S214" s="26" t="str">
        <f>(IF((VLOOKUP(Table1[[#This Row],[SKU]],'[1]All Skus'!$A:$Y,2,FALSE))="AKG",(VLOOKUP(Table1[[#This Row],[SKU]],'[1]All Skus'!$A:$Y,24,FALSE)),""))</f>
        <v>https://www.akg.com/Wireless/wireless-components/3351H00050.html</v>
      </c>
      <c r="T214" s="27">
        <v>212</v>
      </c>
    </row>
    <row r="215" spans="1:20" ht="15" customHeight="1" x14ac:dyDescent="0.3">
      <c r="A215" s="19" t="s">
        <v>232</v>
      </c>
      <c r="B215" s="20" t="str">
        <f>(IF((VLOOKUP(Table1[[#This Row],[SKU]],'[1]All Skus'!$A:$Y,2,FALSE))="AKG",(VLOOKUP(Table1[[#This Row],[SKU]],'[1]All Skus'!$A:$Y,3,FALSE)), ""))</f>
        <v>Wireless Mics</v>
      </c>
      <c r="C215" s="21" t="str">
        <f>(IF((VLOOKUP(Table1[[#This Row],[SKU]],'[1]All Skus'!$A:$Y,2,FALSE))="AKG",(VLOOKUP(Table1[[#This Row],[SKU]],'[1]All Skus'!$A:$Y,4,FALSE)),""))</f>
        <v xml:space="preserve">MINI2INSTR-US25CD </v>
      </c>
      <c r="D215" s="21" t="str">
        <f>(IF((VLOOKUP(Table1[[#This Row],[SKU]],'[1]All Skus'!$A:$Y,2,FALSE))="AKG",(VLOOKUP(Table1[[#This Row],[SKU]],'[1]All Skus'!$A:$Y,5,FALSE)),""))</f>
        <v>AT610000</v>
      </c>
      <c r="E215" s="21">
        <f>(IF((VLOOKUP(Table1[[#This Row],[SKU]],'[1]All Skus'!$A:$Y,2,FALSE))="AKG",(VLOOKUP(Table1[[#This Row],[SKU]],'[1]All Skus'!$A:$Y,6,FALSE)),""))</f>
        <v>0</v>
      </c>
      <c r="F215" s="21">
        <f>(IF((VLOOKUP(Table1[[#This Row],[SKU]],'[1]All Skus'!$A:$Y,2,FALSE))="AKG",(VLOOKUP(Table1[[#This Row],[SKU]],'[1]All Skus'!$A:$Y,7,FALSE)),""))</f>
        <v>0</v>
      </c>
      <c r="G215" s="22" t="str">
        <f>(IF((VLOOKUP(Table1[[#This Row],[SKU]],'[1]All Skus'!$A:$Y,2,FALSE))="AKG",(VLOOKUP(Table1[[#This Row],[SKU]],'[1]All Skus'!$A:$Y,8,FALSE)),""))</f>
        <v>Wireless Microphone System 40 Mini2</v>
      </c>
      <c r="H215" s="22" t="str">
        <f>(IF((VLOOKUP(Table1[[#This Row],[SKU]],'[1]All Skus'!$A:$Y,2,FALSE))="AKG",(VLOOKUP(Table1[[#This Row],[SKU]],'[1]All Skus'!$A:$Y,9,FALSE)),""))</f>
        <v>Plug &amp; play wireless microphone system, including SR40 mini2 dual channel receiver, 2x PT40 mini pocket transmitters, 2x instrument cables, SMPS switched mode power supply (EU/US/UK/AU), 2x AA batteries</v>
      </c>
      <c r="I215" s="23">
        <f>(IF((VLOOKUP(Table1[[#This Row],[SKU]],'[1]All Skus'!$A:$Y,2,FALSE))="AKG",(VLOOKUP(Table1[[#This Row],[SKU]],'[1]All Skus'!$A:$Y,10,FALSE)),""))</f>
        <v>365</v>
      </c>
      <c r="J215" s="23">
        <f>(IF((VLOOKUP(Table1[[#This Row],[SKU]],'[1]All Skus'!$A:$Y,2,FALSE))="AKG",(VLOOKUP(Table1[[#This Row],[SKU]],'[1]All Skus'!$A:$Y,11,FALSE)),""))</f>
        <v>295</v>
      </c>
      <c r="K215" s="24">
        <f>(IF((VLOOKUP(Table1[[#This Row],[SKU]],'[1]All Skus'!$A:$Y,2,FALSE))="AKG",(VLOOKUP(Table1[[#This Row],[SKU]],'[1]All Skus'!$A:$Y,16,FALSE)),""))</f>
        <v>885038038887</v>
      </c>
      <c r="L215" s="24">
        <f>(IF((VLOOKUP(Table1[[#This Row],[SKU]],'[1]All Skus'!$A:$Y,2,FALSE))="AKG",(VLOOKUP(Table1[[#This Row],[SKU]],'[1]All Skus'!$A:$Y,17,FALSE)),""))</f>
        <v>9002761038880</v>
      </c>
      <c r="M215" s="25">
        <f>(IF((VLOOKUP(Table1[[#This Row],[SKU]],'[1]All Skus'!$A:$Y,2,FALSE))="AKG",(VLOOKUP(Table1[[#This Row],[SKU]],'[1]All Skus'!$A:$Y,18,FALSE)),""))</f>
        <v>11.5</v>
      </c>
      <c r="N215" s="25">
        <f>(IF((VLOOKUP(Table1[[#This Row],[SKU]],'[1]All Skus'!$A:$Y,2,FALSE))="AKG",(VLOOKUP(Table1[[#This Row],[SKU]],'[1]All Skus'!$A:$Y,19,FALSE)),""))</f>
        <v>11.5</v>
      </c>
      <c r="O215" s="25">
        <f>(IF((VLOOKUP(Table1[[#This Row],[SKU]],'[1]All Skus'!$A:$Y,2,FALSE))="AKG",(VLOOKUP(Table1[[#This Row],[SKU]],'[1]All Skus'!$A:$Y,20,FALSE)),""))</f>
        <v>2.5</v>
      </c>
      <c r="P215" s="25">
        <f>(IF((VLOOKUP(Table1[[#This Row],[SKU]],'[1]All Skus'!$A:$Y,2,FALSE))="AKG",(VLOOKUP(Table1[[#This Row],[SKU]],'[1]All Skus'!$A:$Y,21,FALSE)),""))</f>
        <v>2.34</v>
      </c>
      <c r="Q215" s="25" t="str">
        <f>(IF((VLOOKUP(Table1[[#This Row],[SKU]],'[1]All Skus'!$A:$Y,2,FALSE))="AKG",(VLOOKUP(Table1[[#This Row],[SKU]],'[1]All Skus'!$A:$Y,22,FALSE)),""))</f>
        <v>CN</v>
      </c>
      <c r="R215" s="25" t="str">
        <f>(IF((VLOOKUP(Table1[[#This Row],[SKU]],'[1]All Skus'!$A:$Y,2,FALSE))="AKG",(VLOOKUP(Table1[[#This Row],[SKU]],'[1]All Skus'!$A:$Y,23,FALSE)),""))</f>
        <v>Non Compliant</v>
      </c>
      <c r="S215" s="26" t="str">
        <f>(IF((VLOOKUP(Table1[[#This Row],[SKU]],'[1]All Skus'!$A:$Y,2,FALSE))="AKG",(VLOOKUP(Table1[[#This Row],[SKU]],'[1]All Skus'!$A:$Y,24,FALSE)),""))</f>
        <v>https://www.akg.com/Wireless/wireless-components/3351H00060.html</v>
      </c>
      <c r="T215" s="27">
        <v>213</v>
      </c>
    </row>
    <row r="216" spans="1:20" ht="15" customHeight="1" x14ac:dyDescent="0.3">
      <c r="A216" s="19" t="s">
        <v>233</v>
      </c>
      <c r="B216" s="20" t="str">
        <f>(IF((VLOOKUP(Table1[[#This Row],[SKU]],'[1]All Skus'!$A:$Y,2,FALSE))="AKG",(VLOOKUP(Table1[[#This Row],[SKU]],'[1]All Skus'!$A:$Y,3,FALSE)), ""))</f>
        <v>Wireless Mics</v>
      </c>
      <c r="C216" s="21" t="str">
        <f>(IF((VLOOKUP(Table1[[#This Row],[SKU]],'[1]All Skus'!$A:$Y,2,FALSE))="AKG",(VLOOKUP(Table1[[#This Row],[SKU]],'[1]All Skus'!$A:$Y,4,FALSE)),""))</f>
        <v xml:space="preserve">MINI2MIX-US25AC </v>
      </c>
      <c r="D216" s="21" t="str">
        <f>(IF((VLOOKUP(Table1[[#This Row],[SKU]],'[1]All Skus'!$A:$Y,2,FALSE))="AKG",(VLOOKUP(Table1[[#This Row],[SKU]],'[1]All Skus'!$A:$Y,5,FALSE)),""))</f>
        <v>AT610000</v>
      </c>
      <c r="E216" s="21">
        <f>(IF((VLOOKUP(Table1[[#This Row],[SKU]],'[1]All Skus'!$A:$Y,2,FALSE))="AKG",(VLOOKUP(Table1[[#This Row],[SKU]],'[1]All Skus'!$A:$Y,6,FALSE)),""))</f>
        <v>0</v>
      </c>
      <c r="F216" s="21">
        <f>(IF((VLOOKUP(Table1[[#This Row],[SKU]],'[1]All Skus'!$A:$Y,2,FALSE))="AKG",(VLOOKUP(Table1[[#This Row],[SKU]],'[1]All Skus'!$A:$Y,7,FALSE)),""))</f>
        <v>0</v>
      </c>
      <c r="G216" s="22" t="str">
        <f>(IF((VLOOKUP(Table1[[#This Row],[SKU]],'[1]All Skus'!$A:$Y,2,FALSE))="AKG",(VLOOKUP(Table1[[#This Row],[SKU]],'[1]All Skus'!$A:$Y,8,FALSE)),""))</f>
        <v>Wireless Microphone System 40 Mini2</v>
      </c>
      <c r="H216" s="22" t="str">
        <f>(IF((VLOOKUP(Table1[[#This Row],[SKU]],'[1]All Skus'!$A:$Y,2,FALSE))="AKG",(VLOOKUP(Table1[[#This Row],[SKU]],'[1]All Skus'!$A:$Y,9,FALSE)),""))</f>
        <v>Plug &amp; play wireless microphone system, including SR40 mini2 dual channel receiver, 1x HT40 mini  handheld transmitter, 1x PT40 mini pocket transmitter, 1x instrument cable, SMPS switched mode power supply (EU/US/UK/AU), 2x AA batteries</v>
      </c>
      <c r="I216" s="23">
        <f>(IF((VLOOKUP(Table1[[#This Row],[SKU]],'[1]All Skus'!$A:$Y,2,FALSE))="AKG",(VLOOKUP(Table1[[#This Row],[SKU]],'[1]All Skus'!$A:$Y,10,FALSE)),""))</f>
        <v>365</v>
      </c>
      <c r="J216" s="23">
        <f>(IF((VLOOKUP(Table1[[#This Row],[SKU]],'[1]All Skus'!$A:$Y,2,FALSE))="AKG",(VLOOKUP(Table1[[#This Row],[SKU]],'[1]All Skus'!$A:$Y,11,FALSE)),""))</f>
        <v>295</v>
      </c>
      <c r="K216" s="24">
        <f>(IF((VLOOKUP(Table1[[#This Row],[SKU]],'[1]All Skus'!$A:$Y,2,FALSE))="AKG",(VLOOKUP(Table1[[#This Row],[SKU]],'[1]All Skus'!$A:$Y,16,FALSE)),""))</f>
        <v>885038038894</v>
      </c>
      <c r="L216" s="24">
        <f>(IF((VLOOKUP(Table1[[#This Row],[SKU]],'[1]All Skus'!$A:$Y,2,FALSE))="AKG",(VLOOKUP(Table1[[#This Row],[SKU]],'[1]All Skus'!$A:$Y,17,FALSE)),""))</f>
        <v>9002761038897</v>
      </c>
      <c r="M216" s="25">
        <f>(IF((VLOOKUP(Table1[[#This Row],[SKU]],'[1]All Skus'!$A:$Y,2,FALSE))="AKG",(VLOOKUP(Table1[[#This Row],[SKU]],'[1]All Skus'!$A:$Y,18,FALSE)),""))</f>
        <v>11.5</v>
      </c>
      <c r="N216" s="25">
        <f>(IF((VLOOKUP(Table1[[#This Row],[SKU]],'[1]All Skus'!$A:$Y,2,FALSE))="AKG",(VLOOKUP(Table1[[#This Row],[SKU]],'[1]All Skus'!$A:$Y,19,FALSE)),""))</f>
        <v>11.5</v>
      </c>
      <c r="O216" s="25">
        <f>(IF((VLOOKUP(Table1[[#This Row],[SKU]],'[1]All Skus'!$A:$Y,2,FALSE))="AKG",(VLOOKUP(Table1[[#This Row],[SKU]],'[1]All Skus'!$A:$Y,20,FALSE)),""))</f>
        <v>2.5</v>
      </c>
      <c r="P216" s="25">
        <f>(IF((VLOOKUP(Table1[[#This Row],[SKU]],'[1]All Skus'!$A:$Y,2,FALSE))="AKG",(VLOOKUP(Table1[[#This Row],[SKU]],'[1]All Skus'!$A:$Y,21,FALSE)),""))</f>
        <v>2.34</v>
      </c>
      <c r="Q216" s="25" t="str">
        <f>(IF((VLOOKUP(Table1[[#This Row],[SKU]],'[1]All Skus'!$A:$Y,2,FALSE))="AKG",(VLOOKUP(Table1[[#This Row],[SKU]],'[1]All Skus'!$A:$Y,22,FALSE)),""))</f>
        <v>CN</v>
      </c>
      <c r="R216" s="25" t="str">
        <f>(IF((VLOOKUP(Table1[[#This Row],[SKU]],'[1]All Skus'!$A:$Y,2,FALSE))="AKG",(VLOOKUP(Table1[[#This Row],[SKU]],'[1]All Skus'!$A:$Y,23,FALSE)),""))</f>
        <v>Non Compliant</v>
      </c>
      <c r="S216" s="26" t="str">
        <f>(IF((VLOOKUP(Table1[[#This Row],[SKU]],'[1]All Skus'!$A:$Y,2,FALSE))="AKG",(VLOOKUP(Table1[[#This Row],[SKU]],'[1]All Skus'!$A:$Y,24,FALSE)),""))</f>
        <v>https://www.akg.com/Wireless/wireless-components/3352X00050.html</v>
      </c>
      <c r="T216" s="27">
        <v>214</v>
      </c>
    </row>
    <row r="217" spans="1:20" ht="15" customHeight="1" x14ac:dyDescent="0.3">
      <c r="A217" s="19" t="s">
        <v>234</v>
      </c>
      <c r="B217" s="20" t="str">
        <f>(IF((VLOOKUP(Table1[[#This Row],[SKU]],'[1]All Skus'!$A:$Y,2,FALSE))="AKG",(VLOOKUP(Table1[[#This Row],[SKU]],'[1]All Skus'!$A:$Y,3,FALSE)), ""))</f>
        <v>Wireless Mics</v>
      </c>
      <c r="C217" s="21" t="str">
        <f>(IF((VLOOKUP(Table1[[#This Row],[SKU]],'[1]All Skus'!$A:$Y,2,FALSE))="AKG",(VLOOKUP(Table1[[#This Row],[SKU]],'[1]All Skus'!$A:$Y,4,FALSE)),""))</f>
        <v>MINI2MIX-US25BD</v>
      </c>
      <c r="D217" s="21" t="str">
        <f>(IF((VLOOKUP(Table1[[#This Row],[SKU]],'[1]All Skus'!$A:$Y,2,FALSE))="AKG",(VLOOKUP(Table1[[#This Row],[SKU]],'[1]All Skus'!$A:$Y,5,FALSE)),""))</f>
        <v>AT610000</v>
      </c>
      <c r="E217" s="21">
        <f>(IF((VLOOKUP(Table1[[#This Row],[SKU]],'[1]All Skus'!$A:$Y,2,FALSE))="AKG",(VLOOKUP(Table1[[#This Row],[SKU]],'[1]All Skus'!$A:$Y,6,FALSE)),""))</f>
        <v>0</v>
      </c>
      <c r="F217" s="21">
        <f>(IF((VLOOKUP(Table1[[#This Row],[SKU]],'[1]All Skus'!$A:$Y,2,FALSE))="AKG",(VLOOKUP(Table1[[#This Row],[SKU]],'[1]All Skus'!$A:$Y,7,FALSE)),""))</f>
        <v>0</v>
      </c>
      <c r="G217" s="22" t="str">
        <f>(IF((VLOOKUP(Table1[[#This Row],[SKU]],'[1]All Skus'!$A:$Y,2,FALSE))="AKG",(VLOOKUP(Table1[[#This Row],[SKU]],'[1]All Skus'!$A:$Y,8,FALSE)),""))</f>
        <v>Wireless Microphone System 40 Mini2</v>
      </c>
      <c r="H217" s="22" t="str">
        <f>(IF((VLOOKUP(Table1[[#This Row],[SKU]],'[1]All Skus'!$A:$Y,2,FALSE))="AKG",(VLOOKUP(Table1[[#This Row],[SKU]],'[1]All Skus'!$A:$Y,9,FALSE)),""))</f>
        <v>Plug &amp; play wireless microphone system, including SR40 mini2 dual channel receiver, 1x HT40 mini  handheld transmitter, 1x PT40 mini pocket transmitter, 1x instrument cable, SMPS switched mode power supply (EU/US/UK/AU), 2x AA batteries</v>
      </c>
      <c r="I217" s="23">
        <f>(IF((VLOOKUP(Table1[[#This Row],[SKU]],'[1]All Skus'!$A:$Y,2,FALSE))="AKG",(VLOOKUP(Table1[[#This Row],[SKU]],'[1]All Skus'!$A:$Y,10,FALSE)),""))</f>
        <v>400</v>
      </c>
      <c r="J217" s="23">
        <f>(IF((VLOOKUP(Table1[[#This Row],[SKU]],'[1]All Skus'!$A:$Y,2,FALSE))="AKG",(VLOOKUP(Table1[[#This Row],[SKU]],'[1]All Skus'!$A:$Y,11,FALSE)),""))</f>
        <v>320</v>
      </c>
      <c r="K217" s="24">
        <f>(IF((VLOOKUP(Table1[[#This Row],[SKU]],'[1]All Skus'!$A:$Y,2,FALSE))="AKG",(VLOOKUP(Table1[[#This Row],[SKU]],'[1]All Skus'!$A:$Y,16,FALSE)),""))</f>
        <v>885038038900</v>
      </c>
      <c r="L217" s="24">
        <f>(IF((VLOOKUP(Table1[[#This Row],[SKU]],'[1]All Skus'!$A:$Y,2,FALSE))="AKG",(VLOOKUP(Table1[[#This Row],[SKU]],'[1]All Skus'!$A:$Y,17,FALSE)),""))</f>
        <v>9002761038903</v>
      </c>
      <c r="M217" s="25">
        <f>(IF((VLOOKUP(Table1[[#This Row],[SKU]],'[1]All Skus'!$A:$Y,2,FALSE))="AKG",(VLOOKUP(Table1[[#This Row],[SKU]],'[1]All Skus'!$A:$Y,18,FALSE)),""))</f>
        <v>11.5</v>
      </c>
      <c r="N217" s="25">
        <f>(IF((VLOOKUP(Table1[[#This Row],[SKU]],'[1]All Skus'!$A:$Y,2,FALSE))="AKG",(VLOOKUP(Table1[[#This Row],[SKU]],'[1]All Skus'!$A:$Y,19,FALSE)),""))</f>
        <v>11.5</v>
      </c>
      <c r="O217" s="25">
        <f>(IF((VLOOKUP(Table1[[#This Row],[SKU]],'[1]All Skus'!$A:$Y,2,FALSE))="AKG",(VLOOKUP(Table1[[#This Row],[SKU]],'[1]All Skus'!$A:$Y,20,FALSE)),""))</f>
        <v>2.5</v>
      </c>
      <c r="P217" s="25">
        <f>(IF((VLOOKUP(Table1[[#This Row],[SKU]],'[1]All Skus'!$A:$Y,2,FALSE))="AKG",(VLOOKUP(Table1[[#This Row],[SKU]],'[1]All Skus'!$A:$Y,21,FALSE)),""))</f>
        <v>2.34</v>
      </c>
      <c r="Q217" s="25" t="str">
        <f>(IF((VLOOKUP(Table1[[#This Row],[SKU]],'[1]All Skus'!$A:$Y,2,FALSE))="AKG",(VLOOKUP(Table1[[#This Row],[SKU]],'[1]All Skus'!$A:$Y,22,FALSE)),""))</f>
        <v>CN</v>
      </c>
      <c r="R217" s="25" t="str">
        <f>(IF((VLOOKUP(Table1[[#This Row],[SKU]],'[1]All Skus'!$A:$Y,2,FALSE))="AKG",(VLOOKUP(Table1[[#This Row],[SKU]],'[1]All Skus'!$A:$Y,23,FALSE)),""))</f>
        <v>Non Compliant</v>
      </c>
      <c r="S217" s="26" t="str">
        <f>(IF((VLOOKUP(Table1[[#This Row],[SKU]],'[1]All Skus'!$A:$Y,2,FALSE))="AKG",(VLOOKUP(Table1[[#This Row],[SKU]],'[1]All Skus'!$A:$Y,24,FALSE)),""))</f>
        <v>https://www.akg.com/Wireless/wireless-components/3352X00060.html</v>
      </c>
      <c r="T217" s="27">
        <v>215</v>
      </c>
    </row>
    <row r="218" spans="1:20" ht="15" customHeight="1" x14ac:dyDescent="0.3">
      <c r="A218" s="28" t="s">
        <v>235</v>
      </c>
      <c r="B218" s="20">
        <f>(IF((VLOOKUP(Table1[[#This Row],[SKU]],'[1]All Skus'!$A:$Y,2,FALSE))="AKG",(VLOOKUP(Table1[[#This Row],[SKU]],'[1]All Skus'!$A:$Y,3,FALSE)), ""))</f>
        <v>0</v>
      </c>
      <c r="C218" s="21">
        <f>(IF((VLOOKUP(Table1[[#This Row],[SKU]],'[1]All Skus'!$A:$Y,2,FALSE))="AKG",(VLOOKUP(Table1[[#This Row],[SKU]],'[1]All Skus'!$A:$Y,4,FALSE)),""))</f>
        <v>0</v>
      </c>
      <c r="D218" s="21">
        <f>(IF((VLOOKUP(Table1[[#This Row],[SKU]],'[1]All Skus'!$A:$Y,2,FALSE))="AKG",(VLOOKUP(Table1[[#This Row],[SKU]],'[1]All Skus'!$A:$Y,5,FALSE)),""))</f>
        <v>0</v>
      </c>
      <c r="E218" s="21">
        <f>(IF((VLOOKUP(Table1[[#This Row],[SKU]],'[1]All Skus'!$A:$Y,2,FALSE))="AKG",(VLOOKUP(Table1[[#This Row],[SKU]],'[1]All Skus'!$A:$Y,6,FALSE)),""))</f>
        <v>0</v>
      </c>
      <c r="F218" s="21">
        <f>(IF((VLOOKUP(Table1[[#This Row],[SKU]],'[1]All Skus'!$A:$Y,2,FALSE))="AKG",(VLOOKUP(Table1[[#This Row],[SKU]],'[1]All Skus'!$A:$Y,7,FALSE)),""))</f>
        <v>0</v>
      </c>
      <c r="G218" s="22">
        <f>(IF((VLOOKUP(Table1[[#This Row],[SKU]],'[1]All Skus'!$A:$Y,2,FALSE))="AKG",(VLOOKUP(Table1[[#This Row],[SKU]],'[1]All Skus'!$A:$Y,8,FALSE)),""))</f>
        <v>0</v>
      </c>
      <c r="H218" s="22">
        <f>(IF((VLOOKUP(Table1[[#This Row],[SKU]],'[1]All Skus'!$A:$Y,2,FALSE))="AKG",(VLOOKUP(Table1[[#This Row],[SKU]],'[1]All Skus'!$A:$Y,9,FALSE)),""))</f>
        <v>0</v>
      </c>
      <c r="I218" s="23">
        <f>(IF((VLOOKUP(Table1[[#This Row],[SKU]],'[1]All Skus'!$A:$Y,2,FALSE))="AKG",(VLOOKUP(Table1[[#This Row],[SKU]],'[1]All Skus'!$A:$Y,10,FALSE)),""))</f>
        <v>0</v>
      </c>
      <c r="J218" s="23">
        <f>(IF((VLOOKUP(Table1[[#This Row],[SKU]],'[1]All Skus'!$A:$Y,2,FALSE))="AKG",(VLOOKUP(Table1[[#This Row],[SKU]],'[1]All Skus'!$A:$Y,11,FALSE)),""))</f>
        <v>0</v>
      </c>
      <c r="K218" s="24">
        <f>(IF((VLOOKUP(Table1[[#This Row],[SKU]],'[1]All Skus'!$A:$Y,2,FALSE))="AKG",(VLOOKUP(Table1[[#This Row],[SKU]],'[1]All Skus'!$A:$Y,16,FALSE)),""))</f>
        <v>0</v>
      </c>
      <c r="L218" s="24">
        <f>(IF((VLOOKUP(Table1[[#This Row],[SKU]],'[1]All Skus'!$A:$Y,2,FALSE))="AKG",(VLOOKUP(Table1[[#This Row],[SKU]],'[1]All Skus'!$A:$Y,17,FALSE)),""))</f>
        <v>0</v>
      </c>
      <c r="M218" s="25">
        <f>(IF((VLOOKUP(Table1[[#This Row],[SKU]],'[1]All Skus'!$A:$Y,2,FALSE))="AKG",(VLOOKUP(Table1[[#This Row],[SKU]],'[1]All Skus'!$A:$Y,18,FALSE)),""))</f>
        <v>0</v>
      </c>
      <c r="N218" s="25">
        <f>(IF((VLOOKUP(Table1[[#This Row],[SKU]],'[1]All Skus'!$A:$Y,2,FALSE))="AKG",(VLOOKUP(Table1[[#This Row],[SKU]],'[1]All Skus'!$A:$Y,19,FALSE)),""))</f>
        <v>0</v>
      </c>
      <c r="O218" s="25">
        <f>(IF((VLOOKUP(Table1[[#This Row],[SKU]],'[1]All Skus'!$A:$Y,2,FALSE))="AKG",(VLOOKUP(Table1[[#This Row],[SKU]],'[1]All Skus'!$A:$Y,20,FALSE)),""))</f>
        <v>0</v>
      </c>
      <c r="P218" s="25">
        <f>(IF((VLOOKUP(Table1[[#This Row],[SKU]],'[1]All Skus'!$A:$Y,2,FALSE))="AKG",(VLOOKUP(Table1[[#This Row],[SKU]],'[1]All Skus'!$A:$Y,21,FALSE)),""))</f>
        <v>0</v>
      </c>
      <c r="Q218" s="25">
        <f>(IF((VLOOKUP(Table1[[#This Row],[SKU]],'[1]All Skus'!$A:$Y,2,FALSE))="AKG",(VLOOKUP(Table1[[#This Row],[SKU]],'[1]All Skus'!$A:$Y,22,FALSE)),""))</f>
        <v>0</v>
      </c>
      <c r="R218" s="25">
        <f>(IF((VLOOKUP(Table1[[#This Row],[SKU]],'[1]All Skus'!$A:$Y,2,FALSE))="AKG",(VLOOKUP(Table1[[#This Row],[SKU]],'[1]All Skus'!$A:$Y,23,FALSE)),""))</f>
        <v>0</v>
      </c>
      <c r="S218" s="26">
        <f>(IF((VLOOKUP(Table1[[#This Row],[SKU]],'[1]All Skus'!$A:$Y,2,FALSE))="AKG",(VLOOKUP(Table1[[#This Row],[SKU]],'[1]All Skus'!$A:$Y,24,FALSE)),""))</f>
        <v>0</v>
      </c>
      <c r="T218" s="27">
        <v>216</v>
      </c>
    </row>
    <row r="219" spans="1:20" ht="15" customHeight="1" x14ac:dyDescent="0.3">
      <c r="A219" s="19" t="s">
        <v>236</v>
      </c>
      <c r="B219" s="20" t="str">
        <f>(IF((VLOOKUP(Table1[[#This Row],[SKU]],'[1]All Skus'!$A:$Y,2,FALSE))="AKG",(VLOOKUP(Table1[[#This Row],[SKU]],'[1]All Skus'!$A:$Y,3,FALSE)), ""))</f>
        <v>Wireless Mics</v>
      </c>
      <c r="C219" s="21" t="str">
        <f>(IF((VLOOKUP(Table1[[#This Row],[SKU]],'[1]All Skus'!$A:$Y,2,FALSE))="AKG",(VLOOKUP(Table1[[#This Row],[SKU]],'[1]All Skus'!$A:$Y,4,FALSE)),""))</f>
        <v>HT420 Band A</v>
      </c>
      <c r="D219" s="21" t="str">
        <f>(IF((VLOOKUP(Table1[[#This Row],[SKU]],'[1]All Skus'!$A:$Y,2,FALSE))="AKG",(VLOOKUP(Table1[[#This Row],[SKU]],'[1]All Skus'!$A:$Y,5,FALSE)),""))</f>
        <v>AT620000</v>
      </c>
      <c r="E219" s="21">
        <f>(IF((VLOOKUP(Table1[[#This Row],[SKU]],'[1]All Skus'!$A:$Y,2,FALSE))="AKG",(VLOOKUP(Table1[[#This Row],[SKU]],'[1]All Skus'!$A:$Y,6,FALSE)),""))</f>
        <v>0</v>
      </c>
      <c r="F219" s="21">
        <f>(IF((VLOOKUP(Table1[[#This Row],[SKU]],'[1]All Skus'!$A:$Y,2,FALSE))="AKG",(VLOOKUP(Table1[[#This Row],[SKU]],'[1]All Skus'!$A:$Y,7,FALSE)),""))</f>
        <v>0</v>
      </c>
      <c r="G219" s="22" t="str">
        <f>(IF((VLOOKUP(Table1[[#This Row],[SKU]],'[1]All Skus'!$A:$Y,2,FALSE))="AKG",(VLOOKUP(Table1[[#This Row],[SKU]],'[1]All Skus'!$A:$Y,8,FALSE)),""))</f>
        <v>Wireless Microphone System 420</v>
      </c>
      <c r="H219" s="22" t="str">
        <f>(IF((VLOOKUP(Table1[[#This Row],[SKU]],'[1]All Skus'!$A:$Y,2,FALSE))="AKG",(VLOOKUP(Table1[[#This Row],[SKU]],'[1]All Skus'!$A:$Y,9,FALSE)),""))</f>
        <v>Handheld transmitter</v>
      </c>
      <c r="I219" s="23">
        <f>(IF((VLOOKUP(Table1[[#This Row],[SKU]],'[1]All Skus'!$A:$Y,2,FALSE))="AKG",(VLOOKUP(Table1[[#This Row],[SKU]],'[1]All Skus'!$A:$Y,10,FALSE)),""))</f>
        <v>275</v>
      </c>
      <c r="J219" s="23">
        <f>(IF((VLOOKUP(Table1[[#This Row],[SKU]],'[1]All Skus'!$A:$Y,2,FALSE))="AKG",(VLOOKUP(Table1[[#This Row],[SKU]],'[1]All Skus'!$A:$Y,11,FALSE)),""))</f>
        <v>220</v>
      </c>
      <c r="K219" s="24">
        <f>(IF((VLOOKUP(Table1[[#This Row],[SKU]],'[1]All Skus'!$A:$Y,2,FALSE))="AKG",(VLOOKUP(Table1[[#This Row],[SKU]],'[1]All Skus'!$A:$Y,16,FALSE)),""))</f>
        <v>885038036166</v>
      </c>
      <c r="L219" s="24">
        <f>(IF((VLOOKUP(Table1[[#This Row],[SKU]],'[1]All Skus'!$A:$Y,2,FALSE))="AKG",(VLOOKUP(Table1[[#This Row],[SKU]],'[1]All Skus'!$A:$Y,17,FALSE)),""))</f>
        <v>9002761036169</v>
      </c>
      <c r="M219" s="25">
        <f>(IF((VLOOKUP(Table1[[#This Row],[SKU]],'[1]All Skus'!$A:$Y,2,FALSE))="AKG",(VLOOKUP(Table1[[#This Row],[SKU]],'[1]All Skus'!$A:$Y,18,FALSE)),""))</f>
        <v>18</v>
      </c>
      <c r="N219" s="25">
        <f>(IF((VLOOKUP(Table1[[#This Row],[SKU]],'[1]All Skus'!$A:$Y,2,FALSE))="AKG",(VLOOKUP(Table1[[#This Row],[SKU]],'[1]All Skus'!$A:$Y,19,FALSE)),""))</f>
        <v>19</v>
      </c>
      <c r="O219" s="25">
        <f>(IF((VLOOKUP(Table1[[#This Row],[SKU]],'[1]All Skus'!$A:$Y,2,FALSE))="AKG",(VLOOKUP(Table1[[#This Row],[SKU]],'[1]All Skus'!$A:$Y,20,FALSE)),""))</f>
        <v>15</v>
      </c>
      <c r="P219" s="25">
        <f>(IF((VLOOKUP(Table1[[#This Row],[SKU]],'[1]All Skus'!$A:$Y,2,FALSE))="AKG",(VLOOKUP(Table1[[#This Row],[SKU]],'[1]All Skus'!$A:$Y,21,FALSE)),""))</f>
        <v>0.4</v>
      </c>
      <c r="Q219" s="25" t="str">
        <f>(IF((VLOOKUP(Table1[[#This Row],[SKU]],'[1]All Skus'!$A:$Y,2,FALSE))="AKG",(VLOOKUP(Table1[[#This Row],[SKU]],'[1]All Skus'!$A:$Y,22,FALSE)),""))</f>
        <v>CN</v>
      </c>
      <c r="R219" s="25" t="str">
        <f>(IF((VLOOKUP(Table1[[#This Row],[SKU]],'[1]All Skus'!$A:$Y,2,FALSE))="AKG",(VLOOKUP(Table1[[#This Row],[SKU]],'[1]All Skus'!$A:$Y,23,FALSE)),""))</f>
        <v>Non Compliant</v>
      </c>
      <c r="S219" s="26" t="str">
        <f>(IF((VLOOKUP(Table1[[#This Row],[SKU]],'[1]All Skus'!$A:$Y,2,FALSE))="AKG",(VLOOKUP(Table1[[#This Row],[SKU]],'[1]All Skus'!$A:$Y,24,FALSE)),""))</f>
        <v>https://www.akg.com/Wireless/wireless-components/3411X00010.html</v>
      </c>
      <c r="T219" s="27">
        <v>217</v>
      </c>
    </row>
    <row r="220" spans="1:20" ht="15" customHeight="1" x14ac:dyDescent="0.3">
      <c r="A220" s="19" t="s">
        <v>237</v>
      </c>
      <c r="B220" s="20" t="str">
        <f>(IF((VLOOKUP(Table1[[#This Row],[SKU]],'[1]All Skus'!$A:$Y,2,FALSE))="AKG",(VLOOKUP(Table1[[#This Row],[SKU]],'[1]All Skus'!$A:$Y,3,FALSE)), ""))</f>
        <v>Wireless Mics</v>
      </c>
      <c r="C220" s="21" t="str">
        <f>(IF((VLOOKUP(Table1[[#This Row],[SKU]],'[1]All Skus'!$A:$Y,2,FALSE))="AKG",(VLOOKUP(Table1[[#This Row],[SKU]],'[1]All Skus'!$A:$Y,4,FALSE)),""))</f>
        <v>PT420 Band A</v>
      </c>
      <c r="D220" s="21" t="str">
        <f>(IF((VLOOKUP(Table1[[#This Row],[SKU]],'[1]All Skus'!$A:$Y,2,FALSE))="AKG",(VLOOKUP(Table1[[#This Row],[SKU]],'[1]All Skus'!$A:$Y,5,FALSE)),""))</f>
        <v>AT620000</v>
      </c>
      <c r="E220" s="21">
        <f>(IF((VLOOKUP(Table1[[#This Row],[SKU]],'[1]All Skus'!$A:$Y,2,FALSE))="AKG",(VLOOKUP(Table1[[#This Row],[SKU]],'[1]All Skus'!$A:$Y,6,FALSE)),""))</f>
        <v>0</v>
      </c>
      <c r="F220" s="21">
        <f>(IF((VLOOKUP(Table1[[#This Row],[SKU]],'[1]All Skus'!$A:$Y,2,FALSE))="AKG",(VLOOKUP(Table1[[#This Row],[SKU]],'[1]All Skus'!$A:$Y,7,FALSE)),""))</f>
        <v>0</v>
      </c>
      <c r="G220" s="22" t="str">
        <f>(IF((VLOOKUP(Table1[[#This Row],[SKU]],'[1]All Skus'!$A:$Y,2,FALSE))="AKG",(VLOOKUP(Table1[[#This Row],[SKU]],'[1]All Skus'!$A:$Y,8,FALSE)),""))</f>
        <v>Wireless Microphone System 420</v>
      </c>
      <c r="H220" s="22" t="str">
        <f>(IF((VLOOKUP(Table1[[#This Row],[SKU]],'[1]All Skus'!$A:$Y,2,FALSE))="AKG",(VLOOKUP(Table1[[#This Row],[SKU]],'[1]All Skus'!$A:$Y,9,FALSE)),""))</f>
        <v>Pocket transmitter</v>
      </c>
      <c r="I220" s="23">
        <f>(IF((VLOOKUP(Table1[[#This Row],[SKU]],'[1]All Skus'!$A:$Y,2,FALSE))="AKG",(VLOOKUP(Table1[[#This Row],[SKU]],'[1]All Skus'!$A:$Y,10,FALSE)),""))</f>
        <v>185</v>
      </c>
      <c r="J220" s="23">
        <f>(IF((VLOOKUP(Table1[[#This Row],[SKU]],'[1]All Skus'!$A:$Y,2,FALSE))="AKG",(VLOOKUP(Table1[[#This Row],[SKU]],'[1]All Skus'!$A:$Y,11,FALSE)),""))</f>
        <v>150</v>
      </c>
      <c r="K220" s="24">
        <f>(IF((VLOOKUP(Table1[[#This Row],[SKU]],'[1]All Skus'!$A:$Y,2,FALSE))="AKG",(VLOOKUP(Table1[[#This Row],[SKU]],'[1]All Skus'!$A:$Y,16,FALSE)),""))</f>
        <v>885038036258</v>
      </c>
      <c r="L220" s="24">
        <f>(IF((VLOOKUP(Table1[[#This Row],[SKU]],'[1]All Skus'!$A:$Y,2,FALSE))="AKG",(VLOOKUP(Table1[[#This Row],[SKU]],'[1]All Skus'!$A:$Y,17,FALSE)),""))</f>
        <v>9002761036251</v>
      </c>
      <c r="M220" s="25">
        <f>(IF((VLOOKUP(Table1[[#This Row],[SKU]],'[1]All Skus'!$A:$Y,2,FALSE))="AKG",(VLOOKUP(Table1[[#This Row],[SKU]],'[1]All Skus'!$A:$Y,18,FALSE)),""))</f>
        <v>2.25</v>
      </c>
      <c r="N220" s="25">
        <f>(IF((VLOOKUP(Table1[[#This Row],[SKU]],'[1]All Skus'!$A:$Y,2,FALSE))="AKG",(VLOOKUP(Table1[[#This Row],[SKU]],'[1]All Skus'!$A:$Y,19,FALSE)),""))</f>
        <v>14</v>
      </c>
      <c r="O220" s="25">
        <f>(IF((VLOOKUP(Table1[[#This Row],[SKU]],'[1]All Skus'!$A:$Y,2,FALSE))="AKG",(VLOOKUP(Table1[[#This Row],[SKU]],'[1]All Skus'!$A:$Y,20,FALSE)),""))</f>
        <v>9</v>
      </c>
      <c r="P220" s="25">
        <f>(IF((VLOOKUP(Table1[[#This Row],[SKU]],'[1]All Skus'!$A:$Y,2,FALSE))="AKG",(VLOOKUP(Table1[[#This Row],[SKU]],'[1]All Skus'!$A:$Y,21,FALSE)),""))</f>
        <v>0.4</v>
      </c>
      <c r="Q220" s="25" t="str">
        <f>(IF((VLOOKUP(Table1[[#This Row],[SKU]],'[1]All Skus'!$A:$Y,2,FALSE))="AKG",(VLOOKUP(Table1[[#This Row],[SKU]],'[1]All Skus'!$A:$Y,22,FALSE)),""))</f>
        <v>CN</v>
      </c>
      <c r="R220" s="25" t="str">
        <f>(IF((VLOOKUP(Table1[[#This Row],[SKU]],'[1]All Skus'!$A:$Y,2,FALSE))="AKG",(VLOOKUP(Table1[[#This Row],[SKU]],'[1]All Skus'!$A:$Y,23,FALSE)),""))</f>
        <v>Non Compliant</v>
      </c>
      <c r="S220" s="26" t="str">
        <f>(IF((VLOOKUP(Table1[[#This Row],[SKU]],'[1]All Skus'!$A:$Y,2,FALSE))="AKG",(VLOOKUP(Table1[[#This Row],[SKU]],'[1]All Skus'!$A:$Y,24,FALSE)),""))</f>
        <v>https://www.akg.com/Wireless/wireless-components/3412H00010.html</v>
      </c>
      <c r="T220" s="27">
        <v>218</v>
      </c>
    </row>
    <row r="221" spans="1:20" ht="15" customHeight="1" x14ac:dyDescent="0.3">
      <c r="A221" s="19" t="s">
        <v>238</v>
      </c>
      <c r="B221" s="20" t="str">
        <f>(IF((VLOOKUP(Table1[[#This Row],[SKU]],'[1]All Skus'!$A:$Y,2,FALSE))="AKG",(VLOOKUP(Table1[[#This Row],[SKU]],'[1]All Skus'!$A:$Y,3,FALSE)), ""))</f>
        <v>Wireless Mics</v>
      </c>
      <c r="C221" s="21" t="str">
        <f>(IF((VLOOKUP(Table1[[#This Row],[SKU]],'[1]All Skus'!$A:$Y,2,FALSE))="AKG",(VLOOKUP(Table1[[#This Row],[SKU]],'[1]All Skus'!$A:$Y,4,FALSE)),""))</f>
        <v>WMS420 HEADWORN SET Band A</v>
      </c>
      <c r="D221" s="21" t="str">
        <f>(IF((VLOOKUP(Table1[[#This Row],[SKU]],'[1]All Skus'!$A:$Y,2,FALSE))="AKG",(VLOOKUP(Table1[[#This Row],[SKU]],'[1]All Skus'!$A:$Y,5,FALSE)),""))</f>
        <v>AT620000</v>
      </c>
      <c r="E221" s="21">
        <f>(IF((VLOOKUP(Table1[[#This Row],[SKU]],'[1]All Skus'!$A:$Y,2,FALSE))="AKG",(VLOOKUP(Table1[[#This Row],[SKU]],'[1]All Skus'!$A:$Y,6,FALSE)),""))</f>
        <v>0</v>
      </c>
      <c r="F221" s="21">
        <f>(IF((VLOOKUP(Table1[[#This Row],[SKU]],'[1]All Skus'!$A:$Y,2,FALSE))="AKG",(VLOOKUP(Table1[[#This Row],[SKU]],'[1]All Skus'!$A:$Y,7,FALSE)),""))</f>
        <v>0</v>
      </c>
      <c r="G221" s="22" t="str">
        <f>(IF((VLOOKUP(Table1[[#This Row],[SKU]],'[1]All Skus'!$A:$Y,2,FALSE))="AKG",(VLOOKUP(Table1[[#This Row],[SKU]],'[1]All Skus'!$A:$Y,8,FALSE)),""))</f>
        <v>Wireless Microphone System 420</v>
      </c>
      <c r="H221" s="22" t="str">
        <f>(IF((VLOOKUP(Table1[[#This Row],[SKU]],'[1]All Skus'!$A:$Y,2,FALSE))="AKG",(VLOOKUP(Table1[[#This Row],[SKU]],'[1]All Skus'!$A:$Y,9,FALSE)),""))</f>
        <v>Wireless Microphone System</v>
      </c>
      <c r="I221" s="23">
        <f>(IF((VLOOKUP(Table1[[#This Row],[SKU]],'[1]All Skus'!$A:$Y,2,FALSE))="AKG",(VLOOKUP(Table1[[#This Row],[SKU]],'[1]All Skus'!$A:$Y,10,FALSE)),""))</f>
        <v>660</v>
      </c>
      <c r="J221" s="23">
        <f>(IF((VLOOKUP(Table1[[#This Row],[SKU]],'[1]All Skus'!$A:$Y,2,FALSE))="AKG",(VLOOKUP(Table1[[#This Row],[SKU]],'[1]All Skus'!$A:$Y,11,FALSE)),""))</f>
        <v>530</v>
      </c>
      <c r="K221" s="24">
        <f>(IF((VLOOKUP(Table1[[#This Row],[SKU]],'[1]All Skus'!$A:$Y,2,FALSE))="AKG",(VLOOKUP(Table1[[#This Row],[SKU]],'[1]All Skus'!$A:$Y,16,FALSE)),""))</f>
        <v>885038036340</v>
      </c>
      <c r="L221" s="24">
        <f>(IF((VLOOKUP(Table1[[#This Row],[SKU]],'[1]All Skus'!$A:$Y,2,FALSE))="AKG",(VLOOKUP(Table1[[#This Row],[SKU]],'[1]All Skus'!$A:$Y,17,FALSE)),""))</f>
        <v>9002761036343</v>
      </c>
      <c r="M221" s="25">
        <f>(IF((VLOOKUP(Table1[[#This Row],[SKU]],'[1]All Skus'!$A:$Y,2,FALSE))="AKG",(VLOOKUP(Table1[[#This Row],[SKU]],'[1]All Skus'!$A:$Y,18,FALSE)),""))</f>
        <v>14</v>
      </c>
      <c r="N221" s="25">
        <f>(IF((VLOOKUP(Table1[[#This Row],[SKU]],'[1]All Skus'!$A:$Y,2,FALSE))="AKG",(VLOOKUP(Table1[[#This Row],[SKU]],'[1]All Skus'!$A:$Y,19,FALSE)),""))</f>
        <v>17</v>
      </c>
      <c r="O221" s="25">
        <f>(IF((VLOOKUP(Table1[[#This Row],[SKU]],'[1]All Skus'!$A:$Y,2,FALSE))="AKG",(VLOOKUP(Table1[[#This Row],[SKU]],'[1]All Skus'!$A:$Y,20,FALSE)),""))</f>
        <v>17</v>
      </c>
      <c r="P221" s="25">
        <f>(IF((VLOOKUP(Table1[[#This Row],[SKU]],'[1]All Skus'!$A:$Y,2,FALSE))="AKG",(VLOOKUP(Table1[[#This Row],[SKU]],'[1]All Skus'!$A:$Y,21,FALSE)),""))</f>
        <v>3.2</v>
      </c>
      <c r="Q221" s="25" t="str">
        <f>(IF((VLOOKUP(Table1[[#This Row],[SKU]],'[1]All Skus'!$A:$Y,2,FALSE))="AKG",(VLOOKUP(Table1[[#This Row],[SKU]],'[1]All Skus'!$A:$Y,22,FALSE)),""))</f>
        <v>CN</v>
      </c>
      <c r="R221" s="25" t="str">
        <f>(IF((VLOOKUP(Table1[[#This Row],[SKU]],'[1]All Skus'!$A:$Y,2,FALSE))="AKG",(VLOOKUP(Table1[[#This Row],[SKU]],'[1]All Skus'!$A:$Y,23,FALSE)),""))</f>
        <v>Non Compliant</v>
      </c>
      <c r="S221" s="26" t="str">
        <f>(IF((VLOOKUP(Table1[[#This Row],[SKU]],'[1]All Skus'!$A:$Y,2,FALSE))="AKG",(VLOOKUP(Table1[[#This Row],[SKU]],'[1]All Skus'!$A:$Y,24,FALSE)),""))</f>
        <v>http://www.akg.com/pro/p/wms420headwornset</v>
      </c>
      <c r="T221" s="27">
        <v>219</v>
      </c>
    </row>
    <row r="222" spans="1:20" ht="15" customHeight="1" x14ac:dyDescent="0.3">
      <c r="A222" s="19" t="s">
        <v>239</v>
      </c>
      <c r="B222" s="20" t="str">
        <f>(IF((VLOOKUP(Table1[[#This Row],[SKU]],'[1]All Skus'!$A:$Y,2,FALSE))="AKG",(VLOOKUP(Table1[[#This Row],[SKU]],'[1]All Skus'!$A:$Y,3,FALSE)), ""))</f>
        <v>Wireless Mics</v>
      </c>
      <c r="C222" s="21" t="str">
        <f>(IF((VLOOKUP(Table1[[#This Row],[SKU]],'[1]All Skus'!$A:$Y,2,FALSE))="AKG",(VLOOKUP(Table1[[#This Row],[SKU]],'[1]All Skus'!$A:$Y,4,FALSE)),""))</f>
        <v>WMS420 PRESENTER SET Band A</v>
      </c>
      <c r="D222" s="21" t="str">
        <f>(IF((VLOOKUP(Table1[[#This Row],[SKU]],'[1]All Skus'!$A:$Y,2,FALSE))="AKG",(VLOOKUP(Table1[[#This Row],[SKU]],'[1]All Skus'!$A:$Y,5,FALSE)),""))</f>
        <v>AT620000</v>
      </c>
      <c r="E222" s="21">
        <f>(IF((VLOOKUP(Table1[[#This Row],[SKU]],'[1]All Skus'!$A:$Y,2,FALSE))="AKG",(VLOOKUP(Table1[[#This Row],[SKU]],'[1]All Skus'!$A:$Y,6,FALSE)),""))</f>
        <v>0</v>
      </c>
      <c r="F222" s="21">
        <f>(IF((VLOOKUP(Table1[[#This Row],[SKU]],'[1]All Skus'!$A:$Y,2,FALSE))="AKG",(VLOOKUP(Table1[[#This Row],[SKU]],'[1]All Skus'!$A:$Y,7,FALSE)),""))</f>
        <v>0</v>
      </c>
      <c r="G222" s="22" t="str">
        <f>(IF((VLOOKUP(Table1[[#This Row],[SKU]],'[1]All Skus'!$A:$Y,2,FALSE))="AKG",(VLOOKUP(Table1[[#This Row],[SKU]],'[1]All Skus'!$A:$Y,8,FALSE)),""))</f>
        <v>Wireless Microphone System 420</v>
      </c>
      <c r="H222" s="22" t="str">
        <f>(IF((VLOOKUP(Table1[[#This Row],[SKU]],'[1]All Skus'!$A:$Y,2,FALSE))="AKG",(VLOOKUP(Table1[[#This Row],[SKU]],'[1]All Skus'!$A:$Y,9,FALSE)),""))</f>
        <v>Wireless Microphone System</v>
      </c>
      <c r="I222" s="23">
        <f>(IF((VLOOKUP(Table1[[#This Row],[SKU]],'[1]All Skus'!$A:$Y,2,FALSE))="AKG",(VLOOKUP(Table1[[#This Row],[SKU]],'[1]All Skus'!$A:$Y,10,FALSE)),""))</f>
        <v>525</v>
      </c>
      <c r="J222" s="23">
        <f>(IF((VLOOKUP(Table1[[#This Row],[SKU]],'[1]All Skus'!$A:$Y,2,FALSE))="AKG",(VLOOKUP(Table1[[#This Row],[SKU]],'[1]All Skus'!$A:$Y,11,FALSE)),""))</f>
        <v>420</v>
      </c>
      <c r="K222" s="24">
        <f>(IF((VLOOKUP(Table1[[#This Row],[SKU]],'[1]All Skus'!$A:$Y,2,FALSE))="AKG",(VLOOKUP(Table1[[#This Row],[SKU]],'[1]All Skus'!$A:$Y,16,FALSE)),""))</f>
        <v>885038036432</v>
      </c>
      <c r="L222" s="24">
        <f>(IF((VLOOKUP(Table1[[#This Row],[SKU]],'[1]All Skus'!$A:$Y,2,FALSE))="AKG",(VLOOKUP(Table1[[#This Row],[SKU]],'[1]All Skus'!$A:$Y,17,FALSE)),""))</f>
        <v>9002761036435</v>
      </c>
      <c r="M222" s="25">
        <f>(IF((VLOOKUP(Table1[[#This Row],[SKU]],'[1]All Skus'!$A:$Y,2,FALSE))="AKG",(VLOOKUP(Table1[[#This Row],[SKU]],'[1]All Skus'!$A:$Y,18,FALSE)),""))</f>
        <v>14</v>
      </c>
      <c r="N222" s="25">
        <f>(IF((VLOOKUP(Table1[[#This Row],[SKU]],'[1]All Skus'!$A:$Y,2,FALSE))="AKG",(VLOOKUP(Table1[[#This Row],[SKU]],'[1]All Skus'!$A:$Y,19,FALSE)),""))</f>
        <v>17.5</v>
      </c>
      <c r="O222" s="25">
        <f>(IF((VLOOKUP(Table1[[#This Row],[SKU]],'[1]All Skus'!$A:$Y,2,FALSE))="AKG",(VLOOKUP(Table1[[#This Row],[SKU]],'[1]All Skus'!$A:$Y,20,FALSE)),""))</f>
        <v>17</v>
      </c>
      <c r="P222" s="25">
        <f>(IF((VLOOKUP(Table1[[#This Row],[SKU]],'[1]All Skus'!$A:$Y,2,FALSE))="AKG",(VLOOKUP(Table1[[#This Row],[SKU]],'[1]All Skus'!$A:$Y,21,FALSE)),""))</f>
        <v>3.2</v>
      </c>
      <c r="Q222" s="25" t="str">
        <f>(IF((VLOOKUP(Table1[[#This Row],[SKU]],'[1]All Skus'!$A:$Y,2,FALSE))="AKG",(VLOOKUP(Table1[[#This Row],[SKU]],'[1]All Skus'!$A:$Y,22,FALSE)),""))</f>
        <v>CN</v>
      </c>
      <c r="R222" s="25" t="str">
        <f>(IF((VLOOKUP(Table1[[#This Row],[SKU]],'[1]All Skus'!$A:$Y,2,FALSE))="AKG",(VLOOKUP(Table1[[#This Row],[SKU]],'[1]All Skus'!$A:$Y,23,FALSE)),""))</f>
        <v>Non Compliant</v>
      </c>
      <c r="S222" s="26" t="str">
        <f>(IF((VLOOKUP(Table1[[#This Row],[SKU]],'[1]All Skus'!$A:$Y,2,FALSE))="AKG",(VLOOKUP(Table1[[#This Row],[SKU]],'[1]All Skus'!$A:$Y,24,FALSE)),""))</f>
        <v>https://www.akg.com/Wireless/wireless-components/3414H00010.html</v>
      </c>
      <c r="T222" s="27">
        <v>220</v>
      </c>
    </row>
    <row r="223" spans="1:20" ht="15" customHeight="1" x14ac:dyDescent="0.3">
      <c r="A223" s="19" t="s">
        <v>240</v>
      </c>
      <c r="B223" s="20" t="str">
        <f>(IF((VLOOKUP(Table1[[#This Row],[SKU]],'[1]All Skus'!$A:$Y,2,FALSE))="AKG",(VLOOKUP(Table1[[#This Row],[SKU]],'[1]All Skus'!$A:$Y,3,FALSE)), ""))</f>
        <v>Wireless Mics</v>
      </c>
      <c r="C223" s="21" t="str">
        <f>(IF((VLOOKUP(Table1[[#This Row],[SKU]],'[1]All Skus'!$A:$Y,2,FALSE))="AKG",(VLOOKUP(Table1[[#This Row],[SKU]],'[1]All Skus'!$A:$Y,4,FALSE)),""))</f>
        <v>WMS420 INSTRUMENTAL SET Band A</v>
      </c>
      <c r="D223" s="21" t="str">
        <f>(IF((VLOOKUP(Table1[[#This Row],[SKU]],'[1]All Skus'!$A:$Y,2,FALSE))="AKG",(VLOOKUP(Table1[[#This Row],[SKU]],'[1]All Skus'!$A:$Y,5,FALSE)),""))</f>
        <v>AT620000</v>
      </c>
      <c r="E223" s="21">
        <f>(IF((VLOOKUP(Table1[[#This Row],[SKU]],'[1]All Skus'!$A:$Y,2,FALSE))="AKG",(VLOOKUP(Table1[[#This Row],[SKU]],'[1]All Skus'!$A:$Y,6,FALSE)),""))</f>
        <v>0</v>
      </c>
      <c r="F223" s="21">
        <f>(IF((VLOOKUP(Table1[[#This Row],[SKU]],'[1]All Skus'!$A:$Y,2,FALSE))="AKG",(VLOOKUP(Table1[[#This Row],[SKU]],'[1]All Skus'!$A:$Y,7,FALSE)),""))</f>
        <v>0</v>
      </c>
      <c r="G223" s="22" t="str">
        <f>(IF((VLOOKUP(Table1[[#This Row],[SKU]],'[1]All Skus'!$A:$Y,2,FALSE))="AKG",(VLOOKUP(Table1[[#This Row],[SKU]],'[1]All Skus'!$A:$Y,8,FALSE)),""))</f>
        <v>Wireless Microphone System 420</v>
      </c>
      <c r="H223" s="22" t="str">
        <f>(IF((VLOOKUP(Table1[[#This Row],[SKU]],'[1]All Skus'!$A:$Y,2,FALSE))="AKG",(VLOOKUP(Table1[[#This Row],[SKU]],'[1]All Skus'!$A:$Y,9,FALSE)),""))</f>
        <v>Wireless Microphone System</v>
      </c>
      <c r="I223" s="23">
        <f>(IF((VLOOKUP(Table1[[#This Row],[SKU]],'[1]All Skus'!$A:$Y,2,FALSE))="AKG",(VLOOKUP(Table1[[#This Row],[SKU]],'[1]All Skus'!$A:$Y,10,FALSE)),""))</f>
        <v>510</v>
      </c>
      <c r="J223" s="23">
        <f>(IF((VLOOKUP(Table1[[#This Row],[SKU]],'[1]All Skus'!$A:$Y,2,FALSE))="AKG",(VLOOKUP(Table1[[#This Row],[SKU]],'[1]All Skus'!$A:$Y,11,FALSE)),""))</f>
        <v>410</v>
      </c>
      <c r="K223" s="24">
        <f>(IF((VLOOKUP(Table1[[#This Row],[SKU]],'[1]All Skus'!$A:$Y,2,FALSE))="AKG",(VLOOKUP(Table1[[#This Row],[SKU]],'[1]All Skus'!$A:$Y,16,FALSE)),""))</f>
        <v>885038036524</v>
      </c>
      <c r="L223" s="24">
        <f>(IF((VLOOKUP(Table1[[#This Row],[SKU]],'[1]All Skus'!$A:$Y,2,FALSE))="AKG",(VLOOKUP(Table1[[#This Row],[SKU]],'[1]All Skus'!$A:$Y,17,FALSE)),""))</f>
        <v>9002761036527</v>
      </c>
      <c r="M223" s="25">
        <f>(IF((VLOOKUP(Table1[[#This Row],[SKU]],'[1]All Skus'!$A:$Y,2,FALSE))="AKG",(VLOOKUP(Table1[[#This Row],[SKU]],'[1]All Skus'!$A:$Y,18,FALSE)),""))</f>
        <v>14</v>
      </c>
      <c r="N223" s="25">
        <f>(IF((VLOOKUP(Table1[[#This Row],[SKU]],'[1]All Skus'!$A:$Y,2,FALSE))="AKG",(VLOOKUP(Table1[[#This Row],[SKU]],'[1]All Skus'!$A:$Y,19,FALSE)),""))</f>
        <v>17.5</v>
      </c>
      <c r="O223" s="25">
        <f>(IF((VLOOKUP(Table1[[#This Row],[SKU]],'[1]All Skus'!$A:$Y,2,FALSE))="AKG",(VLOOKUP(Table1[[#This Row],[SKU]],'[1]All Skus'!$A:$Y,20,FALSE)),""))</f>
        <v>17</v>
      </c>
      <c r="P223" s="25">
        <f>(IF((VLOOKUP(Table1[[#This Row],[SKU]],'[1]All Skus'!$A:$Y,2,FALSE))="AKG",(VLOOKUP(Table1[[#This Row],[SKU]],'[1]All Skus'!$A:$Y,21,FALSE)),""))</f>
        <v>3.2</v>
      </c>
      <c r="Q223" s="25" t="str">
        <f>(IF((VLOOKUP(Table1[[#This Row],[SKU]],'[1]All Skus'!$A:$Y,2,FALSE))="AKG",(VLOOKUP(Table1[[#This Row],[SKU]],'[1]All Skus'!$A:$Y,22,FALSE)),""))</f>
        <v>CN</v>
      </c>
      <c r="R223" s="25" t="str">
        <f>(IF((VLOOKUP(Table1[[#This Row],[SKU]],'[1]All Skus'!$A:$Y,2,FALSE))="AKG",(VLOOKUP(Table1[[#This Row],[SKU]],'[1]All Skus'!$A:$Y,23,FALSE)),""))</f>
        <v>Non Compliant</v>
      </c>
      <c r="S223" s="26" t="str">
        <f>(IF((VLOOKUP(Table1[[#This Row],[SKU]],'[1]All Skus'!$A:$Y,2,FALSE))="AKG",(VLOOKUP(Table1[[#This Row],[SKU]],'[1]All Skus'!$A:$Y,24,FALSE)),""))</f>
        <v>https://www.akg.com/Wireless/wireless-components/3415H00010.html</v>
      </c>
      <c r="T223" s="27">
        <v>221</v>
      </c>
    </row>
    <row r="224" spans="1:20" ht="15" customHeight="1" x14ac:dyDescent="0.3">
      <c r="A224" s="19" t="s">
        <v>241</v>
      </c>
      <c r="B224" s="20" t="str">
        <f>(IF((VLOOKUP(Table1[[#This Row],[SKU]],'[1]All Skus'!$A:$Y,2,FALSE))="AKG",(VLOOKUP(Table1[[#This Row],[SKU]],'[1]All Skus'!$A:$Y,3,FALSE)), ""))</f>
        <v>Wireless Mics</v>
      </c>
      <c r="C224" s="21" t="str">
        <f>(IF((VLOOKUP(Table1[[#This Row],[SKU]],'[1]All Skus'!$A:$Y,2,FALSE))="AKG",(VLOOKUP(Table1[[#This Row],[SKU]],'[1]All Skus'!$A:$Y,4,FALSE)),""))</f>
        <v>WMS420 VOCAL SET Band A</v>
      </c>
      <c r="D224" s="21" t="str">
        <f>(IF((VLOOKUP(Table1[[#This Row],[SKU]],'[1]All Skus'!$A:$Y,2,FALSE))="AKG",(VLOOKUP(Table1[[#This Row],[SKU]],'[1]All Skus'!$A:$Y,5,FALSE)),""))</f>
        <v>AT620000</v>
      </c>
      <c r="E224" s="21">
        <f>(IF((VLOOKUP(Table1[[#This Row],[SKU]],'[1]All Skus'!$A:$Y,2,FALSE))="AKG",(VLOOKUP(Table1[[#This Row],[SKU]],'[1]All Skus'!$A:$Y,6,FALSE)),""))</f>
        <v>0</v>
      </c>
      <c r="F224" s="21">
        <f>(IF((VLOOKUP(Table1[[#This Row],[SKU]],'[1]All Skus'!$A:$Y,2,FALSE))="AKG",(VLOOKUP(Table1[[#This Row],[SKU]],'[1]All Skus'!$A:$Y,7,FALSE)),""))</f>
        <v>0</v>
      </c>
      <c r="G224" s="22" t="str">
        <f>(IF((VLOOKUP(Table1[[#This Row],[SKU]],'[1]All Skus'!$A:$Y,2,FALSE))="AKG",(VLOOKUP(Table1[[#This Row],[SKU]],'[1]All Skus'!$A:$Y,8,FALSE)),""))</f>
        <v>Wireless Microphone System 420</v>
      </c>
      <c r="H224" s="22" t="str">
        <f>(IF((VLOOKUP(Table1[[#This Row],[SKU]],'[1]All Skus'!$A:$Y,2,FALSE))="AKG",(VLOOKUP(Table1[[#This Row],[SKU]],'[1]All Skus'!$A:$Y,9,FALSE)),""))</f>
        <v>Wireless Microphone System</v>
      </c>
      <c r="I224" s="23">
        <f>(IF((VLOOKUP(Table1[[#This Row],[SKU]],'[1]All Skus'!$A:$Y,2,FALSE))="AKG",(VLOOKUP(Table1[[#This Row],[SKU]],'[1]All Skus'!$A:$Y,10,FALSE)),""))</f>
        <v>575</v>
      </c>
      <c r="J224" s="23">
        <f>(IF((VLOOKUP(Table1[[#This Row],[SKU]],'[1]All Skus'!$A:$Y,2,FALSE))="AKG",(VLOOKUP(Table1[[#This Row],[SKU]],'[1]All Skus'!$A:$Y,11,FALSE)),""))</f>
        <v>460</v>
      </c>
      <c r="K224" s="24">
        <f>(IF((VLOOKUP(Table1[[#This Row],[SKU]],'[1]All Skus'!$A:$Y,2,FALSE))="AKG",(VLOOKUP(Table1[[#This Row],[SKU]],'[1]All Skus'!$A:$Y,16,FALSE)),""))</f>
        <v>885038036616</v>
      </c>
      <c r="L224" s="24">
        <f>(IF((VLOOKUP(Table1[[#This Row],[SKU]],'[1]All Skus'!$A:$Y,2,FALSE))="AKG",(VLOOKUP(Table1[[#This Row],[SKU]],'[1]All Skus'!$A:$Y,17,FALSE)),""))</f>
        <v>9002761036619</v>
      </c>
      <c r="M224" s="25">
        <f>(IF((VLOOKUP(Table1[[#This Row],[SKU]],'[1]All Skus'!$A:$Y,2,FALSE))="AKG",(VLOOKUP(Table1[[#This Row],[SKU]],'[1]All Skus'!$A:$Y,18,FALSE)),""))</f>
        <v>14</v>
      </c>
      <c r="N224" s="25">
        <f>(IF((VLOOKUP(Table1[[#This Row],[SKU]],'[1]All Skus'!$A:$Y,2,FALSE))="AKG",(VLOOKUP(Table1[[#This Row],[SKU]],'[1]All Skus'!$A:$Y,19,FALSE)),""))</f>
        <v>17</v>
      </c>
      <c r="O224" s="25">
        <f>(IF((VLOOKUP(Table1[[#This Row],[SKU]],'[1]All Skus'!$A:$Y,2,FALSE))="AKG",(VLOOKUP(Table1[[#This Row],[SKU]],'[1]All Skus'!$A:$Y,20,FALSE)),""))</f>
        <v>17</v>
      </c>
      <c r="P224" s="25">
        <f>(IF((VLOOKUP(Table1[[#This Row],[SKU]],'[1]All Skus'!$A:$Y,2,FALSE))="AKG",(VLOOKUP(Table1[[#This Row],[SKU]],'[1]All Skus'!$A:$Y,21,FALSE)),""))</f>
        <v>3.2</v>
      </c>
      <c r="Q224" s="25" t="str">
        <f>(IF((VLOOKUP(Table1[[#This Row],[SKU]],'[1]All Skus'!$A:$Y,2,FALSE))="AKG",(VLOOKUP(Table1[[#This Row],[SKU]],'[1]All Skus'!$A:$Y,22,FALSE)),""))</f>
        <v>CN</v>
      </c>
      <c r="R224" s="25" t="str">
        <f>(IF((VLOOKUP(Table1[[#This Row],[SKU]],'[1]All Skus'!$A:$Y,2,FALSE))="AKG",(VLOOKUP(Table1[[#This Row],[SKU]],'[1]All Skus'!$A:$Y,23,FALSE)),""))</f>
        <v>Non Compliant</v>
      </c>
      <c r="S224" s="26" t="str">
        <f>(IF((VLOOKUP(Table1[[#This Row],[SKU]],'[1]All Skus'!$A:$Y,2,FALSE))="AKG",(VLOOKUP(Table1[[#This Row],[SKU]],'[1]All Skus'!$A:$Y,24,FALSE)),""))</f>
        <v>https://www.akg.com/Wireless/wireless-components/3416H00010.html</v>
      </c>
      <c r="T224" s="27">
        <v>222</v>
      </c>
    </row>
    <row r="225" spans="1:20" ht="15" customHeight="1" x14ac:dyDescent="0.3">
      <c r="A225" s="28" t="s">
        <v>242</v>
      </c>
      <c r="B225" s="20">
        <f>(IF((VLOOKUP(Table1[[#This Row],[SKU]],'[1]All Skus'!$A:$Y,2,FALSE))="AKG",(VLOOKUP(Table1[[#This Row],[SKU]],'[1]All Skus'!$A:$Y,3,FALSE)), ""))</f>
        <v>0</v>
      </c>
      <c r="C225" s="21">
        <f>(IF((VLOOKUP(Table1[[#This Row],[SKU]],'[1]All Skus'!$A:$Y,2,FALSE))="AKG",(VLOOKUP(Table1[[#This Row],[SKU]],'[1]All Skus'!$A:$Y,4,FALSE)),""))</f>
        <v>0</v>
      </c>
      <c r="D225" s="21">
        <f>(IF((VLOOKUP(Table1[[#This Row],[SKU]],'[1]All Skus'!$A:$Y,2,FALSE))="AKG",(VLOOKUP(Table1[[#This Row],[SKU]],'[1]All Skus'!$A:$Y,5,FALSE)),""))</f>
        <v>0</v>
      </c>
      <c r="E225" s="21">
        <f>(IF((VLOOKUP(Table1[[#This Row],[SKU]],'[1]All Skus'!$A:$Y,2,FALSE))="AKG",(VLOOKUP(Table1[[#This Row],[SKU]],'[1]All Skus'!$A:$Y,6,FALSE)),""))</f>
        <v>0</v>
      </c>
      <c r="F225" s="21">
        <f>(IF((VLOOKUP(Table1[[#This Row],[SKU]],'[1]All Skus'!$A:$Y,2,FALSE))="AKG",(VLOOKUP(Table1[[#This Row],[SKU]],'[1]All Skus'!$A:$Y,7,FALSE)),""))</f>
        <v>0</v>
      </c>
      <c r="G225" s="22">
        <f>(IF((VLOOKUP(Table1[[#This Row],[SKU]],'[1]All Skus'!$A:$Y,2,FALSE))="AKG",(VLOOKUP(Table1[[#This Row],[SKU]],'[1]All Skus'!$A:$Y,8,FALSE)),""))</f>
        <v>0</v>
      </c>
      <c r="H225" s="22">
        <f>(IF((VLOOKUP(Table1[[#This Row],[SKU]],'[1]All Skus'!$A:$Y,2,FALSE))="AKG",(VLOOKUP(Table1[[#This Row],[SKU]],'[1]All Skus'!$A:$Y,9,FALSE)),""))</f>
        <v>0</v>
      </c>
      <c r="I225" s="23">
        <f>(IF((VLOOKUP(Table1[[#This Row],[SKU]],'[1]All Skus'!$A:$Y,2,FALSE))="AKG",(VLOOKUP(Table1[[#This Row],[SKU]],'[1]All Skus'!$A:$Y,10,FALSE)),""))</f>
        <v>0</v>
      </c>
      <c r="J225" s="23">
        <f>(IF((VLOOKUP(Table1[[#This Row],[SKU]],'[1]All Skus'!$A:$Y,2,FALSE))="AKG",(VLOOKUP(Table1[[#This Row],[SKU]],'[1]All Skus'!$A:$Y,11,FALSE)),""))</f>
        <v>0</v>
      </c>
      <c r="K225" s="24">
        <f>(IF((VLOOKUP(Table1[[#This Row],[SKU]],'[1]All Skus'!$A:$Y,2,FALSE))="AKG",(VLOOKUP(Table1[[#This Row],[SKU]],'[1]All Skus'!$A:$Y,16,FALSE)),""))</f>
        <v>0</v>
      </c>
      <c r="L225" s="24">
        <f>(IF((VLOOKUP(Table1[[#This Row],[SKU]],'[1]All Skus'!$A:$Y,2,FALSE))="AKG",(VLOOKUP(Table1[[#This Row],[SKU]],'[1]All Skus'!$A:$Y,17,FALSE)),""))</f>
        <v>0</v>
      </c>
      <c r="M225" s="25">
        <f>(IF((VLOOKUP(Table1[[#This Row],[SKU]],'[1]All Skus'!$A:$Y,2,FALSE))="AKG",(VLOOKUP(Table1[[#This Row],[SKU]],'[1]All Skus'!$A:$Y,18,FALSE)),""))</f>
        <v>0</v>
      </c>
      <c r="N225" s="25">
        <f>(IF((VLOOKUP(Table1[[#This Row],[SKU]],'[1]All Skus'!$A:$Y,2,FALSE))="AKG",(VLOOKUP(Table1[[#This Row],[SKU]],'[1]All Skus'!$A:$Y,19,FALSE)),""))</f>
        <v>0</v>
      </c>
      <c r="O225" s="25">
        <f>(IF((VLOOKUP(Table1[[#This Row],[SKU]],'[1]All Skus'!$A:$Y,2,FALSE))="AKG",(VLOOKUP(Table1[[#This Row],[SKU]],'[1]All Skus'!$A:$Y,20,FALSE)),""))</f>
        <v>0</v>
      </c>
      <c r="P225" s="25">
        <f>(IF((VLOOKUP(Table1[[#This Row],[SKU]],'[1]All Skus'!$A:$Y,2,FALSE))="AKG",(VLOOKUP(Table1[[#This Row],[SKU]],'[1]All Skus'!$A:$Y,21,FALSE)),""))</f>
        <v>0</v>
      </c>
      <c r="Q225" s="25">
        <f>(IF((VLOOKUP(Table1[[#This Row],[SKU]],'[1]All Skus'!$A:$Y,2,FALSE))="AKG",(VLOOKUP(Table1[[#This Row],[SKU]],'[1]All Skus'!$A:$Y,22,FALSE)),""))</f>
        <v>0</v>
      </c>
      <c r="R225" s="25">
        <f>(IF((VLOOKUP(Table1[[#This Row],[SKU]],'[1]All Skus'!$A:$Y,2,FALSE))="AKG",(VLOOKUP(Table1[[#This Row],[SKU]],'[1]All Skus'!$A:$Y,23,FALSE)),""))</f>
        <v>0</v>
      </c>
      <c r="S225" s="26">
        <f>(IF((VLOOKUP(Table1[[#This Row],[SKU]],'[1]All Skus'!$A:$Y,2,FALSE))="AKG",(VLOOKUP(Table1[[#This Row],[SKU]],'[1]All Skus'!$A:$Y,24,FALSE)),""))</f>
        <v>0</v>
      </c>
      <c r="T225" s="27">
        <v>223</v>
      </c>
    </row>
    <row r="226" spans="1:20" ht="15" customHeight="1" x14ac:dyDescent="0.3">
      <c r="A226" s="19" t="s">
        <v>243</v>
      </c>
      <c r="B226" s="20" t="str">
        <f>(IF((VLOOKUP(Table1[[#This Row],[SKU]],'[1]All Skus'!$A:$Y,2,FALSE))="AKG",(VLOOKUP(Table1[[#This Row],[SKU]],'[1]All Skus'!$A:$Y,3,FALSE)), ""))</f>
        <v>Wireless Mics</v>
      </c>
      <c r="C226" s="21" t="str">
        <f>(IF((VLOOKUP(Table1[[#This Row],[SKU]],'[1]All Skus'!$A:$Y,2,FALSE))="AKG",(VLOOKUP(Table1[[#This Row],[SKU]],'[1]All Skus'!$A:$Y,4,FALSE)),""))</f>
        <v>SR470 BD7</v>
      </c>
      <c r="D226" s="21" t="str">
        <f>(IF((VLOOKUP(Table1[[#This Row],[SKU]],'[1]All Skus'!$A:$Y,2,FALSE))="AKG",(VLOOKUP(Table1[[#This Row],[SKU]],'[1]All Skus'!$A:$Y,5,FALSE)),""))</f>
        <v>AT620000</v>
      </c>
      <c r="E226" s="21">
        <f>(IF((VLOOKUP(Table1[[#This Row],[SKU]],'[1]All Skus'!$A:$Y,2,FALSE))="AKG",(VLOOKUP(Table1[[#This Row],[SKU]],'[1]All Skus'!$A:$Y,6,FALSE)),""))</f>
        <v>0</v>
      </c>
      <c r="F226" s="21">
        <f>(IF((VLOOKUP(Table1[[#This Row],[SKU]],'[1]All Skus'!$A:$Y,2,FALSE))="AKG",(VLOOKUP(Table1[[#This Row],[SKU]],'[1]All Skus'!$A:$Y,7,FALSE)),""))</f>
        <v>0</v>
      </c>
      <c r="G226" s="22" t="str">
        <f>(IF((VLOOKUP(Table1[[#This Row],[SKU]],'[1]All Skus'!$A:$Y,2,FALSE))="AKG",(VLOOKUP(Table1[[#This Row],[SKU]],'[1]All Skus'!$A:$Y,8,FALSE)),""))</f>
        <v>Wireless Microphone System 470</v>
      </c>
      <c r="H226" s="22" t="str">
        <f>(IF((VLOOKUP(Table1[[#This Row],[SKU]],'[1]All Skus'!$A:$Y,2,FALSE))="AKG",(VLOOKUP(Table1[[#This Row],[SKU]],'[1]All Skus'!$A:$Y,9,FALSE)),""))</f>
        <v>Wireless stationary receiver, rack mount unit included, pilot tone - NO AC adapter, please order 7801H00120 additionally.</v>
      </c>
      <c r="I226" s="23">
        <f>(IF((VLOOKUP(Table1[[#This Row],[SKU]],'[1]All Skus'!$A:$Y,2,FALSE))="AKG",(VLOOKUP(Table1[[#This Row],[SKU]],'[1]All Skus'!$A:$Y,10,FALSE)),""))</f>
        <v>560</v>
      </c>
      <c r="J226" s="23">
        <f>(IF((VLOOKUP(Table1[[#This Row],[SKU]],'[1]All Skus'!$A:$Y,2,FALSE))="AKG",(VLOOKUP(Table1[[#This Row],[SKU]],'[1]All Skus'!$A:$Y,11,FALSE)),""))</f>
        <v>450</v>
      </c>
      <c r="K226" s="24">
        <f>(IF((VLOOKUP(Table1[[#This Row],[SKU]],'[1]All Skus'!$A:$Y,2,FALSE))="AKG",(VLOOKUP(Table1[[#This Row],[SKU]],'[1]All Skus'!$A:$Y,16,FALSE)),""))</f>
        <v>885038029410</v>
      </c>
      <c r="L226" s="24">
        <f>(IF((VLOOKUP(Table1[[#This Row],[SKU]],'[1]All Skus'!$A:$Y,2,FALSE))="AKG",(VLOOKUP(Table1[[#This Row],[SKU]],'[1]All Skus'!$A:$Y,17,FALSE)),""))</f>
        <v>9002761029413</v>
      </c>
      <c r="M226" s="25">
        <f>(IF((VLOOKUP(Table1[[#This Row],[SKU]],'[1]All Skus'!$A:$Y,2,FALSE))="AKG",(VLOOKUP(Table1[[#This Row],[SKU]],'[1]All Skus'!$A:$Y,18,FALSE)),""))</f>
        <v>3</v>
      </c>
      <c r="N226" s="25">
        <f>(IF((VLOOKUP(Table1[[#This Row],[SKU]],'[1]All Skus'!$A:$Y,2,FALSE))="AKG",(VLOOKUP(Table1[[#This Row],[SKU]],'[1]All Skus'!$A:$Y,19,FALSE)),""))</f>
        <v>14</v>
      </c>
      <c r="O226" s="25">
        <f>(IF((VLOOKUP(Table1[[#This Row],[SKU]],'[1]All Skus'!$A:$Y,2,FALSE))="AKG",(VLOOKUP(Table1[[#This Row],[SKU]],'[1]All Skus'!$A:$Y,20,FALSE)),""))</f>
        <v>10</v>
      </c>
      <c r="P226" s="25">
        <f>(IF((VLOOKUP(Table1[[#This Row],[SKU]],'[1]All Skus'!$A:$Y,2,FALSE))="AKG",(VLOOKUP(Table1[[#This Row],[SKU]],'[1]All Skus'!$A:$Y,21,FALSE)),""))</f>
        <v>14.2</v>
      </c>
      <c r="Q226" s="25" t="str">
        <f>(IF((VLOOKUP(Table1[[#This Row],[SKU]],'[1]All Skus'!$A:$Y,2,FALSE))="AKG",(VLOOKUP(Table1[[#This Row],[SKU]],'[1]All Skus'!$A:$Y,22,FALSE)),""))</f>
        <v>CN</v>
      </c>
      <c r="R226" s="25" t="str">
        <f>(IF((VLOOKUP(Table1[[#This Row],[SKU]],'[1]All Skus'!$A:$Y,2,FALSE))="AKG",(VLOOKUP(Table1[[#This Row],[SKU]],'[1]All Skus'!$A:$Y,23,FALSE)),""))</f>
        <v>Non Compliant</v>
      </c>
      <c r="S226" s="26" t="str">
        <f>(IF((VLOOKUP(Table1[[#This Row],[SKU]],'[1]All Skus'!$A:$Y,2,FALSE))="AKG",(VLOOKUP(Table1[[#This Row],[SKU]],'[1]All Skus'!$A:$Y,24,FALSE)),""))</f>
        <v>https://www.akg.com/Wireless/wireless-components/3300H00150.html</v>
      </c>
      <c r="T226" s="27">
        <v>224</v>
      </c>
    </row>
    <row r="227" spans="1:20" ht="15" customHeight="1" x14ac:dyDescent="0.3">
      <c r="A227" s="19" t="s">
        <v>244</v>
      </c>
      <c r="B227" s="20" t="str">
        <f>(IF((VLOOKUP(Table1[[#This Row],[SKU]],'[1]All Skus'!$A:$Y,2,FALSE))="AKG",(VLOOKUP(Table1[[#This Row],[SKU]],'[1]All Skus'!$A:$Y,3,FALSE)), ""))</f>
        <v>Wireless Mics</v>
      </c>
      <c r="C227" s="21" t="str">
        <f>(IF((VLOOKUP(Table1[[#This Row],[SKU]],'[1]All Skus'!$A:$Y,2,FALSE))="AKG",(VLOOKUP(Table1[[#This Row],[SKU]],'[1]All Skus'!$A:$Y,4,FALSE)),""))</f>
        <v>SR470 BD8</v>
      </c>
      <c r="D227" s="21" t="str">
        <f>(IF((VLOOKUP(Table1[[#This Row],[SKU]],'[1]All Skus'!$A:$Y,2,FALSE))="AKG",(VLOOKUP(Table1[[#This Row],[SKU]],'[1]All Skus'!$A:$Y,5,FALSE)),""))</f>
        <v>AT620000</v>
      </c>
      <c r="E227" s="21">
        <f>(IF((VLOOKUP(Table1[[#This Row],[SKU]],'[1]All Skus'!$A:$Y,2,FALSE))="AKG",(VLOOKUP(Table1[[#This Row],[SKU]],'[1]All Skus'!$A:$Y,6,FALSE)),""))</f>
        <v>0</v>
      </c>
      <c r="F227" s="21">
        <f>(IF((VLOOKUP(Table1[[#This Row],[SKU]],'[1]All Skus'!$A:$Y,2,FALSE))="AKG",(VLOOKUP(Table1[[#This Row],[SKU]],'[1]All Skus'!$A:$Y,7,FALSE)),""))</f>
        <v>0</v>
      </c>
      <c r="G227" s="22" t="str">
        <f>(IF((VLOOKUP(Table1[[#This Row],[SKU]],'[1]All Skus'!$A:$Y,2,FALSE))="AKG",(VLOOKUP(Table1[[#This Row],[SKU]],'[1]All Skus'!$A:$Y,8,FALSE)),""))</f>
        <v>Wireless Microphone System 470</v>
      </c>
      <c r="H227" s="22" t="str">
        <f>(IF((VLOOKUP(Table1[[#This Row],[SKU]],'[1]All Skus'!$A:$Y,2,FALSE))="AKG",(VLOOKUP(Table1[[#This Row],[SKU]],'[1]All Skus'!$A:$Y,9,FALSE)),""))</f>
        <v>Wireless stationary receiver, rack mount unit included, pilot tone - NO AC adapter, please order 7801H00120 additionally.</v>
      </c>
      <c r="I227" s="23">
        <f>(IF((VLOOKUP(Table1[[#This Row],[SKU]],'[1]All Skus'!$A:$Y,2,FALSE))="AKG",(VLOOKUP(Table1[[#This Row],[SKU]],'[1]All Skus'!$A:$Y,10,FALSE)),""))</f>
        <v>515</v>
      </c>
      <c r="J227" s="23">
        <f>(IF((VLOOKUP(Table1[[#This Row],[SKU]],'[1]All Skus'!$A:$Y,2,FALSE))="AKG",(VLOOKUP(Table1[[#This Row],[SKU]],'[1]All Skus'!$A:$Y,11,FALSE)),""))</f>
        <v>415</v>
      </c>
      <c r="K227" s="24">
        <f>(IF((VLOOKUP(Table1[[#This Row],[SKU]],'[1]All Skus'!$A:$Y,2,FALSE))="AKG",(VLOOKUP(Table1[[#This Row],[SKU]],'[1]All Skus'!$A:$Y,16,FALSE)),""))</f>
        <v>885038029427</v>
      </c>
      <c r="L227" s="24">
        <f>(IF((VLOOKUP(Table1[[#This Row],[SKU]],'[1]All Skus'!$A:$Y,2,FALSE))="AKG",(VLOOKUP(Table1[[#This Row],[SKU]],'[1]All Skus'!$A:$Y,17,FALSE)),""))</f>
        <v>9002761029420</v>
      </c>
      <c r="M227" s="25">
        <f>(IF((VLOOKUP(Table1[[#This Row],[SKU]],'[1]All Skus'!$A:$Y,2,FALSE))="AKG",(VLOOKUP(Table1[[#This Row],[SKU]],'[1]All Skus'!$A:$Y,18,FALSE)),""))</f>
        <v>3</v>
      </c>
      <c r="N227" s="25">
        <f>(IF((VLOOKUP(Table1[[#This Row],[SKU]],'[1]All Skus'!$A:$Y,2,FALSE))="AKG",(VLOOKUP(Table1[[#This Row],[SKU]],'[1]All Skus'!$A:$Y,19,FALSE)),""))</f>
        <v>10</v>
      </c>
      <c r="O227" s="25">
        <f>(IF((VLOOKUP(Table1[[#This Row],[SKU]],'[1]All Skus'!$A:$Y,2,FALSE))="AKG",(VLOOKUP(Table1[[#This Row],[SKU]],'[1]All Skus'!$A:$Y,20,FALSE)),""))</f>
        <v>14.5</v>
      </c>
      <c r="P227" s="25">
        <f>(IF((VLOOKUP(Table1[[#This Row],[SKU]],'[1]All Skus'!$A:$Y,2,FALSE))="AKG",(VLOOKUP(Table1[[#This Row],[SKU]],'[1]All Skus'!$A:$Y,21,FALSE)),""))</f>
        <v>14.2</v>
      </c>
      <c r="Q227" s="25" t="str">
        <f>(IF((VLOOKUP(Table1[[#This Row],[SKU]],'[1]All Skus'!$A:$Y,2,FALSE))="AKG",(VLOOKUP(Table1[[#This Row],[SKU]],'[1]All Skus'!$A:$Y,22,FALSE)),""))</f>
        <v>CN</v>
      </c>
      <c r="R227" s="25" t="str">
        <f>(IF((VLOOKUP(Table1[[#This Row],[SKU]],'[1]All Skus'!$A:$Y,2,FALSE))="AKG",(VLOOKUP(Table1[[#This Row],[SKU]],'[1]All Skus'!$A:$Y,23,FALSE)),""))</f>
        <v>Non Compliant</v>
      </c>
      <c r="S227" s="26" t="str">
        <f>(IF((VLOOKUP(Table1[[#This Row],[SKU]],'[1]All Skus'!$A:$Y,2,FALSE))="AKG",(VLOOKUP(Table1[[#This Row],[SKU]],'[1]All Skus'!$A:$Y,24,FALSE)),""))</f>
        <v>https://www.akg.com/Wireless/wireless-components/3300H00160.html</v>
      </c>
      <c r="T227" s="27">
        <v>225</v>
      </c>
    </row>
    <row r="228" spans="1:20" ht="15" customHeight="1" x14ac:dyDescent="0.3">
      <c r="A228" s="19" t="s">
        <v>245</v>
      </c>
      <c r="B228" s="20" t="str">
        <f>(IF((VLOOKUP(Table1[[#This Row],[SKU]],'[1]All Skus'!$A:$Y,2,FALSE))="AKG",(VLOOKUP(Table1[[#This Row],[SKU]],'[1]All Skus'!$A:$Y,3,FALSE)), ""))</f>
        <v>Wireless Mics</v>
      </c>
      <c r="C228" s="21" t="str">
        <f>(IF((VLOOKUP(Table1[[#This Row],[SKU]],'[1]All Skus'!$A:$Y,2,FALSE))="AKG",(VLOOKUP(Table1[[#This Row],[SKU]],'[1]All Skus'!$A:$Y,4,FALSE)),""))</f>
        <v>HT470 D5 BD7 50mW</v>
      </c>
      <c r="D228" s="21" t="str">
        <f>(IF((VLOOKUP(Table1[[#This Row],[SKU]],'[1]All Skus'!$A:$Y,2,FALSE))="AKG",(VLOOKUP(Table1[[#This Row],[SKU]],'[1]All Skus'!$A:$Y,5,FALSE)),""))</f>
        <v>AT620000</v>
      </c>
      <c r="E228" s="21">
        <f>(IF((VLOOKUP(Table1[[#This Row],[SKU]],'[1]All Skus'!$A:$Y,2,FALSE))="AKG",(VLOOKUP(Table1[[#This Row],[SKU]],'[1]All Skus'!$A:$Y,6,FALSE)),""))</f>
        <v>0</v>
      </c>
      <c r="F228" s="21">
        <f>(IF((VLOOKUP(Table1[[#This Row],[SKU]],'[1]All Skus'!$A:$Y,2,FALSE))="AKG",(VLOOKUP(Table1[[#This Row],[SKU]],'[1]All Skus'!$A:$Y,7,FALSE)),""))</f>
        <v>0</v>
      </c>
      <c r="G228" s="22" t="str">
        <f>(IF((VLOOKUP(Table1[[#This Row],[SKU]],'[1]All Skus'!$A:$Y,2,FALSE))="AKG",(VLOOKUP(Table1[[#This Row],[SKU]],'[1]All Skus'!$A:$Y,8,FALSE)),""))</f>
        <v>Wireless Microphone System 470</v>
      </c>
      <c r="H228" s="22" t="str">
        <f>(IF((VLOOKUP(Table1[[#This Row],[SKU]],'[1]All Skus'!$A:$Y,2,FALSE))="AKG",(VLOOKUP(Table1[[#This Row],[SKU]],'[1]All Skus'!$A:$Y,9,FALSE)),""))</f>
        <v>Wireless handheld transmitter, D5 microphone element, stand adapter, 1x AA LR6 battery included, pilot tone</v>
      </c>
      <c r="I228" s="23">
        <f>(IF((VLOOKUP(Table1[[#This Row],[SKU]],'[1]All Skus'!$A:$Y,2,FALSE))="AKG",(VLOOKUP(Table1[[#This Row],[SKU]],'[1]All Skus'!$A:$Y,10,FALSE)),""))</f>
        <v>440</v>
      </c>
      <c r="J228" s="23">
        <f>(IF((VLOOKUP(Table1[[#This Row],[SKU]],'[1]All Skus'!$A:$Y,2,FALSE))="AKG",(VLOOKUP(Table1[[#This Row],[SKU]],'[1]All Skus'!$A:$Y,11,FALSE)),""))</f>
        <v>355</v>
      </c>
      <c r="K228" s="24">
        <f>(IF((VLOOKUP(Table1[[#This Row],[SKU]],'[1]All Skus'!$A:$Y,2,FALSE))="AKG",(VLOOKUP(Table1[[#This Row],[SKU]],'[1]All Skus'!$A:$Y,16,FALSE)),""))</f>
        <v>885038029526</v>
      </c>
      <c r="L228" s="24">
        <f>(IF((VLOOKUP(Table1[[#This Row],[SKU]],'[1]All Skus'!$A:$Y,2,FALSE))="AKG",(VLOOKUP(Table1[[#This Row],[SKU]],'[1]All Skus'!$A:$Y,17,FALSE)),""))</f>
        <v>9002761029529</v>
      </c>
      <c r="M228" s="25">
        <f>(IF((VLOOKUP(Table1[[#This Row],[SKU]],'[1]All Skus'!$A:$Y,2,FALSE))="AKG",(VLOOKUP(Table1[[#This Row],[SKU]],'[1]All Skus'!$A:$Y,18,FALSE)),""))</f>
        <v>9.5</v>
      </c>
      <c r="N228" s="25">
        <f>(IF((VLOOKUP(Table1[[#This Row],[SKU]],'[1]All Skus'!$A:$Y,2,FALSE))="AKG",(VLOOKUP(Table1[[#This Row],[SKU]],'[1]All Skus'!$A:$Y,19,FALSE)),""))</f>
        <v>14</v>
      </c>
      <c r="O228" s="25">
        <f>(IF((VLOOKUP(Table1[[#This Row],[SKU]],'[1]All Skus'!$A:$Y,2,FALSE))="AKG",(VLOOKUP(Table1[[#This Row],[SKU]],'[1]All Skus'!$A:$Y,20,FALSE)),""))</f>
        <v>2.5</v>
      </c>
      <c r="P228" s="25">
        <f>(IF((VLOOKUP(Table1[[#This Row],[SKU]],'[1]All Skus'!$A:$Y,2,FALSE))="AKG",(VLOOKUP(Table1[[#This Row],[SKU]],'[1]All Skus'!$A:$Y,21,FALSE)),""))</f>
        <v>14.2</v>
      </c>
      <c r="Q228" s="25" t="str">
        <f>(IF((VLOOKUP(Table1[[#This Row],[SKU]],'[1]All Skus'!$A:$Y,2,FALSE))="AKG",(VLOOKUP(Table1[[#This Row],[SKU]],'[1]All Skus'!$A:$Y,22,FALSE)),""))</f>
        <v>CN</v>
      </c>
      <c r="R228" s="25" t="str">
        <f>(IF((VLOOKUP(Table1[[#This Row],[SKU]],'[1]All Skus'!$A:$Y,2,FALSE))="AKG",(VLOOKUP(Table1[[#This Row],[SKU]],'[1]All Skus'!$A:$Y,23,FALSE)),""))</f>
        <v>Non Compliant</v>
      </c>
      <c r="S228" s="26" t="str">
        <f>(IF((VLOOKUP(Table1[[#This Row],[SKU]],'[1]All Skus'!$A:$Y,2,FALSE))="AKG",(VLOOKUP(Table1[[#This Row],[SKU]],'[1]All Skus'!$A:$Y,24,FALSE)),""))</f>
        <v>https://www.akg.com/Wireless/wireless-components/3301X00170.html</v>
      </c>
      <c r="T228" s="27">
        <v>226</v>
      </c>
    </row>
    <row r="229" spans="1:20" ht="15" customHeight="1" x14ac:dyDescent="0.3">
      <c r="A229" s="19" t="s">
        <v>246</v>
      </c>
      <c r="B229" s="20" t="str">
        <f>(IF((VLOOKUP(Table1[[#This Row],[SKU]],'[1]All Skus'!$A:$Y,2,FALSE))="AKG",(VLOOKUP(Table1[[#This Row],[SKU]],'[1]All Skus'!$A:$Y,3,FALSE)), ""))</f>
        <v>Wireless Mics</v>
      </c>
      <c r="C229" s="21" t="str">
        <f>(IF((VLOOKUP(Table1[[#This Row],[SKU]],'[1]All Skus'!$A:$Y,2,FALSE))="AKG",(VLOOKUP(Table1[[#This Row],[SKU]],'[1]All Skus'!$A:$Y,4,FALSE)),""))</f>
        <v>HT470 D5 BD8 50mW</v>
      </c>
      <c r="D229" s="21" t="str">
        <f>(IF((VLOOKUP(Table1[[#This Row],[SKU]],'[1]All Skus'!$A:$Y,2,FALSE))="AKG",(VLOOKUP(Table1[[#This Row],[SKU]],'[1]All Skus'!$A:$Y,5,FALSE)),""))</f>
        <v>AT620000</v>
      </c>
      <c r="E229" s="21">
        <f>(IF((VLOOKUP(Table1[[#This Row],[SKU]],'[1]All Skus'!$A:$Y,2,FALSE))="AKG",(VLOOKUP(Table1[[#This Row],[SKU]],'[1]All Skus'!$A:$Y,6,FALSE)),""))</f>
        <v>0</v>
      </c>
      <c r="F229" s="21">
        <f>(IF((VLOOKUP(Table1[[#This Row],[SKU]],'[1]All Skus'!$A:$Y,2,FALSE))="AKG",(VLOOKUP(Table1[[#This Row],[SKU]],'[1]All Skus'!$A:$Y,7,FALSE)),""))</f>
        <v>0</v>
      </c>
      <c r="G229" s="22" t="str">
        <f>(IF((VLOOKUP(Table1[[#This Row],[SKU]],'[1]All Skus'!$A:$Y,2,FALSE))="AKG",(VLOOKUP(Table1[[#This Row],[SKU]],'[1]All Skus'!$A:$Y,8,FALSE)),""))</f>
        <v>Wireless Microphone System 470</v>
      </c>
      <c r="H229" s="22" t="str">
        <f>(IF((VLOOKUP(Table1[[#This Row],[SKU]],'[1]All Skus'!$A:$Y,2,FALSE))="AKG",(VLOOKUP(Table1[[#This Row],[SKU]],'[1]All Skus'!$A:$Y,9,FALSE)),""))</f>
        <v>Wireless handheld transmitter, D5 microphone element, stand adapter, 1x AA LR6 battery included, pilot tone</v>
      </c>
      <c r="I229" s="23">
        <f>(IF((VLOOKUP(Table1[[#This Row],[SKU]],'[1]All Skus'!$A:$Y,2,FALSE))="AKG",(VLOOKUP(Table1[[#This Row],[SKU]],'[1]All Skus'!$A:$Y,10,FALSE)),""))</f>
        <v>440</v>
      </c>
      <c r="J229" s="23">
        <f>(IF((VLOOKUP(Table1[[#This Row],[SKU]],'[1]All Skus'!$A:$Y,2,FALSE))="AKG",(VLOOKUP(Table1[[#This Row],[SKU]],'[1]All Skus'!$A:$Y,11,FALSE)),""))</f>
        <v>355</v>
      </c>
      <c r="K229" s="24">
        <f>(IF((VLOOKUP(Table1[[#This Row],[SKU]],'[1]All Skus'!$A:$Y,2,FALSE))="AKG",(VLOOKUP(Table1[[#This Row],[SKU]],'[1]All Skus'!$A:$Y,16,FALSE)),""))</f>
        <v>885038029533</v>
      </c>
      <c r="L229" s="24">
        <f>(IF((VLOOKUP(Table1[[#This Row],[SKU]],'[1]All Skus'!$A:$Y,2,FALSE))="AKG",(VLOOKUP(Table1[[#This Row],[SKU]],'[1]All Skus'!$A:$Y,17,FALSE)),""))</f>
        <v>9002761029536</v>
      </c>
      <c r="M229" s="25">
        <f>(IF((VLOOKUP(Table1[[#This Row],[SKU]],'[1]All Skus'!$A:$Y,2,FALSE))="AKG",(VLOOKUP(Table1[[#This Row],[SKU]],'[1]All Skus'!$A:$Y,18,FALSE)),""))</f>
        <v>3</v>
      </c>
      <c r="N229" s="25">
        <f>(IF((VLOOKUP(Table1[[#This Row],[SKU]],'[1]All Skus'!$A:$Y,2,FALSE))="AKG",(VLOOKUP(Table1[[#This Row],[SKU]],'[1]All Skus'!$A:$Y,19,FALSE)),""))</f>
        <v>10</v>
      </c>
      <c r="O229" s="25">
        <f>(IF((VLOOKUP(Table1[[#This Row],[SKU]],'[1]All Skus'!$A:$Y,2,FALSE))="AKG",(VLOOKUP(Table1[[#This Row],[SKU]],'[1]All Skus'!$A:$Y,20,FALSE)),""))</f>
        <v>14</v>
      </c>
      <c r="P229" s="25">
        <f>(IF((VLOOKUP(Table1[[#This Row],[SKU]],'[1]All Skus'!$A:$Y,2,FALSE))="AKG",(VLOOKUP(Table1[[#This Row],[SKU]],'[1]All Skus'!$A:$Y,21,FALSE)),""))</f>
        <v>14.2</v>
      </c>
      <c r="Q229" s="25" t="str">
        <f>(IF((VLOOKUP(Table1[[#This Row],[SKU]],'[1]All Skus'!$A:$Y,2,FALSE))="AKG",(VLOOKUP(Table1[[#This Row],[SKU]],'[1]All Skus'!$A:$Y,22,FALSE)),""))</f>
        <v>CN</v>
      </c>
      <c r="R229" s="25" t="str">
        <f>(IF((VLOOKUP(Table1[[#This Row],[SKU]],'[1]All Skus'!$A:$Y,2,FALSE))="AKG",(VLOOKUP(Table1[[#This Row],[SKU]],'[1]All Skus'!$A:$Y,23,FALSE)),""))</f>
        <v>Non Compliant</v>
      </c>
      <c r="S229" s="26" t="str">
        <f>(IF((VLOOKUP(Table1[[#This Row],[SKU]],'[1]All Skus'!$A:$Y,2,FALSE))="AKG",(VLOOKUP(Table1[[#This Row],[SKU]],'[1]All Skus'!$A:$Y,24,FALSE)),""))</f>
        <v>https://www.akg.com/Wireless/wireless-components/3301X00180.html</v>
      </c>
      <c r="T229" s="27">
        <v>227</v>
      </c>
    </row>
    <row r="230" spans="1:20" ht="15" customHeight="1" x14ac:dyDescent="0.3">
      <c r="A230" s="19" t="s">
        <v>247</v>
      </c>
      <c r="B230" s="20" t="str">
        <f>(IF((VLOOKUP(Table1[[#This Row],[SKU]],'[1]All Skus'!$A:$Y,2,FALSE))="AKG",(VLOOKUP(Table1[[#This Row],[SKU]],'[1]All Skus'!$A:$Y,3,FALSE)), ""))</f>
        <v>Wireless Mics</v>
      </c>
      <c r="C230" s="21" t="str">
        <f>(IF((VLOOKUP(Table1[[#This Row],[SKU]],'[1]All Skus'!$A:$Y,2,FALSE))="AKG",(VLOOKUP(Table1[[#This Row],[SKU]],'[1]All Skus'!$A:$Y,4,FALSE)),""))</f>
        <v>HT470 C5 BD7 50mW</v>
      </c>
      <c r="D230" s="21" t="str">
        <f>(IF((VLOOKUP(Table1[[#This Row],[SKU]],'[1]All Skus'!$A:$Y,2,FALSE))="AKG",(VLOOKUP(Table1[[#This Row],[SKU]],'[1]All Skus'!$A:$Y,5,FALSE)),""))</f>
        <v>AT620000</v>
      </c>
      <c r="E230" s="21">
        <f>(IF((VLOOKUP(Table1[[#This Row],[SKU]],'[1]All Skus'!$A:$Y,2,FALSE))="AKG",(VLOOKUP(Table1[[#This Row],[SKU]],'[1]All Skus'!$A:$Y,6,FALSE)),""))</f>
        <v>0</v>
      </c>
      <c r="F230" s="21">
        <f>(IF((VLOOKUP(Table1[[#This Row],[SKU]],'[1]All Skus'!$A:$Y,2,FALSE))="AKG",(VLOOKUP(Table1[[#This Row],[SKU]],'[1]All Skus'!$A:$Y,7,FALSE)),""))</f>
        <v>0</v>
      </c>
      <c r="G230" s="22" t="str">
        <f>(IF((VLOOKUP(Table1[[#This Row],[SKU]],'[1]All Skus'!$A:$Y,2,FALSE))="AKG",(VLOOKUP(Table1[[#This Row],[SKU]],'[1]All Skus'!$A:$Y,8,FALSE)),""))</f>
        <v>Wireless Microphone System 470</v>
      </c>
      <c r="H230" s="22" t="str">
        <f>(IF((VLOOKUP(Table1[[#This Row],[SKU]],'[1]All Skus'!$A:$Y,2,FALSE))="AKG",(VLOOKUP(Table1[[#This Row],[SKU]],'[1]All Skus'!$A:$Y,9,FALSE)),""))</f>
        <v>Wireless handheld transmitter, C5 microphone element, stand adapter, 1x AA LR6 battery included, pilot tone</v>
      </c>
      <c r="I230" s="23">
        <f>(IF((VLOOKUP(Table1[[#This Row],[SKU]],'[1]All Skus'!$A:$Y,2,FALSE))="AKG",(VLOOKUP(Table1[[#This Row],[SKU]],'[1]All Skus'!$A:$Y,10,FALSE)),""))</f>
        <v>565</v>
      </c>
      <c r="J230" s="23">
        <f>(IF((VLOOKUP(Table1[[#This Row],[SKU]],'[1]All Skus'!$A:$Y,2,FALSE))="AKG",(VLOOKUP(Table1[[#This Row],[SKU]],'[1]All Skus'!$A:$Y,11,FALSE)),""))</f>
        <v>455</v>
      </c>
      <c r="K230" s="24">
        <f>(IF((VLOOKUP(Table1[[#This Row],[SKU]],'[1]All Skus'!$A:$Y,2,FALSE))="AKG",(VLOOKUP(Table1[[#This Row],[SKU]],'[1]All Skus'!$A:$Y,16,FALSE)),""))</f>
        <v>885038029618</v>
      </c>
      <c r="L230" s="24">
        <f>(IF((VLOOKUP(Table1[[#This Row],[SKU]],'[1]All Skus'!$A:$Y,2,FALSE))="AKG",(VLOOKUP(Table1[[#This Row],[SKU]],'[1]All Skus'!$A:$Y,17,FALSE)),""))</f>
        <v>9002761029611</v>
      </c>
      <c r="M230" s="25">
        <f>(IF((VLOOKUP(Table1[[#This Row],[SKU]],'[1]All Skus'!$A:$Y,2,FALSE))="AKG",(VLOOKUP(Table1[[#This Row],[SKU]],'[1]All Skus'!$A:$Y,18,FALSE)),""))</f>
        <v>2.5</v>
      </c>
      <c r="N230" s="25">
        <f>(IF((VLOOKUP(Table1[[#This Row],[SKU]],'[1]All Skus'!$A:$Y,2,FALSE))="AKG",(VLOOKUP(Table1[[#This Row],[SKU]],'[1]All Skus'!$A:$Y,19,FALSE)),""))</f>
        <v>14</v>
      </c>
      <c r="O230" s="25">
        <f>(IF((VLOOKUP(Table1[[#This Row],[SKU]],'[1]All Skus'!$A:$Y,2,FALSE))="AKG",(VLOOKUP(Table1[[#This Row],[SKU]],'[1]All Skus'!$A:$Y,20,FALSE)),""))</f>
        <v>9</v>
      </c>
      <c r="P230" s="25">
        <f>(IF((VLOOKUP(Table1[[#This Row],[SKU]],'[1]All Skus'!$A:$Y,2,FALSE))="AKG",(VLOOKUP(Table1[[#This Row],[SKU]],'[1]All Skus'!$A:$Y,21,FALSE)),""))</f>
        <v>2.4</v>
      </c>
      <c r="Q230" s="25" t="str">
        <f>(IF((VLOOKUP(Table1[[#This Row],[SKU]],'[1]All Skus'!$A:$Y,2,FALSE))="AKG",(VLOOKUP(Table1[[#This Row],[SKU]],'[1]All Skus'!$A:$Y,22,FALSE)),""))</f>
        <v>CN</v>
      </c>
      <c r="R230" s="25" t="str">
        <f>(IF((VLOOKUP(Table1[[#This Row],[SKU]],'[1]All Skus'!$A:$Y,2,FALSE))="AKG",(VLOOKUP(Table1[[#This Row],[SKU]],'[1]All Skus'!$A:$Y,23,FALSE)),""))</f>
        <v>Non Compliant</v>
      </c>
      <c r="S230" s="26" t="str">
        <f>(IF((VLOOKUP(Table1[[#This Row],[SKU]],'[1]All Skus'!$A:$Y,2,FALSE))="AKG",(VLOOKUP(Table1[[#This Row],[SKU]],'[1]All Skus'!$A:$Y,24,FALSE)),""))</f>
        <v>https://www.akg.com/Wireless/wireless-components/3301X00370.html</v>
      </c>
      <c r="T230" s="27">
        <v>228</v>
      </c>
    </row>
    <row r="231" spans="1:20" ht="15" customHeight="1" x14ac:dyDescent="0.3">
      <c r="A231" s="19" t="s">
        <v>248</v>
      </c>
      <c r="B231" s="20" t="str">
        <f>(IF((VLOOKUP(Table1[[#This Row],[SKU]],'[1]All Skus'!$A:$Y,2,FALSE))="AKG",(VLOOKUP(Table1[[#This Row],[SKU]],'[1]All Skus'!$A:$Y,3,FALSE)), ""))</f>
        <v>Wireless Mics</v>
      </c>
      <c r="C231" s="21" t="str">
        <f>(IF((VLOOKUP(Table1[[#This Row],[SKU]],'[1]All Skus'!$A:$Y,2,FALSE))="AKG",(VLOOKUP(Table1[[#This Row],[SKU]],'[1]All Skus'!$A:$Y,4,FALSE)),""))</f>
        <v>HT470 C5 BD8 50mW</v>
      </c>
      <c r="D231" s="21" t="str">
        <f>(IF((VLOOKUP(Table1[[#This Row],[SKU]],'[1]All Skus'!$A:$Y,2,FALSE))="AKG",(VLOOKUP(Table1[[#This Row],[SKU]],'[1]All Skus'!$A:$Y,5,FALSE)),""))</f>
        <v>AT620000</v>
      </c>
      <c r="E231" s="21">
        <f>(IF((VLOOKUP(Table1[[#This Row],[SKU]],'[1]All Skus'!$A:$Y,2,FALSE))="AKG",(VLOOKUP(Table1[[#This Row],[SKU]],'[1]All Skus'!$A:$Y,6,FALSE)),""))</f>
        <v>0</v>
      </c>
      <c r="F231" s="21">
        <f>(IF((VLOOKUP(Table1[[#This Row],[SKU]],'[1]All Skus'!$A:$Y,2,FALSE))="AKG",(VLOOKUP(Table1[[#This Row],[SKU]],'[1]All Skus'!$A:$Y,7,FALSE)),""))</f>
        <v>0</v>
      </c>
      <c r="G231" s="22" t="str">
        <f>(IF((VLOOKUP(Table1[[#This Row],[SKU]],'[1]All Skus'!$A:$Y,2,FALSE))="AKG",(VLOOKUP(Table1[[#This Row],[SKU]],'[1]All Skus'!$A:$Y,8,FALSE)),""))</f>
        <v>Wireless Microphone System 470</v>
      </c>
      <c r="H231" s="22" t="str">
        <f>(IF((VLOOKUP(Table1[[#This Row],[SKU]],'[1]All Skus'!$A:$Y,2,FALSE))="AKG",(VLOOKUP(Table1[[#This Row],[SKU]],'[1]All Skus'!$A:$Y,9,FALSE)),""))</f>
        <v>Wireless handheld transmitter, C5 microphone element, stand adapter, 1x AA LR6 battery included, pilot tone</v>
      </c>
      <c r="I231" s="23">
        <f>(IF((VLOOKUP(Table1[[#This Row],[SKU]],'[1]All Skus'!$A:$Y,2,FALSE))="AKG",(VLOOKUP(Table1[[#This Row],[SKU]],'[1]All Skus'!$A:$Y,10,FALSE)),""))</f>
        <v>575</v>
      </c>
      <c r="J231" s="23">
        <f>(IF((VLOOKUP(Table1[[#This Row],[SKU]],'[1]All Skus'!$A:$Y,2,FALSE))="AKG",(VLOOKUP(Table1[[#This Row],[SKU]],'[1]All Skus'!$A:$Y,11,FALSE)),""))</f>
        <v>460</v>
      </c>
      <c r="K231" s="24">
        <f>(IF((VLOOKUP(Table1[[#This Row],[SKU]],'[1]All Skus'!$A:$Y,2,FALSE))="AKG",(VLOOKUP(Table1[[#This Row],[SKU]],'[1]All Skus'!$A:$Y,16,FALSE)),""))</f>
        <v>885038029625</v>
      </c>
      <c r="L231" s="24">
        <f>(IF((VLOOKUP(Table1[[#This Row],[SKU]],'[1]All Skus'!$A:$Y,2,FALSE))="AKG",(VLOOKUP(Table1[[#This Row],[SKU]],'[1]All Skus'!$A:$Y,17,FALSE)),""))</f>
        <v>9002761029628</v>
      </c>
      <c r="M231" s="25">
        <f>(IF((VLOOKUP(Table1[[#This Row],[SKU]],'[1]All Skus'!$A:$Y,2,FALSE))="AKG",(VLOOKUP(Table1[[#This Row],[SKU]],'[1]All Skus'!$A:$Y,18,FALSE)),""))</f>
        <v>8</v>
      </c>
      <c r="N231" s="25">
        <f>(IF((VLOOKUP(Table1[[#This Row],[SKU]],'[1]All Skus'!$A:$Y,2,FALSE))="AKG",(VLOOKUP(Table1[[#This Row],[SKU]],'[1]All Skus'!$A:$Y,19,FALSE)),""))</f>
        <v>11</v>
      </c>
      <c r="O231" s="25">
        <f>(IF((VLOOKUP(Table1[[#This Row],[SKU]],'[1]All Skus'!$A:$Y,2,FALSE))="AKG",(VLOOKUP(Table1[[#This Row],[SKU]],'[1]All Skus'!$A:$Y,20,FALSE)),""))</f>
        <v>15</v>
      </c>
      <c r="P231" s="25">
        <f>(IF((VLOOKUP(Table1[[#This Row],[SKU]],'[1]All Skus'!$A:$Y,2,FALSE))="AKG",(VLOOKUP(Table1[[#This Row],[SKU]],'[1]All Skus'!$A:$Y,21,FALSE)),""))</f>
        <v>2.4</v>
      </c>
      <c r="Q231" s="25" t="str">
        <f>(IF((VLOOKUP(Table1[[#This Row],[SKU]],'[1]All Skus'!$A:$Y,2,FALSE))="AKG",(VLOOKUP(Table1[[#This Row],[SKU]],'[1]All Skus'!$A:$Y,22,FALSE)),""))</f>
        <v>CN</v>
      </c>
      <c r="R231" s="25" t="str">
        <f>(IF((VLOOKUP(Table1[[#This Row],[SKU]],'[1]All Skus'!$A:$Y,2,FALSE))="AKG",(VLOOKUP(Table1[[#This Row],[SKU]],'[1]All Skus'!$A:$Y,23,FALSE)),""))</f>
        <v>Non Compliant</v>
      </c>
      <c r="S231" s="26" t="str">
        <f>(IF((VLOOKUP(Table1[[#This Row],[SKU]],'[1]All Skus'!$A:$Y,2,FALSE))="AKG",(VLOOKUP(Table1[[#This Row],[SKU]],'[1]All Skus'!$A:$Y,24,FALSE)),""))</f>
        <v>https://www.akg.com/Wireless/wireless-components/3301X00380.html</v>
      </c>
      <c r="T231" s="27">
        <v>229</v>
      </c>
    </row>
    <row r="232" spans="1:20" ht="15" customHeight="1" x14ac:dyDescent="0.3">
      <c r="A232" s="19" t="s">
        <v>249</v>
      </c>
      <c r="B232" s="20" t="str">
        <f>(IF((VLOOKUP(Table1[[#This Row],[SKU]],'[1]All Skus'!$A:$Y,2,FALSE))="AKG",(VLOOKUP(Table1[[#This Row],[SKU]],'[1]All Skus'!$A:$Y,3,FALSE)), ""))</f>
        <v>Wireless Mics</v>
      </c>
      <c r="C232" s="21" t="str">
        <f>(IF((VLOOKUP(Table1[[#This Row],[SKU]],'[1]All Skus'!$A:$Y,2,FALSE))="AKG",(VLOOKUP(Table1[[#This Row],[SKU]],'[1]All Skus'!$A:$Y,4,FALSE)),""))</f>
        <v>PT470 BD7 50mW</v>
      </c>
      <c r="D232" s="21" t="str">
        <f>(IF((VLOOKUP(Table1[[#This Row],[SKU]],'[1]All Skus'!$A:$Y,2,FALSE))="AKG",(VLOOKUP(Table1[[#This Row],[SKU]],'[1]All Skus'!$A:$Y,5,FALSE)),""))</f>
        <v>AT620000</v>
      </c>
      <c r="E232" s="21">
        <f>(IF((VLOOKUP(Table1[[#This Row],[SKU]],'[1]All Skus'!$A:$Y,2,FALSE))="AKG",(VLOOKUP(Table1[[#This Row],[SKU]],'[1]All Skus'!$A:$Y,6,FALSE)),""))</f>
        <v>0</v>
      </c>
      <c r="F232" s="21">
        <f>(IF((VLOOKUP(Table1[[#This Row],[SKU]],'[1]All Skus'!$A:$Y,2,FALSE))="AKG",(VLOOKUP(Table1[[#This Row],[SKU]],'[1]All Skus'!$A:$Y,7,FALSE)),""))</f>
        <v>0</v>
      </c>
      <c r="G232" s="22" t="str">
        <f>(IF((VLOOKUP(Table1[[#This Row],[SKU]],'[1]All Skus'!$A:$Y,2,FALSE))="AKG",(VLOOKUP(Table1[[#This Row],[SKU]],'[1]All Skus'!$A:$Y,8,FALSE)),""))</f>
        <v>Wireless Microphone System 470</v>
      </c>
      <c r="H232" s="22" t="str">
        <f>(IF((VLOOKUP(Table1[[#This Row],[SKU]],'[1]All Skus'!$A:$Y,2,FALSE))="AKG",(VLOOKUP(Table1[[#This Row],[SKU]],'[1]All Skus'!$A:$Y,9,FALSE)),""))</f>
        <v>Wireless bodypack transmitter, belt clip, 1x AA LR6 battery, secure on/off/mute pin included, pilot tone</v>
      </c>
      <c r="I232" s="23">
        <f>(IF((VLOOKUP(Table1[[#This Row],[SKU]],'[1]All Skus'!$A:$Y,2,FALSE))="AKG",(VLOOKUP(Table1[[#This Row],[SKU]],'[1]All Skus'!$A:$Y,10,FALSE)),""))</f>
        <v>410</v>
      </c>
      <c r="J232" s="23">
        <f>(IF((VLOOKUP(Table1[[#This Row],[SKU]],'[1]All Skus'!$A:$Y,2,FALSE))="AKG",(VLOOKUP(Table1[[#This Row],[SKU]],'[1]All Skus'!$A:$Y,11,FALSE)),""))</f>
        <v>330</v>
      </c>
      <c r="K232" s="24">
        <f>(IF((VLOOKUP(Table1[[#This Row],[SKU]],'[1]All Skus'!$A:$Y,2,FALSE))="AKG",(VLOOKUP(Table1[[#This Row],[SKU]],'[1]All Skus'!$A:$Y,16,FALSE)),""))</f>
        <v>885038029717</v>
      </c>
      <c r="L232" s="24">
        <f>(IF((VLOOKUP(Table1[[#This Row],[SKU]],'[1]All Skus'!$A:$Y,2,FALSE))="AKG",(VLOOKUP(Table1[[#This Row],[SKU]],'[1]All Skus'!$A:$Y,17,FALSE)),""))</f>
        <v>9002761029710</v>
      </c>
      <c r="M232" s="25">
        <f>(IF((VLOOKUP(Table1[[#This Row],[SKU]],'[1]All Skus'!$A:$Y,2,FALSE))="AKG",(VLOOKUP(Table1[[#This Row],[SKU]],'[1]All Skus'!$A:$Y,18,FALSE)),""))</f>
        <v>2.4</v>
      </c>
      <c r="N232" s="25">
        <f>(IF((VLOOKUP(Table1[[#This Row],[SKU]],'[1]All Skus'!$A:$Y,2,FALSE))="AKG",(VLOOKUP(Table1[[#This Row],[SKU]],'[1]All Skus'!$A:$Y,19,FALSE)),""))</f>
        <v>14</v>
      </c>
      <c r="O232" s="25">
        <f>(IF((VLOOKUP(Table1[[#This Row],[SKU]],'[1]All Skus'!$A:$Y,2,FALSE))="AKG",(VLOOKUP(Table1[[#This Row],[SKU]],'[1]All Skus'!$A:$Y,20,FALSE)),""))</f>
        <v>9.25</v>
      </c>
      <c r="P232" s="25">
        <f>(IF((VLOOKUP(Table1[[#This Row],[SKU]],'[1]All Skus'!$A:$Y,2,FALSE))="AKG",(VLOOKUP(Table1[[#This Row],[SKU]],'[1]All Skus'!$A:$Y,21,FALSE)),""))</f>
        <v>14.2</v>
      </c>
      <c r="Q232" s="25" t="str">
        <f>(IF((VLOOKUP(Table1[[#This Row],[SKU]],'[1]All Skus'!$A:$Y,2,FALSE))="AKG",(VLOOKUP(Table1[[#This Row],[SKU]],'[1]All Skus'!$A:$Y,22,FALSE)),""))</f>
        <v>CN</v>
      </c>
      <c r="R232" s="25" t="str">
        <f>(IF((VLOOKUP(Table1[[#This Row],[SKU]],'[1]All Skus'!$A:$Y,2,FALSE))="AKG",(VLOOKUP(Table1[[#This Row],[SKU]],'[1]All Skus'!$A:$Y,23,FALSE)),""))</f>
        <v>Non Compliant</v>
      </c>
      <c r="S232" s="26" t="str">
        <f>(IF((VLOOKUP(Table1[[#This Row],[SKU]],'[1]All Skus'!$A:$Y,2,FALSE))="AKG",(VLOOKUP(Table1[[#This Row],[SKU]],'[1]All Skus'!$A:$Y,24,FALSE)),""))</f>
        <v>https://www.akg.com/Wireless/wireless-components/3302H00170.html</v>
      </c>
      <c r="T232" s="27">
        <v>230</v>
      </c>
    </row>
    <row r="233" spans="1:20" ht="15" customHeight="1" x14ac:dyDescent="0.3">
      <c r="A233" s="19" t="s">
        <v>250</v>
      </c>
      <c r="B233" s="20" t="str">
        <f>(IF((VLOOKUP(Table1[[#This Row],[SKU]],'[1]All Skus'!$A:$Y,2,FALSE))="AKG",(VLOOKUP(Table1[[#This Row],[SKU]],'[1]All Skus'!$A:$Y,3,FALSE)), ""))</f>
        <v>Wireless Mics</v>
      </c>
      <c r="C233" s="21" t="str">
        <f>(IF((VLOOKUP(Table1[[#This Row],[SKU]],'[1]All Skus'!$A:$Y,2,FALSE))="AKG",(VLOOKUP(Table1[[#This Row],[SKU]],'[1]All Skus'!$A:$Y,4,FALSE)),""))</f>
        <v>PT470 BD8 50mW</v>
      </c>
      <c r="D233" s="21" t="str">
        <f>(IF((VLOOKUP(Table1[[#This Row],[SKU]],'[1]All Skus'!$A:$Y,2,FALSE))="AKG",(VLOOKUP(Table1[[#This Row],[SKU]],'[1]All Skus'!$A:$Y,5,FALSE)),""))</f>
        <v>AT620000</v>
      </c>
      <c r="E233" s="21">
        <f>(IF((VLOOKUP(Table1[[#This Row],[SKU]],'[1]All Skus'!$A:$Y,2,FALSE))="AKG",(VLOOKUP(Table1[[#This Row],[SKU]],'[1]All Skus'!$A:$Y,6,FALSE)),""))</f>
        <v>0</v>
      </c>
      <c r="F233" s="21">
        <f>(IF((VLOOKUP(Table1[[#This Row],[SKU]],'[1]All Skus'!$A:$Y,2,FALSE))="AKG",(VLOOKUP(Table1[[#This Row],[SKU]],'[1]All Skus'!$A:$Y,7,FALSE)),""))</f>
        <v>0</v>
      </c>
      <c r="G233" s="22" t="str">
        <f>(IF((VLOOKUP(Table1[[#This Row],[SKU]],'[1]All Skus'!$A:$Y,2,FALSE))="AKG",(VLOOKUP(Table1[[#This Row],[SKU]],'[1]All Skus'!$A:$Y,8,FALSE)),""))</f>
        <v>Wireless Microphone System 470</v>
      </c>
      <c r="H233" s="22" t="str">
        <f>(IF((VLOOKUP(Table1[[#This Row],[SKU]],'[1]All Skus'!$A:$Y,2,FALSE))="AKG",(VLOOKUP(Table1[[#This Row],[SKU]],'[1]All Skus'!$A:$Y,9,FALSE)),""))</f>
        <v>Wireless bodypack transmitter, belt clip, 1x AA LR6 battery, secure on/off/mute pin included, pilot tone</v>
      </c>
      <c r="I233" s="23">
        <f>(IF((VLOOKUP(Table1[[#This Row],[SKU]],'[1]All Skus'!$A:$Y,2,FALSE))="AKG",(VLOOKUP(Table1[[#This Row],[SKU]],'[1]All Skus'!$A:$Y,10,FALSE)),""))</f>
        <v>395</v>
      </c>
      <c r="J233" s="23">
        <f>(IF((VLOOKUP(Table1[[#This Row],[SKU]],'[1]All Skus'!$A:$Y,2,FALSE))="AKG",(VLOOKUP(Table1[[#This Row],[SKU]],'[1]All Skus'!$A:$Y,11,FALSE)),""))</f>
        <v>315</v>
      </c>
      <c r="K233" s="24">
        <f>(IF((VLOOKUP(Table1[[#This Row],[SKU]],'[1]All Skus'!$A:$Y,2,FALSE))="AKG",(VLOOKUP(Table1[[#This Row],[SKU]],'[1]All Skus'!$A:$Y,16,FALSE)),""))</f>
        <v>885038029724</v>
      </c>
      <c r="L233" s="24">
        <f>(IF((VLOOKUP(Table1[[#This Row],[SKU]],'[1]All Skus'!$A:$Y,2,FALSE))="AKG",(VLOOKUP(Table1[[#This Row],[SKU]],'[1]All Skus'!$A:$Y,17,FALSE)),""))</f>
        <v>9002761029727</v>
      </c>
      <c r="M233" s="25">
        <f>(IF((VLOOKUP(Table1[[#This Row],[SKU]],'[1]All Skus'!$A:$Y,2,FALSE))="AKG",(VLOOKUP(Table1[[#This Row],[SKU]],'[1]All Skus'!$A:$Y,18,FALSE)),""))</f>
        <v>3</v>
      </c>
      <c r="N233" s="25">
        <f>(IF((VLOOKUP(Table1[[#This Row],[SKU]],'[1]All Skus'!$A:$Y,2,FALSE))="AKG",(VLOOKUP(Table1[[#This Row],[SKU]],'[1]All Skus'!$A:$Y,19,FALSE)),""))</f>
        <v>9</v>
      </c>
      <c r="O233" s="25">
        <f>(IF((VLOOKUP(Table1[[#This Row],[SKU]],'[1]All Skus'!$A:$Y,2,FALSE))="AKG",(VLOOKUP(Table1[[#This Row],[SKU]],'[1]All Skus'!$A:$Y,20,FALSE)),""))</f>
        <v>14</v>
      </c>
      <c r="P233" s="25">
        <f>(IF((VLOOKUP(Table1[[#This Row],[SKU]],'[1]All Skus'!$A:$Y,2,FALSE))="AKG",(VLOOKUP(Table1[[#This Row],[SKU]],'[1]All Skus'!$A:$Y,21,FALSE)),""))</f>
        <v>14.2</v>
      </c>
      <c r="Q233" s="25" t="str">
        <f>(IF((VLOOKUP(Table1[[#This Row],[SKU]],'[1]All Skus'!$A:$Y,2,FALSE))="AKG",(VLOOKUP(Table1[[#This Row],[SKU]],'[1]All Skus'!$A:$Y,22,FALSE)),""))</f>
        <v>CN</v>
      </c>
      <c r="R233" s="25" t="str">
        <f>(IF((VLOOKUP(Table1[[#This Row],[SKU]],'[1]All Skus'!$A:$Y,2,FALSE))="AKG",(VLOOKUP(Table1[[#This Row],[SKU]],'[1]All Skus'!$A:$Y,23,FALSE)),""))</f>
        <v>Non Compliant</v>
      </c>
      <c r="S233" s="26" t="str">
        <f>(IF((VLOOKUP(Table1[[#This Row],[SKU]],'[1]All Skus'!$A:$Y,2,FALSE))="AKG",(VLOOKUP(Table1[[#This Row],[SKU]],'[1]All Skus'!$A:$Y,24,FALSE)),""))</f>
        <v>https://www.akg.com/Wireless/wireless-components/3302H00180.html</v>
      </c>
      <c r="T233" s="27">
        <v>231</v>
      </c>
    </row>
    <row r="234" spans="1:20" ht="15" customHeight="1" x14ac:dyDescent="0.3">
      <c r="A234" s="29" t="s">
        <v>251</v>
      </c>
      <c r="B234" s="20" t="str">
        <f>(IF((VLOOKUP(Table1[[#This Row],[SKU]],'[1]All Skus'!$A:$Y,2,FALSE))="AKG",(VLOOKUP(Table1[[#This Row],[SKU]],'[1]All Skus'!$A:$Y,3,FALSE)), ""))</f>
        <v>Wireless Mics</v>
      </c>
      <c r="C234" s="21" t="str">
        <f>(IF((VLOOKUP(Table1[[#This Row],[SKU]],'[1]All Skus'!$A:$Y,2,FALSE))="AKG",(VLOOKUP(Table1[[#This Row],[SKU]],'[1]All Skus'!$A:$Y,4,FALSE)),""))</f>
        <v>WMS470 D5 SET BD7 50mW - EU/US/UK</v>
      </c>
      <c r="D234" s="21" t="str">
        <f>(IF((VLOOKUP(Table1[[#This Row],[SKU]],'[1]All Skus'!$A:$Y,2,FALSE))="AKG",(VLOOKUP(Table1[[#This Row],[SKU]],'[1]All Skus'!$A:$Y,5,FALSE)),""))</f>
        <v>AT620000</v>
      </c>
      <c r="E234" s="21">
        <f>(IF((VLOOKUP(Table1[[#This Row],[SKU]],'[1]All Skus'!$A:$Y,2,FALSE))="AKG",(VLOOKUP(Table1[[#This Row],[SKU]],'[1]All Skus'!$A:$Y,6,FALSE)),""))</f>
        <v>0</v>
      </c>
      <c r="F234" s="21">
        <f>(IF((VLOOKUP(Table1[[#This Row],[SKU]],'[1]All Skus'!$A:$Y,2,FALSE))="AKG",(VLOOKUP(Table1[[#This Row],[SKU]],'[1]All Skus'!$A:$Y,7,FALSE)),""))</f>
        <v>0</v>
      </c>
      <c r="G234" s="22" t="str">
        <f>(IF((VLOOKUP(Table1[[#This Row],[SKU]],'[1]All Skus'!$A:$Y,2,FALSE))="AKG",(VLOOKUP(Table1[[#This Row],[SKU]],'[1]All Skus'!$A:$Y,8,FALSE)),""))</f>
        <v>Wireless Microphone System 470</v>
      </c>
      <c r="H234" s="22" t="str">
        <f>(IF((VLOOKUP(Table1[[#This Row],[SKU]],'[1]All Skus'!$A:$Y,2,FALSE))="AKG",(VLOOKUP(Table1[[#This Row],[SKU]],'[1]All Skus'!$A:$Y,9,FALSE)),""))</f>
        <v>Wireless handheld microphone system, SR470 stationary receiver, HT470/D5 handheld transmitter, D5 microphone element, pilot tone, microphone stand, LR6 AA battery, power supply and rack mount unit included.</v>
      </c>
      <c r="I234" s="23">
        <f>(IF((VLOOKUP(Table1[[#This Row],[SKU]],'[1]All Skus'!$A:$Y,2,FALSE))="AKG",(VLOOKUP(Table1[[#This Row],[SKU]],'[1]All Skus'!$A:$Y,10,FALSE)),""))</f>
        <v>890</v>
      </c>
      <c r="J234" s="23">
        <f>(IF((VLOOKUP(Table1[[#This Row],[SKU]],'[1]All Skus'!$A:$Y,2,FALSE))="AKG",(VLOOKUP(Table1[[#This Row],[SKU]],'[1]All Skus'!$A:$Y,11,FALSE)),""))</f>
        <v>715</v>
      </c>
      <c r="K234" s="24">
        <f>(IF((VLOOKUP(Table1[[#This Row],[SKU]],'[1]All Skus'!$A:$Y,2,FALSE))="AKG",(VLOOKUP(Table1[[#This Row],[SKU]],'[1]All Skus'!$A:$Y,16,FALSE)),""))</f>
        <v>885038029847</v>
      </c>
      <c r="L234" s="24">
        <f>(IF((VLOOKUP(Table1[[#This Row],[SKU]],'[1]All Skus'!$A:$Y,2,FALSE))="AKG",(VLOOKUP(Table1[[#This Row],[SKU]],'[1]All Skus'!$A:$Y,17,FALSE)),""))</f>
        <v>9002761029840</v>
      </c>
      <c r="M234" s="25">
        <f>(IF((VLOOKUP(Table1[[#This Row],[SKU]],'[1]All Skus'!$A:$Y,2,FALSE))="AKG",(VLOOKUP(Table1[[#This Row],[SKU]],'[1]All Skus'!$A:$Y,18,FALSE)),""))</f>
        <v>4</v>
      </c>
      <c r="N234" s="25">
        <f>(IF((VLOOKUP(Table1[[#This Row],[SKU]],'[1]All Skus'!$A:$Y,2,FALSE))="AKG",(VLOOKUP(Table1[[#This Row],[SKU]],'[1]All Skus'!$A:$Y,19,FALSE)),""))</f>
        <v>17</v>
      </c>
      <c r="O234" s="25">
        <f>(IF((VLOOKUP(Table1[[#This Row],[SKU]],'[1]All Skus'!$A:$Y,2,FALSE))="AKG",(VLOOKUP(Table1[[#This Row],[SKU]],'[1]All Skus'!$A:$Y,20,FALSE)),""))</f>
        <v>13</v>
      </c>
      <c r="P234" s="25">
        <f>(IF((VLOOKUP(Table1[[#This Row],[SKU]],'[1]All Skus'!$A:$Y,2,FALSE))="AKG",(VLOOKUP(Table1[[#This Row],[SKU]],'[1]All Skus'!$A:$Y,21,FALSE)),""))</f>
        <v>3.2</v>
      </c>
      <c r="Q234" s="25" t="str">
        <f>(IF((VLOOKUP(Table1[[#This Row],[SKU]],'[1]All Skus'!$A:$Y,2,FALSE))="AKG",(VLOOKUP(Table1[[#This Row],[SKU]],'[1]All Skus'!$A:$Y,22,FALSE)),""))</f>
        <v>CN</v>
      </c>
      <c r="R234" s="25" t="str">
        <f>(IF((VLOOKUP(Table1[[#This Row],[SKU]],'[1]All Skus'!$A:$Y,2,FALSE))="AKG",(VLOOKUP(Table1[[#This Row],[SKU]],'[1]All Skus'!$A:$Y,23,FALSE)),""))</f>
        <v>Non Compliant</v>
      </c>
      <c r="S234" s="26" t="str">
        <f>(IF((VLOOKUP(Table1[[#This Row],[SKU]],'[1]All Skus'!$A:$Y,2,FALSE))="AKG",(VLOOKUP(Table1[[#This Row],[SKU]],'[1]All Skus'!$A:$Y,24,FALSE)),""))</f>
        <v>https://www.akg.com/Wireless/wireless-components/3305X00370.html</v>
      </c>
      <c r="T234" s="27">
        <v>232</v>
      </c>
    </row>
    <row r="235" spans="1:20" ht="15" customHeight="1" x14ac:dyDescent="0.3">
      <c r="A235" s="29" t="s">
        <v>252</v>
      </c>
      <c r="B235" s="20" t="str">
        <f>(IF((VLOOKUP(Table1[[#This Row],[SKU]],'[1]All Skus'!$A:$Y,2,FALSE))="AKG",(VLOOKUP(Table1[[#This Row],[SKU]],'[1]All Skus'!$A:$Y,3,FALSE)), ""))</f>
        <v>Wireless Mics</v>
      </c>
      <c r="C235" s="21" t="str">
        <f>(IF((VLOOKUP(Table1[[#This Row],[SKU]],'[1]All Skus'!$A:$Y,2,FALSE))="AKG",(VLOOKUP(Table1[[#This Row],[SKU]],'[1]All Skus'!$A:$Y,4,FALSE)),""))</f>
        <v>WMS470 D5 SET BD8 50mW - EU/US/UK</v>
      </c>
      <c r="D235" s="21" t="str">
        <f>(IF((VLOOKUP(Table1[[#This Row],[SKU]],'[1]All Skus'!$A:$Y,2,FALSE))="AKG",(VLOOKUP(Table1[[#This Row],[SKU]],'[1]All Skus'!$A:$Y,5,FALSE)),""))</f>
        <v>AT620000</v>
      </c>
      <c r="E235" s="21">
        <f>(IF((VLOOKUP(Table1[[#This Row],[SKU]],'[1]All Skus'!$A:$Y,2,FALSE))="AKG",(VLOOKUP(Table1[[#This Row],[SKU]],'[1]All Skus'!$A:$Y,6,FALSE)),""))</f>
        <v>0</v>
      </c>
      <c r="F235" s="21">
        <f>(IF((VLOOKUP(Table1[[#This Row],[SKU]],'[1]All Skus'!$A:$Y,2,FALSE))="AKG",(VLOOKUP(Table1[[#This Row],[SKU]],'[1]All Skus'!$A:$Y,7,FALSE)),""))</f>
        <v>0</v>
      </c>
      <c r="G235" s="22" t="str">
        <f>(IF((VLOOKUP(Table1[[#This Row],[SKU]],'[1]All Skus'!$A:$Y,2,FALSE))="AKG",(VLOOKUP(Table1[[#This Row],[SKU]],'[1]All Skus'!$A:$Y,8,FALSE)),""))</f>
        <v>Wireless Microphone System 470</v>
      </c>
      <c r="H235" s="22" t="str">
        <f>(IF((VLOOKUP(Table1[[#This Row],[SKU]],'[1]All Skus'!$A:$Y,2,FALSE))="AKG",(VLOOKUP(Table1[[#This Row],[SKU]],'[1]All Skus'!$A:$Y,9,FALSE)),""))</f>
        <v>Wireless handheld microphone system, SR470 stationary receiver, HT470/D5 handheld transmitter, D5 microphone element, pilot tone, microphone stand, LR6 AA battery, power supply and rack mount unit included.</v>
      </c>
      <c r="I235" s="23">
        <f>(IF((VLOOKUP(Table1[[#This Row],[SKU]],'[1]All Skus'!$A:$Y,2,FALSE))="AKG",(VLOOKUP(Table1[[#This Row],[SKU]],'[1]All Skus'!$A:$Y,10,FALSE)),""))</f>
        <v>885</v>
      </c>
      <c r="J235" s="23">
        <f>(IF((VLOOKUP(Table1[[#This Row],[SKU]],'[1]All Skus'!$A:$Y,2,FALSE))="AKG",(VLOOKUP(Table1[[#This Row],[SKU]],'[1]All Skus'!$A:$Y,11,FALSE)),""))</f>
        <v>710</v>
      </c>
      <c r="K235" s="24">
        <f>(IF((VLOOKUP(Table1[[#This Row],[SKU]],'[1]All Skus'!$A:$Y,2,FALSE))="AKG",(VLOOKUP(Table1[[#This Row],[SKU]],'[1]All Skus'!$A:$Y,16,FALSE)),""))</f>
        <v>885038029854</v>
      </c>
      <c r="L235" s="24">
        <f>(IF((VLOOKUP(Table1[[#This Row],[SKU]],'[1]All Skus'!$A:$Y,2,FALSE))="AKG",(VLOOKUP(Table1[[#This Row],[SKU]],'[1]All Skus'!$A:$Y,17,FALSE)),""))</f>
        <v>9002761029857</v>
      </c>
      <c r="M235" s="25">
        <f>(IF((VLOOKUP(Table1[[#This Row],[SKU]],'[1]All Skus'!$A:$Y,2,FALSE))="AKG",(VLOOKUP(Table1[[#This Row],[SKU]],'[1]All Skus'!$A:$Y,18,FALSE)),""))</f>
        <v>5</v>
      </c>
      <c r="N235" s="25">
        <f>(IF((VLOOKUP(Table1[[#This Row],[SKU]],'[1]All Skus'!$A:$Y,2,FALSE))="AKG",(VLOOKUP(Table1[[#This Row],[SKU]],'[1]All Skus'!$A:$Y,19,FALSE)),""))</f>
        <v>20</v>
      </c>
      <c r="O235" s="25">
        <f>(IF((VLOOKUP(Table1[[#This Row],[SKU]],'[1]All Skus'!$A:$Y,2,FALSE))="AKG",(VLOOKUP(Table1[[#This Row],[SKU]],'[1]All Skus'!$A:$Y,20,FALSE)),""))</f>
        <v>17</v>
      </c>
      <c r="P235" s="25">
        <f>(IF((VLOOKUP(Table1[[#This Row],[SKU]],'[1]All Skus'!$A:$Y,2,FALSE))="AKG",(VLOOKUP(Table1[[#This Row],[SKU]],'[1]All Skus'!$A:$Y,21,FALSE)),""))</f>
        <v>3.2</v>
      </c>
      <c r="Q235" s="25" t="str">
        <f>(IF((VLOOKUP(Table1[[#This Row],[SKU]],'[1]All Skus'!$A:$Y,2,FALSE))="AKG",(VLOOKUP(Table1[[#This Row],[SKU]],'[1]All Skus'!$A:$Y,22,FALSE)),""))</f>
        <v>CN</v>
      </c>
      <c r="R235" s="25" t="str">
        <f>(IF((VLOOKUP(Table1[[#This Row],[SKU]],'[1]All Skus'!$A:$Y,2,FALSE))="AKG",(VLOOKUP(Table1[[#This Row],[SKU]],'[1]All Skus'!$A:$Y,23,FALSE)),""))</f>
        <v>Non Compliant</v>
      </c>
      <c r="S235" s="26" t="str">
        <f>(IF((VLOOKUP(Table1[[#This Row],[SKU]],'[1]All Skus'!$A:$Y,2,FALSE))="AKG",(VLOOKUP(Table1[[#This Row],[SKU]],'[1]All Skus'!$A:$Y,24,FALSE)),""))</f>
        <v>https://www.akg.com/Wireless/wireless-components/3305X00380.html</v>
      </c>
      <c r="T235" s="27">
        <v>233</v>
      </c>
    </row>
    <row r="236" spans="1:20" ht="15" customHeight="1" x14ac:dyDescent="0.3">
      <c r="A236" s="29" t="s">
        <v>253</v>
      </c>
      <c r="B236" s="20" t="str">
        <f>(IF((VLOOKUP(Table1[[#This Row],[SKU]],'[1]All Skus'!$A:$Y,2,FALSE))="AKG",(VLOOKUP(Table1[[#This Row],[SKU]],'[1]All Skus'!$A:$Y,3,FALSE)), ""))</f>
        <v>Wireless Mics</v>
      </c>
      <c r="C236" s="21" t="str">
        <f>(IF((VLOOKUP(Table1[[#This Row],[SKU]],'[1]All Skus'!$A:$Y,2,FALSE))="AKG",(VLOOKUP(Table1[[#This Row],[SKU]],'[1]All Skus'!$A:$Y,4,FALSE)),""))</f>
        <v>WMS470 C5 SET BD7 50mW - EU/US/UK</v>
      </c>
      <c r="D236" s="21" t="str">
        <f>(IF((VLOOKUP(Table1[[#This Row],[SKU]],'[1]All Skus'!$A:$Y,2,FALSE))="AKG",(VLOOKUP(Table1[[#This Row],[SKU]],'[1]All Skus'!$A:$Y,5,FALSE)),""))</f>
        <v>AT620000</v>
      </c>
      <c r="E236" s="21">
        <f>(IF((VLOOKUP(Table1[[#This Row],[SKU]],'[1]All Skus'!$A:$Y,2,FALSE))="AKG",(VLOOKUP(Table1[[#This Row],[SKU]],'[1]All Skus'!$A:$Y,6,FALSE)),""))</f>
        <v>0</v>
      </c>
      <c r="F236" s="21">
        <f>(IF((VLOOKUP(Table1[[#This Row],[SKU]],'[1]All Skus'!$A:$Y,2,FALSE))="AKG",(VLOOKUP(Table1[[#This Row],[SKU]],'[1]All Skus'!$A:$Y,7,FALSE)),""))</f>
        <v>0</v>
      </c>
      <c r="G236" s="22" t="str">
        <f>(IF((VLOOKUP(Table1[[#This Row],[SKU]],'[1]All Skus'!$A:$Y,2,FALSE))="AKG",(VLOOKUP(Table1[[#This Row],[SKU]],'[1]All Skus'!$A:$Y,8,FALSE)),""))</f>
        <v>Wireless Microphone System 470</v>
      </c>
      <c r="H236" s="22" t="str">
        <f>(IF((VLOOKUP(Table1[[#This Row],[SKU]],'[1]All Skus'!$A:$Y,2,FALSE))="AKG",(VLOOKUP(Table1[[#This Row],[SKU]],'[1]All Skus'!$A:$Y,9,FALSE)),""))</f>
        <v>Wireless handheld microphone system, SR470 stationary receiver, HT470/C5 handheld transmitter, C5 microphone element, pilot tone, microphone stand, LR6 AA battery, power supply and rack mount unit included.</v>
      </c>
      <c r="I236" s="23">
        <f>(IF((VLOOKUP(Table1[[#This Row],[SKU]],'[1]All Skus'!$A:$Y,2,FALSE))="AKG",(VLOOKUP(Table1[[#This Row],[SKU]],'[1]All Skus'!$A:$Y,10,FALSE)),""))</f>
        <v>970</v>
      </c>
      <c r="J236" s="23">
        <f>(IF((VLOOKUP(Table1[[#This Row],[SKU]],'[1]All Skus'!$A:$Y,2,FALSE))="AKG",(VLOOKUP(Table1[[#This Row],[SKU]],'[1]All Skus'!$A:$Y,11,FALSE)),""))</f>
        <v>780</v>
      </c>
      <c r="K236" s="24">
        <f>(IF((VLOOKUP(Table1[[#This Row],[SKU]],'[1]All Skus'!$A:$Y,2,FALSE))="AKG",(VLOOKUP(Table1[[#This Row],[SKU]],'[1]All Skus'!$A:$Y,16,FALSE)),""))</f>
        <v>885038029946</v>
      </c>
      <c r="L236" s="24">
        <f>(IF((VLOOKUP(Table1[[#This Row],[SKU]],'[1]All Skus'!$A:$Y,2,FALSE))="AKG",(VLOOKUP(Table1[[#This Row],[SKU]],'[1]All Skus'!$A:$Y,17,FALSE)),""))</f>
        <v>9002761029949</v>
      </c>
      <c r="M236" s="25">
        <f>(IF((VLOOKUP(Table1[[#This Row],[SKU]],'[1]All Skus'!$A:$Y,2,FALSE))="AKG",(VLOOKUP(Table1[[#This Row],[SKU]],'[1]All Skus'!$A:$Y,18,FALSE)),""))</f>
        <v>4</v>
      </c>
      <c r="N236" s="25">
        <f>(IF((VLOOKUP(Table1[[#This Row],[SKU]],'[1]All Skus'!$A:$Y,2,FALSE))="AKG",(VLOOKUP(Table1[[#This Row],[SKU]],'[1]All Skus'!$A:$Y,19,FALSE)),""))</f>
        <v>4</v>
      </c>
      <c r="O236" s="25">
        <f>(IF((VLOOKUP(Table1[[#This Row],[SKU]],'[1]All Skus'!$A:$Y,2,FALSE))="AKG",(VLOOKUP(Table1[[#This Row],[SKU]],'[1]All Skus'!$A:$Y,20,FALSE)),""))</f>
        <v>17</v>
      </c>
      <c r="P236" s="25">
        <f>(IF((VLOOKUP(Table1[[#This Row],[SKU]],'[1]All Skus'!$A:$Y,2,FALSE))="AKG",(VLOOKUP(Table1[[#This Row],[SKU]],'[1]All Skus'!$A:$Y,21,FALSE)),""))</f>
        <v>3.2</v>
      </c>
      <c r="Q236" s="25" t="str">
        <f>(IF((VLOOKUP(Table1[[#This Row],[SKU]],'[1]All Skus'!$A:$Y,2,FALSE))="AKG",(VLOOKUP(Table1[[#This Row],[SKU]],'[1]All Skus'!$A:$Y,22,FALSE)),""))</f>
        <v>CN</v>
      </c>
      <c r="R236" s="25" t="str">
        <f>(IF((VLOOKUP(Table1[[#This Row],[SKU]],'[1]All Skus'!$A:$Y,2,FALSE))="AKG",(VLOOKUP(Table1[[#This Row],[SKU]],'[1]All Skus'!$A:$Y,23,FALSE)),""))</f>
        <v>Non Compliant</v>
      </c>
      <c r="S236" s="26" t="str">
        <f>(IF((VLOOKUP(Table1[[#This Row],[SKU]],'[1]All Skus'!$A:$Y,2,FALSE))="AKG",(VLOOKUP(Table1[[#This Row],[SKU]],'[1]All Skus'!$A:$Y,24,FALSE)),""))</f>
        <v>https://www.akg.com/Wireless/wireless-components/3306X00370.html</v>
      </c>
      <c r="T236" s="27">
        <v>234</v>
      </c>
    </row>
    <row r="237" spans="1:20" ht="15" customHeight="1" x14ac:dyDescent="0.3">
      <c r="A237" s="29" t="s">
        <v>254</v>
      </c>
      <c r="B237" s="20" t="str">
        <f>(IF((VLOOKUP(Table1[[#This Row],[SKU]],'[1]All Skus'!$A:$Y,2,FALSE))="AKG",(VLOOKUP(Table1[[#This Row],[SKU]],'[1]All Skus'!$A:$Y,3,FALSE)), ""))</f>
        <v>Wireless Mics</v>
      </c>
      <c r="C237" s="21" t="str">
        <f>(IF((VLOOKUP(Table1[[#This Row],[SKU]],'[1]All Skus'!$A:$Y,2,FALSE))="AKG",(VLOOKUP(Table1[[#This Row],[SKU]],'[1]All Skus'!$A:$Y,4,FALSE)),""))</f>
        <v>WMS470 C5 SET BD8 50mW - EU/US/UK</v>
      </c>
      <c r="D237" s="21" t="str">
        <f>(IF((VLOOKUP(Table1[[#This Row],[SKU]],'[1]All Skus'!$A:$Y,2,FALSE))="AKG",(VLOOKUP(Table1[[#This Row],[SKU]],'[1]All Skus'!$A:$Y,5,FALSE)),""))</f>
        <v>AT620000</v>
      </c>
      <c r="E237" s="21">
        <f>(IF((VLOOKUP(Table1[[#This Row],[SKU]],'[1]All Skus'!$A:$Y,2,FALSE))="AKG",(VLOOKUP(Table1[[#This Row],[SKU]],'[1]All Skus'!$A:$Y,6,FALSE)),""))</f>
        <v>0</v>
      </c>
      <c r="F237" s="21">
        <f>(IF((VLOOKUP(Table1[[#This Row],[SKU]],'[1]All Skus'!$A:$Y,2,FALSE))="AKG",(VLOOKUP(Table1[[#This Row],[SKU]],'[1]All Skus'!$A:$Y,7,FALSE)),""))</f>
        <v>0</v>
      </c>
      <c r="G237" s="22" t="str">
        <f>(IF((VLOOKUP(Table1[[#This Row],[SKU]],'[1]All Skus'!$A:$Y,2,FALSE))="AKG",(VLOOKUP(Table1[[#This Row],[SKU]],'[1]All Skus'!$A:$Y,8,FALSE)),""))</f>
        <v>Wireless Microphone System 470</v>
      </c>
      <c r="H237" s="22" t="str">
        <f>(IF((VLOOKUP(Table1[[#This Row],[SKU]],'[1]All Skus'!$A:$Y,2,FALSE))="AKG",(VLOOKUP(Table1[[#This Row],[SKU]],'[1]All Skus'!$A:$Y,9,FALSE)),""))</f>
        <v>Wireless handheld microphone system, SR470 stationary receiver, HT470/C5 handheld transmitter, C5 microphone element, pilot tone, microphone stand, LR6 AA battery, power supply and rack mount unit included.</v>
      </c>
      <c r="I237" s="23">
        <f>(IF((VLOOKUP(Table1[[#This Row],[SKU]],'[1]All Skus'!$A:$Y,2,FALSE))="AKG",(VLOOKUP(Table1[[#This Row],[SKU]],'[1]All Skus'!$A:$Y,10,FALSE)),""))</f>
        <v>970</v>
      </c>
      <c r="J237" s="23">
        <f>(IF((VLOOKUP(Table1[[#This Row],[SKU]],'[1]All Skus'!$A:$Y,2,FALSE))="AKG",(VLOOKUP(Table1[[#This Row],[SKU]],'[1]All Skus'!$A:$Y,11,FALSE)),""))</f>
        <v>780</v>
      </c>
      <c r="K237" s="24">
        <f>(IF((VLOOKUP(Table1[[#This Row],[SKU]],'[1]All Skus'!$A:$Y,2,FALSE))="AKG",(VLOOKUP(Table1[[#This Row],[SKU]],'[1]All Skus'!$A:$Y,16,FALSE)),""))</f>
        <v>885038029953</v>
      </c>
      <c r="L237" s="24">
        <f>(IF((VLOOKUP(Table1[[#This Row],[SKU]],'[1]All Skus'!$A:$Y,2,FALSE))="AKG",(VLOOKUP(Table1[[#This Row],[SKU]],'[1]All Skus'!$A:$Y,17,FALSE)),""))</f>
        <v>9002761029956</v>
      </c>
      <c r="M237" s="25">
        <f>(IF((VLOOKUP(Table1[[#This Row],[SKU]],'[1]All Skus'!$A:$Y,2,FALSE))="AKG",(VLOOKUP(Table1[[#This Row],[SKU]],'[1]All Skus'!$A:$Y,18,FALSE)),""))</f>
        <v>3</v>
      </c>
      <c r="N237" s="25">
        <f>(IF((VLOOKUP(Table1[[#This Row],[SKU]],'[1]All Skus'!$A:$Y,2,FALSE))="AKG",(VLOOKUP(Table1[[#This Row],[SKU]],'[1]All Skus'!$A:$Y,19,FALSE)),""))</f>
        <v>14</v>
      </c>
      <c r="O237" s="25">
        <f>(IF((VLOOKUP(Table1[[#This Row],[SKU]],'[1]All Skus'!$A:$Y,2,FALSE))="AKG",(VLOOKUP(Table1[[#This Row],[SKU]],'[1]All Skus'!$A:$Y,20,FALSE)),""))</f>
        <v>17</v>
      </c>
      <c r="P237" s="25">
        <f>(IF((VLOOKUP(Table1[[#This Row],[SKU]],'[1]All Skus'!$A:$Y,2,FALSE))="AKG",(VLOOKUP(Table1[[#This Row],[SKU]],'[1]All Skus'!$A:$Y,21,FALSE)),""))</f>
        <v>3.2</v>
      </c>
      <c r="Q237" s="25" t="str">
        <f>(IF((VLOOKUP(Table1[[#This Row],[SKU]],'[1]All Skus'!$A:$Y,2,FALSE))="AKG",(VLOOKUP(Table1[[#This Row],[SKU]],'[1]All Skus'!$A:$Y,22,FALSE)),""))</f>
        <v>CN</v>
      </c>
      <c r="R237" s="25" t="str">
        <f>(IF((VLOOKUP(Table1[[#This Row],[SKU]],'[1]All Skus'!$A:$Y,2,FALSE))="AKG",(VLOOKUP(Table1[[#This Row],[SKU]],'[1]All Skus'!$A:$Y,23,FALSE)),""))</f>
        <v>Non Compliant</v>
      </c>
      <c r="S237" s="26" t="str">
        <f>(IF((VLOOKUP(Table1[[#This Row],[SKU]],'[1]All Skus'!$A:$Y,2,FALSE))="AKG",(VLOOKUP(Table1[[#This Row],[SKU]],'[1]All Skus'!$A:$Y,24,FALSE)),""))</f>
        <v>https://www.akg.com/Wireless/wireless-components/3306X00380.html</v>
      </c>
      <c r="T237" s="27">
        <v>235</v>
      </c>
    </row>
    <row r="238" spans="1:20" ht="15" customHeight="1" x14ac:dyDescent="0.3">
      <c r="A238" s="19" t="s">
        <v>255</v>
      </c>
      <c r="B238" s="20" t="str">
        <f>(IF((VLOOKUP(Table1[[#This Row],[SKU]],'[1]All Skus'!$A:$Y,2,FALSE))="AKG",(VLOOKUP(Table1[[#This Row],[SKU]],'[1]All Skus'!$A:$Y,3,FALSE)), ""))</f>
        <v>Wireless Mics</v>
      </c>
      <c r="C238" s="21" t="str">
        <f>(IF((VLOOKUP(Table1[[#This Row],[SKU]],'[1]All Skus'!$A:$Y,2,FALSE))="AKG",(VLOOKUP(Table1[[#This Row],[SKU]],'[1]All Skus'!$A:$Y,4,FALSE)),""))</f>
        <v>WMS470 INSTR SET BD7 50mW - EU/US/UK</v>
      </c>
      <c r="D238" s="21" t="str">
        <f>(IF((VLOOKUP(Table1[[#This Row],[SKU]],'[1]All Skus'!$A:$Y,2,FALSE))="AKG",(VLOOKUP(Table1[[#This Row],[SKU]],'[1]All Skus'!$A:$Y,5,FALSE)),""))</f>
        <v>AT620000</v>
      </c>
      <c r="E238" s="21">
        <f>(IF((VLOOKUP(Table1[[#This Row],[SKU]],'[1]All Skus'!$A:$Y,2,FALSE))="AKG",(VLOOKUP(Table1[[#This Row],[SKU]],'[1]All Skus'!$A:$Y,6,FALSE)),""))</f>
        <v>0</v>
      </c>
      <c r="F238" s="21">
        <f>(IF((VLOOKUP(Table1[[#This Row],[SKU]],'[1]All Skus'!$A:$Y,2,FALSE))="AKG",(VLOOKUP(Table1[[#This Row],[SKU]],'[1]All Skus'!$A:$Y,7,FALSE)),""))</f>
        <v>0</v>
      </c>
      <c r="G238" s="22" t="str">
        <f>(IF((VLOOKUP(Table1[[#This Row],[SKU]],'[1]All Skus'!$A:$Y,2,FALSE))="AKG",(VLOOKUP(Table1[[#This Row],[SKU]],'[1]All Skus'!$A:$Y,8,FALSE)),""))</f>
        <v>Wireless Microphone System 470</v>
      </c>
      <c r="H238" s="22" t="str">
        <f>(IF((VLOOKUP(Table1[[#This Row],[SKU]],'[1]All Skus'!$A:$Y,2,FALSE))="AKG",(VLOOKUP(Table1[[#This Row],[SKU]],'[1]All Skus'!$A:$Y,9,FALSE)),""))</f>
        <v>Wireless bodypack microphone system, SR470 stationary receiver, PT470 bodypack transmitter, instrument cable with 6.5mm plug, pilot tone, belt clip, LR6 AA battery, power supply and rack mount unit included.</v>
      </c>
      <c r="I238" s="23">
        <f>(IF((VLOOKUP(Table1[[#This Row],[SKU]],'[1]All Skus'!$A:$Y,2,FALSE))="AKG",(VLOOKUP(Table1[[#This Row],[SKU]],'[1]All Skus'!$A:$Y,10,FALSE)),""))</f>
        <v>880</v>
      </c>
      <c r="J238" s="23">
        <f>(IF((VLOOKUP(Table1[[#This Row],[SKU]],'[1]All Skus'!$A:$Y,2,FALSE))="AKG",(VLOOKUP(Table1[[#This Row],[SKU]],'[1]All Skus'!$A:$Y,11,FALSE)),""))</f>
        <v>705</v>
      </c>
      <c r="K238" s="24">
        <f>(IF((VLOOKUP(Table1[[#This Row],[SKU]],'[1]All Skus'!$A:$Y,2,FALSE))="AKG",(VLOOKUP(Table1[[#This Row],[SKU]],'[1]All Skus'!$A:$Y,16,FALSE)),""))</f>
        <v>885038030041</v>
      </c>
      <c r="L238" s="24">
        <f>(IF((VLOOKUP(Table1[[#This Row],[SKU]],'[1]All Skus'!$A:$Y,2,FALSE))="AKG",(VLOOKUP(Table1[[#This Row],[SKU]],'[1]All Skus'!$A:$Y,17,FALSE)),""))</f>
        <v>9002761030044</v>
      </c>
      <c r="M238" s="25">
        <f>(IF((VLOOKUP(Table1[[#This Row],[SKU]],'[1]All Skus'!$A:$Y,2,FALSE))="AKG",(VLOOKUP(Table1[[#This Row],[SKU]],'[1]All Skus'!$A:$Y,18,FALSE)),""))</f>
        <v>7</v>
      </c>
      <c r="N238" s="25">
        <f>(IF((VLOOKUP(Table1[[#This Row],[SKU]],'[1]All Skus'!$A:$Y,2,FALSE))="AKG",(VLOOKUP(Table1[[#This Row],[SKU]],'[1]All Skus'!$A:$Y,19,FALSE)),""))</f>
        <v>42</v>
      </c>
      <c r="O238" s="25">
        <f>(IF((VLOOKUP(Table1[[#This Row],[SKU]],'[1]All Skus'!$A:$Y,2,FALSE))="AKG",(VLOOKUP(Table1[[#This Row],[SKU]],'[1]All Skus'!$A:$Y,20,FALSE)),""))</f>
        <v>6</v>
      </c>
      <c r="P238" s="25">
        <f>(IF((VLOOKUP(Table1[[#This Row],[SKU]],'[1]All Skus'!$A:$Y,2,FALSE))="AKG",(VLOOKUP(Table1[[#This Row],[SKU]],'[1]All Skus'!$A:$Y,21,FALSE)),""))</f>
        <v>3.2</v>
      </c>
      <c r="Q238" s="25" t="str">
        <f>(IF((VLOOKUP(Table1[[#This Row],[SKU]],'[1]All Skus'!$A:$Y,2,FALSE))="AKG",(VLOOKUP(Table1[[#This Row],[SKU]],'[1]All Skus'!$A:$Y,22,FALSE)),""))</f>
        <v>CN</v>
      </c>
      <c r="R238" s="25" t="str">
        <f>(IF((VLOOKUP(Table1[[#This Row],[SKU]],'[1]All Skus'!$A:$Y,2,FALSE))="AKG",(VLOOKUP(Table1[[#This Row],[SKU]],'[1]All Skus'!$A:$Y,23,FALSE)),""))</f>
        <v>Non Compliant</v>
      </c>
      <c r="S238" s="26" t="str">
        <f>(IF((VLOOKUP(Table1[[#This Row],[SKU]],'[1]All Skus'!$A:$Y,2,FALSE))="AKG",(VLOOKUP(Table1[[#This Row],[SKU]],'[1]All Skus'!$A:$Y,24,FALSE)),""))</f>
        <v>https://www.akg.com/Wireless/wireless-components/3307H00370.html</v>
      </c>
      <c r="T238" s="27">
        <v>236</v>
      </c>
    </row>
    <row r="239" spans="1:20" ht="15" customHeight="1" x14ac:dyDescent="0.3">
      <c r="A239" s="19" t="s">
        <v>256</v>
      </c>
      <c r="B239" s="20" t="str">
        <f>(IF((VLOOKUP(Table1[[#This Row],[SKU]],'[1]All Skus'!$A:$Y,2,FALSE))="AKG",(VLOOKUP(Table1[[#This Row],[SKU]],'[1]All Skus'!$A:$Y,3,FALSE)), ""))</f>
        <v>Wireless Mics</v>
      </c>
      <c r="C239" s="21" t="str">
        <f>(IF((VLOOKUP(Table1[[#This Row],[SKU]],'[1]All Skus'!$A:$Y,2,FALSE))="AKG",(VLOOKUP(Table1[[#This Row],[SKU]],'[1]All Skus'!$A:$Y,4,FALSE)),""))</f>
        <v>WMS470 INSTR SET BD8 50mW - EU/US/UK</v>
      </c>
      <c r="D239" s="21" t="str">
        <f>(IF((VLOOKUP(Table1[[#This Row],[SKU]],'[1]All Skus'!$A:$Y,2,FALSE))="AKG",(VLOOKUP(Table1[[#This Row],[SKU]],'[1]All Skus'!$A:$Y,5,FALSE)),""))</f>
        <v>AT620000</v>
      </c>
      <c r="E239" s="21">
        <f>(IF((VLOOKUP(Table1[[#This Row],[SKU]],'[1]All Skus'!$A:$Y,2,FALSE))="AKG",(VLOOKUP(Table1[[#This Row],[SKU]],'[1]All Skus'!$A:$Y,6,FALSE)),""))</f>
        <v>0</v>
      </c>
      <c r="F239" s="21">
        <f>(IF((VLOOKUP(Table1[[#This Row],[SKU]],'[1]All Skus'!$A:$Y,2,FALSE))="AKG",(VLOOKUP(Table1[[#This Row],[SKU]],'[1]All Skus'!$A:$Y,7,FALSE)),""))</f>
        <v>0</v>
      </c>
      <c r="G239" s="22" t="str">
        <f>(IF((VLOOKUP(Table1[[#This Row],[SKU]],'[1]All Skus'!$A:$Y,2,FALSE))="AKG",(VLOOKUP(Table1[[#This Row],[SKU]],'[1]All Skus'!$A:$Y,8,FALSE)),""))</f>
        <v>Wireless Microphone System 470</v>
      </c>
      <c r="H239" s="22" t="str">
        <f>(IF((VLOOKUP(Table1[[#This Row],[SKU]],'[1]All Skus'!$A:$Y,2,FALSE))="AKG",(VLOOKUP(Table1[[#This Row],[SKU]],'[1]All Skus'!$A:$Y,9,FALSE)),""))</f>
        <v>Wireless bodypack microphone system, SR470 stationary receiver, PT470 bodypack transmitter, instrument cable with 6.5mm plug, pilot tone, belt clip, LR6 AA battery, power supply and rack mount unit included.</v>
      </c>
      <c r="I239" s="23">
        <f>(IF((VLOOKUP(Table1[[#This Row],[SKU]],'[1]All Skus'!$A:$Y,2,FALSE))="AKG",(VLOOKUP(Table1[[#This Row],[SKU]],'[1]All Skus'!$A:$Y,10,FALSE)),""))</f>
        <v>880</v>
      </c>
      <c r="J239" s="23">
        <f>(IF((VLOOKUP(Table1[[#This Row],[SKU]],'[1]All Skus'!$A:$Y,2,FALSE))="AKG",(VLOOKUP(Table1[[#This Row],[SKU]],'[1]All Skus'!$A:$Y,11,FALSE)),""))</f>
        <v>705</v>
      </c>
      <c r="K239" s="24">
        <f>(IF((VLOOKUP(Table1[[#This Row],[SKU]],'[1]All Skus'!$A:$Y,2,FALSE))="AKG",(VLOOKUP(Table1[[#This Row],[SKU]],'[1]All Skus'!$A:$Y,16,FALSE)),""))</f>
        <v>885038030058</v>
      </c>
      <c r="L239" s="24">
        <f>(IF((VLOOKUP(Table1[[#This Row],[SKU]],'[1]All Skus'!$A:$Y,2,FALSE))="AKG",(VLOOKUP(Table1[[#This Row],[SKU]],'[1]All Skus'!$A:$Y,17,FALSE)),""))</f>
        <v>9002761030051</v>
      </c>
      <c r="M239" s="25">
        <f>(IF((VLOOKUP(Table1[[#This Row],[SKU]],'[1]All Skus'!$A:$Y,2,FALSE))="AKG",(VLOOKUP(Table1[[#This Row],[SKU]],'[1]All Skus'!$A:$Y,18,FALSE)),""))</f>
        <v>3</v>
      </c>
      <c r="N239" s="25">
        <f>(IF((VLOOKUP(Table1[[#This Row],[SKU]],'[1]All Skus'!$A:$Y,2,FALSE))="AKG",(VLOOKUP(Table1[[#This Row],[SKU]],'[1]All Skus'!$A:$Y,19,FALSE)),""))</f>
        <v>17</v>
      </c>
      <c r="O239" s="25">
        <f>(IF((VLOOKUP(Table1[[#This Row],[SKU]],'[1]All Skus'!$A:$Y,2,FALSE))="AKG",(VLOOKUP(Table1[[#This Row],[SKU]],'[1]All Skus'!$A:$Y,20,FALSE)),""))</f>
        <v>13</v>
      </c>
      <c r="P239" s="25">
        <f>(IF((VLOOKUP(Table1[[#This Row],[SKU]],'[1]All Skus'!$A:$Y,2,FALSE))="AKG",(VLOOKUP(Table1[[#This Row],[SKU]],'[1]All Skus'!$A:$Y,21,FALSE)),""))</f>
        <v>3.2</v>
      </c>
      <c r="Q239" s="25" t="str">
        <f>(IF((VLOOKUP(Table1[[#This Row],[SKU]],'[1]All Skus'!$A:$Y,2,FALSE))="AKG",(VLOOKUP(Table1[[#This Row],[SKU]],'[1]All Skus'!$A:$Y,22,FALSE)),""))</f>
        <v>CN</v>
      </c>
      <c r="R239" s="25" t="str">
        <f>(IF((VLOOKUP(Table1[[#This Row],[SKU]],'[1]All Skus'!$A:$Y,2,FALSE))="AKG",(VLOOKUP(Table1[[#This Row],[SKU]],'[1]All Skus'!$A:$Y,23,FALSE)),""))</f>
        <v>Non Compliant</v>
      </c>
      <c r="S239" s="26" t="str">
        <f>(IF((VLOOKUP(Table1[[#This Row],[SKU]],'[1]All Skus'!$A:$Y,2,FALSE))="AKG",(VLOOKUP(Table1[[#This Row],[SKU]],'[1]All Skus'!$A:$Y,24,FALSE)),""))</f>
        <v>https://www.akg.com/Wireless/wireless-components/3307H00380.html</v>
      </c>
      <c r="T239" s="27">
        <v>237</v>
      </c>
    </row>
    <row r="240" spans="1:20" ht="15" customHeight="1" x14ac:dyDescent="0.3">
      <c r="A240" s="19" t="s">
        <v>257</v>
      </c>
      <c r="B240" s="20" t="str">
        <f>(IF((VLOOKUP(Table1[[#This Row],[SKU]],'[1]All Skus'!$A:$Y,2,FALSE))="AKG",(VLOOKUP(Table1[[#This Row],[SKU]],'[1]All Skus'!$A:$Y,3,FALSE)), ""))</f>
        <v>Wireless Mics</v>
      </c>
      <c r="C240" s="21" t="str">
        <f>(IF((VLOOKUP(Table1[[#This Row],[SKU]],'[1]All Skus'!$A:$Y,2,FALSE))="AKG",(VLOOKUP(Table1[[#This Row],[SKU]],'[1]All Skus'!$A:$Y,4,FALSE)),""))</f>
        <v>WMS470 SPORTS SET BD7 50mW - EU/US/UK</v>
      </c>
      <c r="D240" s="21" t="str">
        <f>(IF((VLOOKUP(Table1[[#This Row],[SKU]],'[1]All Skus'!$A:$Y,2,FALSE))="AKG",(VLOOKUP(Table1[[#This Row],[SKU]],'[1]All Skus'!$A:$Y,5,FALSE)),""))</f>
        <v>AT620000</v>
      </c>
      <c r="E240" s="21">
        <f>(IF((VLOOKUP(Table1[[#This Row],[SKU]],'[1]All Skus'!$A:$Y,2,FALSE))="AKG",(VLOOKUP(Table1[[#This Row],[SKU]],'[1]All Skus'!$A:$Y,6,FALSE)),""))</f>
        <v>0</v>
      </c>
      <c r="F240" s="21">
        <f>(IF((VLOOKUP(Table1[[#This Row],[SKU]],'[1]All Skus'!$A:$Y,2,FALSE))="AKG",(VLOOKUP(Table1[[#This Row],[SKU]],'[1]All Skus'!$A:$Y,7,FALSE)),""))</f>
        <v>0</v>
      </c>
      <c r="G240" s="22" t="str">
        <f>(IF((VLOOKUP(Table1[[#This Row],[SKU]],'[1]All Skus'!$A:$Y,2,FALSE))="AKG",(VLOOKUP(Table1[[#This Row],[SKU]],'[1]All Skus'!$A:$Y,8,FALSE)),""))</f>
        <v>Wireless Microphone System 470</v>
      </c>
      <c r="H240" s="22" t="str">
        <f>(IF((VLOOKUP(Table1[[#This Row],[SKU]],'[1]All Skus'!$A:$Y,2,FALSE))="AKG",(VLOOKUP(Table1[[#This Row],[SKU]],'[1]All Skus'!$A:$Y,9,FALSE)),""))</f>
        <v>Wireless bodypack microphone system, SR470 stationary receiver, PT470 bodypack transmitter, C544L headworn microphone, belt clip, LR6 AA battery, power supply and rack mount unit included.</v>
      </c>
      <c r="I240" s="23">
        <f>(IF((VLOOKUP(Table1[[#This Row],[SKU]],'[1]All Skus'!$A:$Y,2,FALSE))="AKG",(VLOOKUP(Table1[[#This Row],[SKU]],'[1]All Skus'!$A:$Y,10,FALSE)),""))</f>
        <v>1030</v>
      </c>
      <c r="J240" s="23">
        <f>(IF((VLOOKUP(Table1[[#This Row],[SKU]],'[1]All Skus'!$A:$Y,2,FALSE))="AKG",(VLOOKUP(Table1[[#This Row],[SKU]],'[1]All Skus'!$A:$Y,11,FALSE)),""))</f>
        <v>825</v>
      </c>
      <c r="K240" s="24">
        <f>(IF((VLOOKUP(Table1[[#This Row],[SKU]],'[1]All Skus'!$A:$Y,2,FALSE))="AKG",(VLOOKUP(Table1[[#This Row],[SKU]],'[1]All Skus'!$A:$Y,16,FALSE)),""))</f>
        <v>885038030140</v>
      </c>
      <c r="L240" s="24">
        <f>(IF((VLOOKUP(Table1[[#This Row],[SKU]],'[1]All Skus'!$A:$Y,2,FALSE))="AKG",(VLOOKUP(Table1[[#This Row],[SKU]],'[1]All Skus'!$A:$Y,17,FALSE)),""))</f>
        <v>9002761030143</v>
      </c>
      <c r="M240" s="25">
        <f>(IF((VLOOKUP(Table1[[#This Row],[SKU]],'[1]All Skus'!$A:$Y,2,FALSE))="AKG",(VLOOKUP(Table1[[#This Row],[SKU]],'[1]All Skus'!$A:$Y,18,FALSE)),""))</f>
        <v>14</v>
      </c>
      <c r="N240" s="25">
        <f>(IF((VLOOKUP(Table1[[#This Row],[SKU]],'[1]All Skus'!$A:$Y,2,FALSE))="AKG",(VLOOKUP(Table1[[#This Row],[SKU]],'[1]All Skus'!$A:$Y,19,FALSE)),""))</f>
        <v>17</v>
      </c>
      <c r="O240" s="25">
        <f>(IF((VLOOKUP(Table1[[#This Row],[SKU]],'[1]All Skus'!$A:$Y,2,FALSE))="AKG",(VLOOKUP(Table1[[#This Row],[SKU]],'[1]All Skus'!$A:$Y,20,FALSE)),""))</f>
        <v>3</v>
      </c>
      <c r="P240" s="25">
        <f>(IF((VLOOKUP(Table1[[#This Row],[SKU]],'[1]All Skus'!$A:$Y,2,FALSE))="AKG",(VLOOKUP(Table1[[#This Row],[SKU]],'[1]All Skus'!$A:$Y,21,FALSE)),""))</f>
        <v>3.2</v>
      </c>
      <c r="Q240" s="25" t="str">
        <f>(IF((VLOOKUP(Table1[[#This Row],[SKU]],'[1]All Skus'!$A:$Y,2,FALSE))="AKG",(VLOOKUP(Table1[[#This Row],[SKU]],'[1]All Skus'!$A:$Y,22,FALSE)),""))</f>
        <v>CN</v>
      </c>
      <c r="R240" s="25" t="str">
        <f>(IF((VLOOKUP(Table1[[#This Row],[SKU]],'[1]All Skus'!$A:$Y,2,FALSE))="AKG",(VLOOKUP(Table1[[#This Row],[SKU]],'[1]All Skus'!$A:$Y,23,FALSE)),""))</f>
        <v>Non Compliant</v>
      </c>
      <c r="S240" s="26" t="str">
        <f>(IF((VLOOKUP(Table1[[#This Row],[SKU]],'[1]All Skus'!$A:$Y,2,FALSE))="AKG",(VLOOKUP(Table1[[#This Row],[SKU]],'[1]All Skus'!$A:$Y,24,FALSE)),""))</f>
        <v>https://www.akg.com/Wireless/wireless-components/3308H00370.html</v>
      </c>
      <c r="T240" s="27">
        <v>238</v>
      </c>
    </row>
    <row r="241" spans="1:20" ht="15" customHeight="1" x14ac:dyDescent="0.3">
      <c r="A241" s="19" t="s">
        <v>258</v>
      </c>
      <c r="B241" s="20" t="str">
        <f>(IF((VLOOKUP(Table1[[#This Row],[SKU]],'[1]All Skus'!$A:$Y,2,FALSE))="AKG",(VLOOKUP(Table1[[#This Row],[SKU]],'[1]All Skus'!$A:$Y,3,FALSE)), ""))</f>
        <v>Wireless Mics</v>
      </c>
      <c r="C241" s="21" t="str">
        <f>(IF((VLOOKUP(Table1[[#This Row],[SKU]],'[1]All Skus'!$A:$Y,2,FALSE))="AKG",(VLOOKUP(Table1[[#This Row],[SKU]],'[1]All Skus'!$A:$Y,4,FALSE)),""))</f>
        <v>WMS470 SPORTS SET BD8 50mW - EU/US/UK</v>
      </c>
      <c r="D241" s="21" t="str">
        <f>(IF((VLOOKUP(Table1[[#This Row],[SKU]],'[1]All Skus'!$A:$Y,2,FALSE))="AKG",(VLOOKUP(Table1[[#This Row],[SKU]],'[1]All Skus'!$A:$Y,5,FALSE)),""))</f>
        <v>AT620000</v>
      </c>
      <c r="E241" s="21">
        <f>(IF((VLOOKUP(Table1[[#This Row],[SKU]],'[1]All Skus'!$A:$Y,2,FALSE))="AKG",(VLOOKUP(Table1[[#This Row],[SKU]],'[1]All Skus'!$A:$Y,6,FALSE)),""))</f>
        <v>0</v>
      </c>
      <c r="F241" s="21">
        <f>(IF((VLOOKUP(Table1[[#This Row],[SKU]],'[1]All Skus'!$A:$Y,2,FALSE))="AKG",(VLOOKUP(Table1[[#This Row],[SKU]],'[1]All Skus'!$A:$Y,7,FALSE)),""))</f>
        <v>0</v>
      </c>
      <c r="G241" s="22" t="str">
        <f>(IF((VLOOKUP(Table1[[#This Row],[SKU]],'[1]All Skus'!$A:$Y,2,FALSE))="AKG",(VLOOKUP(Table1[[#This Row],[SKU]],'[1]All Skus'!$A:$Y,8,FALSE)),""))</f>
        <v>Wireless Microphone System 470</v>
      </c>
      <c r="H241" s="22" t="str">
        <f>(IF((VLOOKUP(Table1[[#This Row],[SKU]],'[1]All Skus'!$A:$Y,2,FALSE))="AKG",(VLOOKUP(Table1[[#This Row],[SKU]],'[1]All Skus'!$A:$Y,9,FALSE)),""))</f>
        <v>Wireless bodypack microphone system, SR470 stationary receiver, PT470 bodypack transmitter, C544L headworn microphone, belt clip, LR6 AA battery, power supply and rack mount unit included.</v>
      </c>
      <c r="I241" s="23">
        <f>(IF((VLOOKUP(Table1[[#This Row],[SKU]],'[1]All Skus'!$A:$Y,2,FALSE))="AKG",(VLOOKUP(Table1[[#This Row],[SKU]],'[1]All Skus'!$A:$Y,10,FALSE)),""))</f>
        <v>1125</v>
      </c>
      <c r="J241" s="23">
        <f>(IF((VLOOKUP(Table1[[#This Row],[SKU]],'[1]All Skus'!$A:$Y,2,FALSE))="AKG",(VLOOKUP(Table1[[#This Row],[SKU]],'[1]All Skus'!$A:$Y,11,FALSE)),""))</f>
        <v>900</v>
      </c>
      <c r="K241" s="24">
        <f>(IF((VLOOKUP(Table1[[#This Row],[SKU]],'[1]All Skus'!$A:$Y,2,FALSE))="AKG",(VLOOKUP(Table1[[#This Row],[SKU]],'[1]All Skus'!$A:$Y,16,FALSE)),""))</f>
        <v>885038030157</v>
      </c>
      <c r="L241" s="24">
        <f>(IF((VLOOKUP(Table1[[#This Row],[SKU]],'[1]All Skus'!$A:$Y,2,FALSE))="AKG",(VLOOKUP(Table1[[#This Row],[SKU]],'[1]All Skus'!$A:$Y,17,FALSE)),""))</f>
        <v>9002761030150</v>
      </c>
      <c r="M241" s="25">
        <f>(IF((VLOOKUP(Table1[[#This Row],[SKU]],'[1]All Skus'!$A:$Y,2,FALSE))="AKG",(VLOOKUP(Table1[[#This Row],[SKU]],'[1]All Skus'!$A:$Y,18,FALSE)),""))</f>
        <v>13</v>
      </c>
      <c r="N241" s="25">
        <f>(IF((VLOOKUP(Table1[[#This Row],[SKU]],'[1]All Skus'!$A:$Y,2,FALSE))="AKG",(VLOOKUP(Table1[[#This Row],[SKU]],'[1]All Skus'!$A:$Y,19,FALSE)),""))</f>
        <v>3</v>
      </c>
      <c r="O241" s="25">
        <f>(IF((VLOOKUP(Table1[[#This Row],[SKU]],'[1]All Skus'!$A:$Y,2,FALSE))="AKG",(VLOOKUP(Table1[[#This Row],[SKU]],'[1]All Skus'!$A:$Y,20,FALSE)),""))</f>
        <v>17</v>
      </c>
      <c r="P241" s="25">
        <f>(IF((VLOOKUP(Table1[[#This Row],[SKU]],'[1]All Skus'!$A:$Y,2,FALSE))="AKG",(VLOOKUP(Table1[[#This Row],[SKU]],'[1]All Skus'!$A:$Y,21,FALSE)),""))</f>
        <v>3.2</v>
      </c>
      <c r="Q241" s="25" t="str">
        <f>(IF((VLOOKUP(Table1[[#This Row],[SKU]],'[1]All Skus'!$A:$Y,2,FALSE))="AKG",(VLOOKUP(Table1[[#This Row],[SKU]],'[1]All Skus'!$A:$Y,22,FALSE)),""))</f>
        <v>CN</v>
      </c>
      <c r="R241" s="25" t="str">
        <f>(IF((VLOOKUP(Table1[[#This Row],[SKU]],'[1]All Skus'!$A:$Y,2,FALSE))="AKG",(VLOOKUP(Table1[[#This Row],[SKU]],'[1]All Skus'!$A:$Y,23,FALSE)),""))</f>
        <v>Non Compliant</v>
      </c>
      <c r="S241" s="26" t="str">
        <f>(IF((VLOOKUP(Table1[[#This Row],[SKU]],'[1]All Skus'!$A:$Y,2,FALSE))="AKG",(VLOOKUP(Table1[[#This Row],[SKU]],'[1]All Skus'!$A:$Y,24,FALSE)),""))</f>
        <v>https://www.akg.com/Wireless/wireless-components/3308H00380.html</v>
      </c>
      <c r="T241" s="27">
        <v>239</v>
      </c>
    </row>
    <row r="242" spans="1:20" ht="15" customHeight="1" x14ac:dyDescent="0.3">
      <c r="A242" s="19" t="s">
        <v>259</v>
      </c>
      <c r="B242" s="20" t="str">
        <f>(IF((VLOOKUP(Table1[[#This Row],[SKU]],'[1]All Skus'!$A:$Y,2,FALSE))="AKG",(VLOOKUP(Table1[[#This Row],[SKU]],'[1]All Skus'!$A:$Y,3,FALSE)), ""))</f>
        <v>Wireless Mics</v>
      </c>
      <c r="C242" s="21" t="str">
        <f>(IF((VLOOKUP(Table1[[#This Row],[SKU]],'[1]All Skus'!$A:$Y,2,FALSE))="AKG",(VLOOKUP(Table1[[#This Row],[SKU]],'[1]All Skus'!$A:$Y,4,FALSE)),""))</f>
        <v>WMS470 PRES SET BD7 50mW - EU/US/UK</v>
      </c>
      <c r="D242" s="21" t="str">
        <f>(IF((VLOOKUP(Table1[[#This Row],[SKU]],'[1]All Skus'!$A:$Y,2,FALSE))="AKG",(VLOOKUP(Table1[[#This Row],[SKU]],'[1]All Skus'!$A:$Y,5,FALSE)),""))</f>
        <v>AT620000</v>
      </c>
      <c r="E242" s="21">
        <f>(IF((VLOOKUP(Table1[[#This Row],[SKU]],'[1]All Skus'!$A:$Y,2,FALSE))="AKG",(VLOOKUP(Table1[[#This Row],[SKU]],'[1]All Skus'!$A:$Y,6,FALSE)),""))</f>
        <v>0</v>
      </c>
      <c r="F242" s="21">
        <f>(IF((VLOOKUP(Table1[[#This Row],[SKU]],'[1]All Skus'!$A:$Y,2,FALSE))="AKG",(VLOOKUP(Table1[[#This Row],[SKU]],'[1]All Skus'!$A:$Y,7,FALSE)),""))</f>
        <v>0</v>
      </c>
      <c r="G242" s="22" t="str">
        <f>(IF((VLOOKUP(Table1[[#This Row],[SKU]],'[1]All Skus'!$A:$Y,2,FALSE))="AKG",(VLOOKUP(Table1[[#This Row],[SKU]],'[1]All Skus'!$A:$Y,8,FALSE)),""))</f>
        <v>Wireless Microphone System 470</v>
      </c>
      <c r="H242" s="22" t="str">
        <f>(IF((VLOOKUP(Table1[[#This Row],[SKU]],'[1]All Skus'!$A:$Y,2,FALSE))="AKG",(VLOOKUP(Table1[[#This Row],[SKU]],'[1]All Skus'!$A:$Y,9,FALSE)),""))</f>
        <v>Wireless bodypack microphone system, SR470 stationary receiver, PT470 bodypack transmitter, C555L headworn microphone, CK99L lavalier microphone, tie clip, belt clip, LR6 AA battery, power supply and rack mount unit included.</v>
      </c>
      <c r="I242" s="23">
        <f>(IF((VLOOKUP(Table1[[#This Row],[SKU]],'[1]All Skus'!$A:$Y,2,FALSE))="AKG",(VLOOKUP(Table1[[#This Row],[SKU]],'[1]All Skus'!$A:$Y,10,FALSE)),""))</f>
        <v>1050</v>
      </c>
      <c r="J242" s="23">
        <f>(IF((VLOOKUP(Table1[[#This Row],[SKU]],'[1]All Skus'!$A:$Y,2,FALSE))="AKG",(VLOOKUP(Table1[[#This Row],[SKU]],'[1]All Skus'!$A:$Y,11,FALSE)),""))</f>
        <v>840</v>
      </c>
      <c r="K242" s="24">
        <f>(IF((VLOOKUP(Table1[[#This Row],[SKU]],'[1]All Skus'!$A:$Y,2,FALSE))="AKG",(VLOOKUP(Table1[[#This Row],[SKU]],'[1]All Skus'!$A:$Y,16,FALSE)),""))</f>
        <v>885038030249</v>
      </c>
      <c r="L242" s="24">
        <f>(IF((VLOOKUP(Table1[[#This Row],[SKU]],'[1]All Skus'!$A:$Y,2,FALSE))="AKG",(VLOOKUP(Table1[[#This Row],[SKU]],'[1]All Skus'!$A:$Y,17,FALSE)),""))</f>
        <v>9002761030242</v>
      </c>
      <c r="M242" s="25">
        <f>(IF((VLOOKUP(Table1[[#This Row],[SKU]],'[1]All Skus'!$A:$Y,2,FALSE))="AKG",(VLOOKUP(Table1[[#This Row],[SKU]],'[1]All Skus'!$A:$Y,18,FALSE)),""))</f>
        <v>9</v>
      </c>
      <c r="N242" s="25">
        <f>(IF((VLOOKUP(Table1[[#This Row],[SKU]],'[1]All Skus'!$A:$Y,2,FALSE))="AKG",(VLOOKUP(Table1[[#This Row],[SKU]],'[1]All Skus'!$A:$Y,19,FALSE)),""))</f>
        <v>17</v>
      </c>
      <c r="O242" s="25">
        <f>(IF((VLOOKUP(Table1[[#This Row],[SKU]],'[1]All Skus'!$A:$Y,2,FALSE))="AKG",(VLOOKUP(Table1[[#This Row],[SKU]],'[1]All Skus'!$A:$Y,20,FALSE)),""))</f>
        <v>17</v>
      </c>
      <c r="P242" s="25">
        <f>(IF((VLOOKUP(Table1[[#This Row],[SKU]],'[1]All Skus'!$A:$Y,2,FALSE))="AKG",(VLOOKUP(Table1[[#This Row],[SKU]],'[1]All Skus'!$A:$Y,21,FALSE)),""))</f>
        <v>3.2</v>
      </c>
      <c r="Q242" s="25" t="str">
        <f>(IF((VLOOKUP(Table1[[#This Row],[SKU]],'[1]All Skus'!$A:$Y,2,FALSE))="AKG",(VLOOKUP(Table1[[#This Row],[SKU]],'[1]All Skus'!$A:$Y,22,FALSE)),""))</f>
        <v>CN</v>
      </c>
      <c r="R242" s="25" t="str">
        <f>(IF((VLOOKUP(Table1[[#This Row],[SKU]],'[1]All Skus'!$A:$Y,2,FALSE))="AKG",(VLOOKUP(Table1[[#This Row],[SKU]],'[1]All Skus'!$A:$Y,23,FALSE)),""))</f>
        <v>Non Compliant</v>
      </c>
      <c r="S242" s="26" t="str">
        <f>(IF((VLOOKUP(Table1[[#This Row],[SKU]],'[1]All Skus'!$A:$Y,2,FALSE))="AKG",(VLOOKUP(Table1[[#This Row],[SKU]],'[1]All Skus'!$A:$Y,24,FALSE)),""))</f>
        <v>https://www.akg.com/Wireless/wireless-components/3309H00370.html</v>
      </c>
      <c r="T242" s="27">
        <v>240</v>
      </c>
    </row>
    <row r="243" spans="1:20" ht="15" customHeight="1" x14ac:dyDescent="0.3">
      <c r="A243" s="19" t="s">
        <v>260</v>
      </c>
      <c r="B243" s="20" t="str">
        <f>(IF((VLOOKUP(Table1[[#This Row],[SKU]],'[1]All Skus'!$A:$Y,2,FALSE))="AKG",(VLOOKUP(Table1[[#This Row],[SKU]],'[1]All Skus'!$A:$Y,3,FALSE)), ""))</f>
        <v>Wireless Mics</v>
      </c>
      <c r="C243" s="21" t="str">
        <f>(IF((VLOOKUP(Table1[[#This Row],[SKU]],'[1]All Skus'!$A:$Y,2,FALSE))="AKG",(VLOOKUP(Table1[[#This Row],[SKU]],'[1]All Skus'!$A:$Y,4,FALSE)),""))</f>
        <v>WMS470 PRES SET BD8 50mW - EU/US/UK</v>
      </c>
      <c r="D243" s="21" t="str">
        <f>(IF((VLOOKUP(Table1[[#This Row],[SKU]],'[1]All Skus'!$A:$Y,2,FALSE))="AKG",(VLOOKUP(Table1[[#This Row],[SKU]],'[1]All Skus'!$A:$Y,5,FALSE)),""))</f>
        <v>AT620000</v>
      </c>
      <c r="E243" s="21">
        <f>(IF((VLOOKUP(Table1[[#This Row],[SKU]],'[1]All Skus'!$A:$Y,2,FALSE))="AKG",(VLOOKUP(Table1[[#This Row],[SKU]],'[1]All Skus'!$A:$Y,6,FALSE)),""))</f>
        <v>0</v>
      </c>
      <c r="F243" s="21">
        <f>(IF((VLOOKUP(Table1[[#This Row],[SKU]],'[1]All Skus'!$A:$Y,2,FALSE))="AKG",(VLOOKUP(Table1[[#This Row],[SKU]],'[1]All Skus'!$A:$Y,7,FALSE)),""))</f>
        <v>0</v>
      </c>
      <c r="G243" s="22" t="str">
        <f>(IF((VLOOKUP(Table1[[#This Row],[SKU]],'[1]All Skus'!$A:$Y,2,FALSE))="AKG",(VLOOKUP(Table1[[#This Row],[SKU]],'[1]All Skus'!$A:$Y,8,FALSE)),""))</f>
        <v>Wireless Microphone System 470</v>
      </c>
      <c r="H243" s="22" t="str">
        <f>(IF((VLOOKUP(Table1[[#This Row],[SKU]],'[1]All Skus'!$A:$Y,2,FALSE))="AKG",(VLOOKUP(Table1[[#This Row],[SKU]],'[1]All Skus'!$A:$Y,9,FALSE)),""))</f>
        <v>Wireless bodypack microphone system, SR470 stationary receiver, PT470 bodypack transmitter, C555L headworn microphone, CK99L lavalier microphone, tie clip, belt clip, LR6 AA battery, power supply and rack mount unit included.</v>
      </c>
      <c r="I243" s="23">
        <f>(IF((VLOOKUP(Table1[[#This Row],[SKU]],'[1]All Skus'!$A:$Y,2,FALSE))="AKG",(VLOOKUP(Table1[[#This Row],[SKU]],'[1]All Skus'!$A:$Y,10,FALSE)),""))</f>
        <v>1050</v>
      </c>
      <c r="J243" s="23">
        <f>(IF((VLOOKUP(Table1[[#This Row],[SKU]],'[1]All Skus'!$A:$Y,2,FALSE))="AKG",(VLOOKUP(Table1[[#This Row],[SKU]],'[1]All Skus'!$A:$Y,11,FALSE)),""))</f>
        <v>840</v>
      </c>
      <c r="K243" s="24">
        <f>(IF((VLOOKUP(Table1[[#This Row],[SKU]],'[1]All Skus'!$A:$Y,2,FALSE))="AKG",(VLOOKUP(Table1[[#This Row],[SKU]],'[1]All Skus'!$A:$Y,16,FALSE)),""))</f>
        <v>885038030256</v>
      </c>
      <c r="L243" s="24">
        <f>(IF((VLOOKUP(Table1[[#This Row],[SKU]],'[1]All Skus'!$A:$Y,2,FALSE))="AKG",(VLOOKUP(Table1[[#This Row],[SKU]],'[1]All Skus'!$A:$Y,17,FALSE)),""))</f>
        <v>9002761030259</v>
      </c>
      <c r="M243" s="25">
        <f>(IF((VLOOKUP(Table1[[#This Row],[SKU]],'[1]All Skus'!$A:$Y,2,FALSE))="AKG",(VLOOKUP(Table1[[#This Row],[SKU]],'[1]All Skus'!$A:$Y,18,FALSE)),""))</f>
        <v>4</v>
      </c>
      <c r="N243" s="25">
        <f>(IF((VLOOKUP(Table1[[#This Row],[SKU]],'[1]All Skus'!$A:$Y,2,FALSE))="AKG",(VLOOKUP(Table1[[#This Row],[SKU]],'[1]All Skus'!$A:$Y,19,FALSE)),""))</f>
        <v>17</v>
      </c>
      <c r="O243" s="25">
        <f>(IF((VLOOKUP(Table1[[#This Row],[SKU]],'[1]All Skus'!$A:$Y,2,FALSE))="AKG",(VLOOKUP(Table1[[#This Row],[SKU]],'[1]All Skus'!$A:$Y,20,FALSE)),""))</f>
        <v>13</v>
      </c>
      <c r="P243" s="25">
        <f>(IF((VLOOKUP(Table1[[#This Row],[SKU]],'[1]All Skus'!$A:$Y,2,FALSE))="AKG",(VLOOKUP(Table1[[#This Row],[SKU]],'[1]All Skus'!$A:$Y,21,FALSE)),""))</f>
        <v>3.2</v>
      </c>
      <c r="Q243" s="25" t="str">
        <f>(IF((VLOOKUP(Table1[[#This Row],[SKU]],'[1]All Skus'!$A:$Y,2,FALSE))="AKG",(VLOOKUP(Table1[[#This Row],[SKU]],'[1]All Skus'!$A:$Y,22,FALSE)),""))</f>
        <v>CN</v>
      </c>
      <c r="R243" s="25" t="str">
        <f>(IF((VLOOKUP(Table1[[#This Row],[SKU]],'[1]All Skus'!$A:$Y,2,FALSE))="AKG",(VLOOKUP(Table1[[#This Row],[SKU]],'[1]All Skus'!$A:$Y,23,FALSE)),""))</f>
        <v>Non Compliant</v>
      </c>
      <c r="S243" s="26" t="str">
        <f>(IF((VLOOKUP(Table1[[#This Row],[SKU]],'[1]All Skus'!$A:$Y,2,FALSE))="AKG",(VLOOKUP(Table1[[#This Row],[SKU]],'[1]All Skus'!$A:$Y,24,FALSE)),""))</f>
        <v>https://www.akg.com/Wireless/wireless-components/3309H00380.html</v>
      </c>
      <c r="T243" s="27">
        <v>241</v>
      </c>
    </row>
    <row r="244" spans="1:20" ht="15" customHeight="1" x14ac:dyDescent="0.3">
      <c r="A244" s="28" t="s">
        <v>261</v>
      </c>
      <c r="B244" s="20">
        <f>(IF((VLOOKUP(Table1[[#This Row],[SKU]],'[1]All Skus'!$A:$Y,2,FALSE))="AKG",(VLOOKUP(Table1[[#This Row],[SKU]],'[1]All Skus'!$A:$Y,3,FALSE)), ""))</f>
        <v>0</v>
      </c>
      <c r="C244" s="21">
        <f>(IF((VLOOKUP(Table1[[#This Row],[SKU]],'[1]All Skus'!$A:$Y,2,FALSE))="AKG",(VLOOKUP(Table1[[#This Row],[SKU]],'[1]All Skus'!$A:$Y,4,FALSE)),""))</f>
        <v>0</v>
      </c>
      <c r="D244" s="21">
        <f>(IF((VLOOKUP(Table1[[#This Row],[SKU]],'[1]All Skus'!$A:$Y,2,FALSE))="AKG",(VLOOKUP(Table1[[#This Row],[SKU]],'[1]All Skus'!$A:$Y,5,FALSE)),""))</f>
        <v>0</v>
      </c>
      <c r="E244" s="21">
        <f>(IF((VLOOKUP(Table1[[#This Row],[SKU]],'[1]All Skus'!$A:$Y,2,FALSE))="AKG",(VLOOKUP(Table1[[#This Row],[SKU]],'[1]All Skus'!$A:$Y,6,FALSE)),""))</f>
        <v>0</v>
      </c>
      <c r="F244" s="21">
        <f>(IF((VLOOKUP(Table1[[#This Row],[SKU]],'[1]All Skus'!$A:$Y,2,FALSE))="AKG",(VLOOKUP(Table1[[#This Row],[SKU]],'[1]All Skus'!$A:$Y,7,FALSE)),""))</f>
        <v>0</v>
      </c>
      <c r="G244" s="22">
        <f>(IF((VLOOKUP(Table1[[#This Row],[SKU]],'[1]All Skus'!$A:$Y,2,FALSE))="AKG",(VLOOKUP(Table1[[#This Row],[SKU]],'[1]All Skus'!$A:$Y,8,FALSE)),""))</f>
        <v>0</v>
      </c>
      <c r="H244" s="22">
        <f>(IF((VLOOKUP(Table1[[#This Row],[SKU]],'[1]All Skus'!$A:$Y,2,FALSE))="AKG",(VLOOKUP(Table1[[#This Row],[SKU]],'[1]All Skus'!$A:$Y,9,FALSE)),""))</f>
        <v>0</v>
      </c>
      <c r="I244" s="23">
        <f>(IF((VLOOKUP(Table1[[#This Row],[SKU]],'[1]All Skus'!$A:$Y,2,FALSE))="AKG",(VLOOKUP(Table1[[#This Row],[SKU]],'[1]All Skus'!$A:$Y,10,FALSE)),""))</f>
        <v>0</v>
      </c>
      <c r="J244" s="23">
        <f>(IF((VLOOKUP(Table1[[#This Row],[SKU]],'[1]All Skus'!$A:$Y,2,FALSE))="AKG",(VLOOKUP(Table1[[#This Row],[SKU]],'[1]All Skus'!$A:$Y,11,FALSE)),""))</f>
        <v>0</v>
      </c>
      <c r="K244" s="24">
        <f>(IF((VLOOKUP(Table1[[#This Row],[SKU]],'[1]All Skus'!$A:$Y,2,FALSE))="AKG",(VLOOKUP(Table1[[#This Row],[SKU]],'[1]All Skus'!$A:$Y,16,FALSE)),""))</f>
        <v>0</v>
      </c>
      <c r="L244" s="24">
        <f>(IF((VLOOKUP(Table1[[#This Row],[SKU]],'[1]All Skus'!$A:$Y,2,FALSE))="AKG",(VLOOKUP(Table1[[#This Row],[SKU]],'[1]All Skus'!$A:$Y,17,FALSE)),""))</f>
        <v>0</v>
      </c>
      <c r="M244" s="25">
        <f>(IF((VLOOKUP(Table1[[#This Row],[SKU]],'[1]All Skus'!$A:$Y,2,FALSE))="AKG",(VLOOKUP(Table1[[#This Row],[SKU]],'[1]All Skus'!$A:$Y,18,FALSE)),""))</f>
        <v>0</v>
      </c>
      <c r="N244" s="25">
        <f>(IF((VLOOKUP(Table1[[#This Row],[SKU]],'[1]All Skus'!$A:$Y,2,FALSE))="AKG",(VLOOKUP(Table1[[#This Row],[SKU]],'[1]All Skus'!$A:$Y,19,FALSE)),""))</f>
        <v>0</v>
      </c>
      <c r="O244" s="25">
        <f>(IF((VLOOKUP(Table1[[#This Row],[SKU]],'[1]All Skus'!$A:$Y,2,FALSE))="AKG",(VLOOKUP(Table1[[#This Row],[SKU]],'[1]All Skus'!$A:$Y,20,FALSE)),""))</f>
        <v>0</v>
      </c>
      <c r="P244" s="25">
        <f>(IF((VLOOKUP(Table1[[#This Row],[SKU]],'[1]All Skus'!$A:$Y,2,FALSE))="AKG",(VLOOKUP(Table1[[#This Row],[SKU]],'[1]All Skus'!$A:$Y,21,FALSE)),""))</f>
        <v>0</v>
      </c>
      <c r="Q244" s="25">
        <f>(IF((VLOOKUP(Table1[[#This Row],[SKU]],'[1]All Skus'!$A:$Y,2,FALSE))="AKG",(VLOOKUP(Table1[[#This Row],[SKU]],'[1]All Skus'!$A:$Y,22,FALSE)),""))</f>
        <v>0</v>
      </c>
      <c r="R244" s="25">
        <f>(IF((VLOOKUP(Table1[[#This Row],[SKU]],'[1]All Skus'!$A:$Y,2,FALSE))="AKG",(VLOOKUP(Table1[[#This Row],[SKU]],'[1]All Skus'!$A:$Y,23,FALSE)),""))</f>
        <v>0</v>
      </c>
      <c r="S244" s="26">
        <f>(IF((VLOOKUP(Table1[[#This Row],[SKU]],'[1]All Skus'!$A:$Y,2,FALSE))="AKG",(VLOOKUP(Table1[[#This Row],[SKU]],'[1]All Skus'!$A:$Y,24,FALSE)),""))</f>
        <v>0</v>
      </c>
      <c r="T244" s="27">
        <v>242</v>
      </c>
    </row>
    <row r="245" spans="1:20" ht="15" customHeight="1" x14ac:dyDescent="0.3">
      <c r="A245" s="19" t="s">
        <v>262</v>
      </c>
      <c r="B245" s="20" t="str">
        <f>(IF((VLOOKUP(Table1[[#This Row],[SKU]],'[1]All Skus'!$A:$Y,2,FALSE))="AKG",(VLOOKUP(Table1[[#This Row],[SKU]],'[1]All Skus'!$A:$Y,3,FALSE)), ""))</f>
        <v>Wireless Mics</v>
      </c>
      <c r="C245" s="21" t="str">
        <f>(IF((VLOOKUP(Table1[[#This Row],[SKU]],'[1]All Skus'!$A:$Y,2,FALSE))="AKG",(VLOOKUP(Table1[[#This Row],[SKU]],'[1]All Skus'!$A:$Y,4,FALSE)),""))</f>
        <v>HT4500 BD7</v>
      </c>
      <c r="D245" s="21" t="str">
        <f>(IF((VLOOKUP(Table1[[#This Row],[SKU]],'[1]All Skus'!$A:$Y,2,FALSE))="AKG",(VLOOKUP(Table1[[#This Row],[SKU]],'[1]All Skus'!$A:$Y,5,FALSE)),""))</f>
        <v>AT630000</v>
      </c>
      <c r="E245" s="21">
        <f>(IF((VLOOKUP(Table1[[#This Row],[SKU]],'[1]All Skus'!$A:$Y,2,FALSE))="AKG",(VLOOKUP(Table1[[#This Row],[SKU]],'[1]All Skus'!$A:$Y,6,FALSE)),""))</f>
        <v>0</v>
      </c>
      <c r="F245" s="21" t="str">
        <f>(IF((VLOOKUP(Table1[[#This Row],[SKU]],'[1]All Skus'!$A:$Y,2,FALSE))="AKG",(VLOOKUP(Table1[[#This Row],[SKU]],'[1]All Skus'!$A:$Y,7,FALSE)),""))</f>
        <v>Limited Quantity</v>
      </c>
      <c r="G245" s="22" t="str">
        <f>(IF((VLOOKUP(Table1[[#This Row],[SKU]],'[1]All Skus'!$A:$Y,2,FALSE))="AKG",(VLOOKUP(Table1[[#This Row],[SKU]],'[1]All Skus'!$A:$Y,8,FALSE)),""))</f>
        <v>Wireless Microphone System 4500</v>
      </c>
      <c r="H245" s="22" t="str">
        <f>(IF((VLOOKUP(Table1[[#This Row],[SKU]],'[1]All Skus'!$A:$Y,2,FALSE))="AKG",(VLOOKUP(Table1[[#This Row],[SKU]],'[1]All Skus'!$A:$Y,9,FALSE)),""))</f>
        <v>Professional handheld transmitter, SA 63 stand adapter and 2x AA LR6 battery included, rugged body, NO microphone head</v>
      </c>
      <c r="I245" s="23">
        <f>(IF((VLOOKUP(Table1[[#This Row],[SKU]],'[1]All Skus'!$A:$Y,2,FALSE))="AKG",(VLOOKUP(Table1[[#This Row],[SKU]],'[1]All Skus'!$A:$Y,10,FALSE)),""))</f>
        <v>760</v>
      </c>
      <c r="J245" s="23">
        <f>(IF((VLOOKUP(Table1[[#This Row],[SKU]],'[1]All Skus'!$A:$Y,2,FALSE))="AKG",(VLOOKUP(Table1[[#This Row],[SKU]],'[1]All Skus'!$A:$Y,11,FALSE)),""))</f>
        <v>610</v>
      </c>
      <c r="K245" s="24">
        <f>(IF((VLOOKUP(Table1[[#This Row],[SKU]],'[1]All Skus'!$A:$Y,2,FALSE))="AKG",(VLOOKUP(Table1[[#This Row],[SKU]],'[1]All Skus'!$A:$Y,16,FALSE)),""))</f>
        <v>885038021636</v>
      </c>
      <c r="L245" s="24">
        <f>(IF((VLOOKUP(Table1[[#This Row],[SKU]],'[1]All Skus'!$A:$Y,2,FALSE))="AKG",(VLOOKUP(Table1[[#This Row],[SKU]],'[1]All Skus'!$A:$Y,17,FALSE)),""))</f>
        <v>9002761021639</v>
      </c>
      <c r="M245" s="25">
        <f>(IF((VLOOKUP(Table1[[#This Row],[SKU]],'[1]All Skus'!$A:$Y,2,FALSE))="AKG",(VLOOKUP(Table1[[#This Row],[SKU]],'[1]All Skus'!$A:$Y,18,FALSE)),""))</f>
        <v>9</v>
      </c>
      <c r="N245" s="25">
        <f>(IF((VLOOKUP(Table1[[#This Row],[SKU]],'[1]All Skus'!$A:$Y,2,FALSE))="AKG",(VLOOKUP(Table1[[#This Row],[SKU]],'[1]All Skus'!$A:$Y,19,FALSE)),""))</f>
        <v>4</v>
      </c>
      <c r="O245" s="25">
        <f>(IF((VLOOKUP(Table1[[#This Row],[SKU]],'[1]All Skus'!$A:$Y,2,FALSE))="AKG",(VLOOKUP(Table1[[#This Row],[SKU]],'[1]All Skus'!$A:$Y,20,FALSE)),""))</f>
        <v>14</v>
      </c>
      <c r="P245" s="25">
        <f>(IF((VLOOKUP(Table1[[#This Row],[SKU]],'[1]All Skus'!$A:$Y,2,FALSE))="AKG",(VLOOKUP(Table1[[#This Row],[SKU]],'[1]All Skus'!$A:$Y,21,FALSE)),""))</f>
        <v>1.2</v>
      </c>
      <c r="Q245" s="25" t="str">
        <f>(IF((VLOOKUP(Table1[[#This Row],[SKU]],'[1]All Skus'!$A:$Y,2,FALSE))="AKG",(VLOOKUP(Table1[[#This Row],[SKU]],'[1]All Skus'!$A:$Y,22,FALSE)),""))</f>
        <v>CN</v>
      </c>
      <c r="R245" s="25" t="str">
        <f>(IF((VLOOKUP(Table1[[#This Row],[SKU]],'[1]All Skus'!$A:$Y,2,FALSE))="AKG",(VLOOKUP(Table1[[#This Row],[SKU]],'[1]All Skus'!$A:$Y,23,FALSE)),""))</f>
        <v>Non Compliant</v>
      </c>
      <c r="S245" s="26" t="str">
        <f>(IF((VLOOKUP(Table1[[#This Row],[SKU]],'[1]All Skus'!$A:$Y,2,FALSE))="AKG",(VLOOKUP(Table1[[#This Row],[SKU]],'[1]All Skus'!$A:$Y,24,FALSE)),""))</f>
        <v>https://www.akg.com/Wireless/wireless-components/3201H00280.html</v>
      </c>
      <c r="T245" s="27">
        <v>243</v>
      </c>
    </row>
    <row r="246" spans="1:20" ht="15" customHeight="1" x14ac:dyDescent="0.3">
      <c r="A246" s="19" t="s">
        <v>263</v>
      </c>
      <c r="B246" s="20" t="str">
        <f>(IF((VLOOKUP(Table1[[#This Row],[SKU]],'[1]All Skus'!$A:$Y,2,FALSE))="AKG",(VLOOKUP(Table1[[#This Row],[SKU]],'[1]All Skus'!$A:$Y,3,FALSE)), ""))</f>
        <v>Wireless Mics</v>
      </c>
      <c r="C246" s="21" t="str">
        <f>(IF((VLOOKUP(Table1[[#This Row],[SKU]],'[1]All Skus'!$A:$Y,2,FALSE))="AKG",(VLOOKUP(Table1[[#This Row],[SKU]],'[1]All Skus'!$A:$Y,4,FALSE)),""))</f>
        <v>HT4500 BD8</v>
      </c>
      <c r="D246" s="21" t="str">
        <f>(IF((VLOOKUP(Table1[[#This Row],[SKU]],'[1]All Skus'!$A:$Y,2,FALSE))="AKG",(VLOOKUP(Table1[[#This Row],[SKU]],'[1]All Skus'!$A:$Y,5,FALSE)),""))</f>
        <v>AT630000</v>
      </c>
      <c r="E246" s="21">
        <f>(IF((VLOOKUP(Table1[[#This Row],[SKU]],'[1]All Skus'!$A:$Y,2,FALSE))="AKG",(VLOOKUP(Table1[[#This Row],[SKU]],'[1]All Skus'!$A:$Y,6,FALSE)),""))</f>
        <v>0</v>
      </c>
      <c r="F246" s="21" t="str">
        <f>(IF((VLOOKUP(Table1[[#This Row],[SKU]],'[1]All Skus'!$A:$Y,2,FALSE))="AKG",(VLOOKUP(Table1[[#This Row],[SKU]],'[1]All Skus'!$A:$Y,7,FALSE)),""))</f>
        <v>Limited Quantity</v>
      </c>
      <c r="G246" s="22" t="str">
        <f>(IF((VLOOKUP(Table1[[#This Row],[SKU]],'[1]All Skus'!$A:$Y,2,FALSE))="AKG",(VLOOKUP(Table1[[#This Row],[SKU]],'[1]All Skus'!$A:$Y,8,FALSE)),""))</f>
        <v>Wireless Microphone System 4500</v>
      </c>
      <c r="H246" s="22" t="str">
        <f>(IF((VLOOKUP(Table1[[#This Row],[SKU]],'[1]All Skus'!$A:$Y,2,FALSE))="AKG",(VLOOKUP(Table1[[#This Row],[SKU]],'[1]All Skus'!$A:$Y,9,FALSE)),""))</f>
        <v>Professional handheld transmitter, SA 63 stand adapter and 2x AA LR6 battery included, rugged body, NO microphone head</v>
      </c>
      <c r="I246" s="23">
        <f>(IF((VLOOKUP(Table1[[#This Row],[SKU]],'[1]All Skus'!$A:$Y,2,FALSE))="AKG",(VLOOKUP(Table1[[#This Row],[SKU]],'[1]All Skus'!$A:$Y,10,FALSE)),""))</f>
        <v>725</v>
      </c>
      <c r="J246" s="23">
        <f>(IF((VLOOKUP(Table1[[#This Row],[SKU]],'[1]All Skus'!$A:$Y,2,FALSE))="AKG",(VLOOKUP(Table1[[#This Row],[SKU]],'[1]All Skus'!$A:$Y,11,FALSE)),""))</f>
        <v>580</v>
      </c>
      <c r="K246" s="24">
        <f>(IF((VLOOKUP(Table1[[#This Row],[SKU]],'[1]All Skus'!$A:$Y,2,FALSE))="AKG",(VLOOKUP(Table1[[#This Row],[SKU]],'[1]All Skus'!$A:$Y,16,FALSE)),""))</f>
        <v>885038021643</v>
      </c>
      <c r="L246" s="24">
        <f>(IF((VLOOKUP(Table1[[#This Row],[SKU]],'[1]All Skus'!$A:$Y,2,FALSE))="AKG",(VLOOKUP(Table1[[#This Row],[SKU]],'[1]All Skus'!$A:$Y,17,FALSE)),""))</f>
        <v>9002761021646</v>
      </c>
      <c r="M246" s="25">
        <f>(IF((VLOOKUP(Table1[[#This Row],[SKU]],'[1]All Skus'!$A:$Y,2,FALSE))="AKG",(VLOOKUP(Table1[[#This Row],[SKU]],'[1]All Skus'!$A:$Y,18,FALSE)),""))</f>
        <v>6</v>
      </c>
      <c r="N246" s="25">
        <f>(IF((VLOOKUP(Table1[[#This Row],[SKU]],'[1]All Skus'!$A:$Y,2,FALSE))="AKG",(VLOOKUP(Table1[[#This Row],[SKU]],'[1]All Skus'!$A:$Y,19,FALSE)),""))</f>
        <v>11</v>
      </c>
      <c r="O246" s="25">
        <f>(IF((VLOOKUP(Table1[[#This Row],[SKU]],'[1]All Skus'!$A:$Y,2,FALSE))="AKG",(VLOOKUP(Table1[[#This Row],[SKU]],'[1]All Skus'!$A:$Y,20,FALSE)),""))</f>
        <v>15</v>
      </c>
      <c r="P246" s="25">
        <f>(IF((VLOOKUP(Table1[[#This Row],[SKU]],'[1]All Skus'!$A:$Y,2,FALSE))="AKG",(VLOOKUP(Table1[[#This Row],[SKU]],'[1]All Skus'!$A:$Y,21,FALSE)),""))</f>
        <v>4.4000000000000004</v>
      </c>
      <c r="Q246" s="25" t="str">
        <f>(IF((VLOOKUP(Table1[[#This Row],[SKU]],'[1]All Skus'!$A:$Y,2,FALSE))="AKG",(VLOOKUP(Table1[[#This Row],[SKU]],'[1]All Skus'!$A:$Y,22,FALSE)),""))</f>
        <v>CN</v>
      </c>
      <c r="R246" s="25" t="str">
        <f>(IF((VLOOKUP(Table1[[#This Row],[SKU]],'[1]All Skus'!$A:$Y,2,FALSE))="AKG",(VLOOKUP(Table1[[#This Row],[SKU]],'[1]All Skus'!$A:$Y,23,FALSE)),""))</f>
        <v>Non Compliant</v>
      </c>
      <c r="S246" s="26" t="str">
        <f>(IF((VLOOKUP(Table1[[#This Row],[SKU]],'[1]All Skus'!$A:$Y,2,FALSE))="AKG",(VLOOKUP(Table1[[#This Row],[SKU]],'[1]All Skus'!$A:$Y,24,FALSE)),""))</f>
        <v>https://www.akg.com/Wireless/wireless-components/3201H00300.html</v>
      </c>
      <c r="T246" s="27">
        <v>244</v>
      </c>
    </row>
    <row r="247" spans="1:20" ht="15" customHeight="1" x14ac:dyDescent="0.3">
      <c r="A247" s="19" t="s">
        <v>264</v>
      </c>
      <c r="B247" s="20" t="str">
        <f>(IF((VLOOKUP(Table1[[#This Row],[SKU]],'[1]All Skus'!$A:$Y,2,FALSE))="AKG",(VLOOKUP(Table1[[#This Row],[SKU]],'[1]All Skus'!$A:$Y,3,FALSE)), ""))</f>
        <v>Wireless Mics</v>
      </c>
      <c r="C247" s="21" t="str">
        <f>(IF((VLOOKUP(Table1[[#This Row],[SKU]],'[1]All Skus'!$A:$Y,2,FALSE))="AKG",(VLOOKUP(Table1[[#This Row],[SKU]],'[1]All Skus'!$A:$Y,4,FALSE)),""))</f>
        <v>PT4500 BD8 50mW</v>
      </c>
      <c r="D247" s="21" t="str">
        <f>(IF((VLOOKUP(Table1[[#This Row],[SKU]],'[1]All Skus'!$A:$Y,2,FALSE))="AKG",(VLOOKUP(Table1[[#This Row],[SKU]],'[1]All Skus'!$A:$Y,5,FALSE)),""))</f>
        <v>AT630000</v>
      </c>
      <c r="E247" s="21">
        <f>(IF((VLOOKUP(Table1[[#This Row],[SKU]],'[1]All Skus'!$A:$Y,2,FALSE))="AKG",(VLOOKUP(Table1[[#This Row],[SKU]],'[1]All Skus'!$A:$Y,6,FALSE)),""))</f>
        <v>0</v>
      </c>
      <c r="F247" s="21" t="str">
        <f>(IF((VLOOKUP(Table1[[#This Row],[SKU]],'[1]All Skus'!$A:$Y,2,FALSE))="AKG",(VLOOKUP(Table1[[#This Row],[SKU]],'[1]All Skus'!$A:$Y,7,FALSE)),""))</f>
        <v>Limited Quantity</v>
      </c>
      <c r="G247" s="22" t="str">
        <f>(IF((VLOOKUP(Table1[[#This Row],[SKU]],'[1]All Skus'!$A:$Y,2,FALSE))="AKG",(VLOOKUP(Table1[[#This Row],[SKU]],'[1]All Skus'!$A:$Y,8,FALSE)),""))</f>
        <v>Wireless Microphone System 4500</v>
      </c>
      <c r="H247" s="22" t="str">
        <f>(IF((VLOOKUP(Table1[[#This Row],[SKU]],'[1]All Skus'!$A:$Y,2,FALSE))="AKG",(VLOOKUP(Table1[[#This Row],[SKU]],'[1]All Skus'!$A:$Y,9,FALSE)),""))</f>
        <v>Professional wireless bodypack transmitter, rugged metal housing, belt clip, 2x AA LR6 battery, secure mute pin included, pilot tone</v>
      </c>
      <c r="I247" s="23">
        <f>(IF((VLOOKUP(Table1[[#This Row],[SKU]],'[1]All Skus'!$A:$Y,2,FALSE))="AKG",(VLOOKUP(Table1[[#This Row],[SKU]],'[1]All Skus'!$A:$Y,10,FALSE)),""))</f>
        <v>745</v>
      </c>
      <c r="J247" s="23">
        <f>(IF((VLOOKUP(Table1[[#This Row],[SKU]],'[1]All Skus'!$A:$Y,2,FALSE))="AKG",(VLOOKUP(Table1[[#This Row],[SKU]],'[1]All Skus'!$A:$Y,11,FALSE)),""))</f>
        <v>595</v>
      </c>
      <c r="K247" s="24">
        <f>(IF((VLOOKUP(Table1[[#This Row],[SKU]],'[1]All Skus'!$A:$Y,2,FALSE))="AKG",(VLOOKUP(Table1[[#This Row],[SKU]],'[1]All Skus'!$A:$Y,16,FALSE)),""))</f>
        <v>885038021759</v>
      </c>
      <c r="L247" s="24">
        <f>(IF((VLOOKUP(Table1[[#This Row],[SKU]],'[1]All Skus'!$A:$Y,2,FALSE))="AKG",(VLOOKUP(Table1[[#This Row],[SKU]],'[1]All Skus'!$A:$Y,17,FALSE)),""))</f>
        <v>9002761021752</v>
      </c>
      <c r="M247" s="25">
        <f>(IF((VLOOKUP(Table1[[#This Row],[SKU]],'[1]All Skus'!$A:$Y,2,FALSE))="AKG",(VLOOKUP(Table1[[#This Row],[SKU]],'[1]All Skus'!$A:$Y,18,FALSE)),""))</f>
        <v>4</v>
      </c>
      <c r="N247" s="25">
        <f>(IF((VLOOKUP(Table1[[#This Row],[SKU]],'[1]All Skus'!$A:$Y,2,FALSE))="AKG",(VLOOKUP(Table1[[#This Row],[SKU]],'[1]All Skus'!$A:$Y,19,FALSE)),""))</f>
        <v>4</v>
      </c>
      <c r="O247" s="25">
        <f>(IF((VLOOKUP(Table1[[#This Row],[SKU]],'[1]All Skus'!$A:$Y,2,FALSE))="AKG",(VLOOKUP(Table1[[#This Row],[SKU]],'[1]All Skus'!$A:$Y,20,FALSE)),""))</f>
        <v>14</v>
      </c>
      <c r="P247" s="25">
        <f>(IF((VLOOKUP(Table1[[#This Row],[SKU]],'[1]All Skus'!$A:$Y,2,FALSE))="AKG",(VLOOKUP(Table1[[#This Row],[SKU]],'[1]All Skus'!$A:$Y,21,FALSE)),""))</f>
        <v>4.4000000000000004</v>
      </c>
      <c r="Q247" s="25" t="str">
        <f>(IF((VLOOKUP(Table1[[#This Row],[SKU]],'[1]All Skus'!$A:$Y,2,FALSE))="AKG",(VLOOKUP(Table1[[#This Row],[SKU]],'[1]All Skus'!$A:$Y,22,FALSE)),""))</f>
        <v>CN</v>
      </c>
      <c r="R247" s="25" t="str">
        <f>(IF((VLOOKUP(Table1[[#This Row],[SKU]],'[1]All Skus'!$A:$Y,2,FALSE))="AKG",(VLOOKUP(Table1[[#This Row],[SKU]],'[1]All Skus'!$A:$Y,23,FALSE)),""))</f>
        <v>Non Compliant</v>
      </c>
      <c r="S247" s="26" t="str">
        <f>(IF((VLOOKUP(Table1[[#This Row],[SKU]],'[1]All Skus'!$A:$Y,2,FALSE))="AKG",(VLOOKUP(Table1[[#This Row],[SKU]],'[1]All Skus'!$A:$Y,24,FALSE)),""))</f>
        <v>https://www.akg.com/Wireless/wireless-components/3202H00300.html</v>
      </c>
      <c r="T247" s="27">
        <v>245</v>
      </c>
    </row>
    <row r="248" spans="1:20" ht="15" customHeight="1" x14ac:dyDescent="0.3">
      <c r="A248" s="19" t="s">
        <v>265</v>
      </c>
      <c r="B248" s="20" t="str">
        <f>(IF((VLOOKUP(Table1[[#This Row],[SKU]],'[1]All Skus'!$A:$Y,2,FALSE))="AKG",(VLOOKUP(Table1[[#This Row],[SKU]],'[1]All Skus'!$A:$Y,3,FALSE)), ""))</f>
        <v>Wireless Mics</v>
      </c>
      <c r="C248" s="21" t="str">
        <f>(IF((VLOOKUP(Table1[[#This Row],[SKU]],'[1]All Skus'!$A:$Y,2,FALSE))="AKG",(VLOOKUP(Table1[[#This Row],[SKU]],'[1]All Skus'!$A:$Y,4,FALSE)),""))</f>
        <v>WMS4500 D7 Set BD7 EU/US/UK/AU</v>
      </c>
      <c r="D248" s="21" t="str">
        <f>(IF((VLOOKUP(Table1[[#This Row],[SKU]],'[1]All Skus'!$A:$Y,2,FALSE))="AKG",(VLOOKUP(Table1[[#This Row],[SKU]],'[1]All Skus'!$A:$Y,5,FALSE)),""))</f>
        <v>AT630000</v>
      </c>
      <c r="E248" s="21">
        <f>(IF((VLOOKUP(Table1[[#This Row],[SKU]],'[1]All Skus'!$A:$Y,2,FALSE))="AKG",(VLOOKUP(Table1[[#This Row],[SKU]],'[1]All Skus'!$A:$Y,6,FALSE)),""))</f>
        <v>0</v>
      </c>
      <c r="F248" s="21" t="str">
        <f>(IF((VLOOKUP(Table1[[#This Row],[SKU]],'[1]All Skus'!$A:$Y,2,FALSE))="AKG",(VLOOKUP(Table1[[#This Row],[SKU]],'[1]All Skus'!$A:$Y,7,FALSE)),""))</f>
        <v>Limited Quantity</v>
      </c>
      <c r="G248" s="22" t="str">
        <f>(IF((VLOOKUP(Table1[[#This Row],[SKU]],'[1]All Skus'!$A:$Y,2,FALSE))="AKG",(VLOOKUP(Table1[[#This Row],[SKU]],'[1]All Skus'!$A:$Y,8,FALSE)),""))</f>
        <v>Wireless Microphone System 4500</v>
      </c>
      <c r="H248" s="22" t="str">
        <f>(IF((VLOOKUP(Table1[[#This Row],[SKU]],'[1]All Skus'!$A:$Y,2,FALSE))="AKG",(VLOOKUP(Table1[[#This Row],[SKU]],'[1]All Skus'!$A:$Y,9,FALSE)),""))</f>
        <v>Professional wireless system including SR4500, HT4500, D7 WL1, SA63, EU/US/UK/AU power supply adapter.</v>
      </c>
      <c r="I248" s="23">
        <f>(IF((VLOOKUP(Table1[[#This Row],[SKU]],'[1]All Skus'!$A:$Y,2,FALSE))="AKG",(VLOOKUP(Table1[[#This Row],[SKU]],'[1]All Skus'!$A:$Y,10,FALSE)),""))</f>
        <v>1930</v>
      </c>
      <c r="J248" s="23">
        <f>(IF((VLOOKUP(Table1[[#This Row],[SKU]],'[1]All Skus'!$A:$Y,2,FALSE))="AKG",(VLOOKUP(Table1[[#This Row],[SKU]],'[1]All Skus'!$A:$Y,11,FALSE)),""))</f>
        <v>1545</v>
      </c>
      <c r="K248" s="24">
        <f>(IF((VLOOKUP(Table1[[#This Row],[SKU]],'[1]All Skus'!$A:$Y,2,FALSE))="AKG",(VLOOKUP(Table1[[#This Row],[SKU]],'[1]All Skus'!$A:$Y,16,FALSE)),""))</f>
        <v>885038033776</v>
      </c>
      <c r="L248" s="24">
        <f>(IF((VLOOKUP(Table1[[#This Row],[SKU]],'[1]All Skus'!$A:$Y,2,FALSE))="AKG",(VLOOKUP(Table1[[#This Row],[SKU]],'[1]All Skus'!$A:$Y,17,FALSE)),""))</f>
        <v>9002761033779</v>
      </c>
      <c r="M248" s="25">
        <f>(IF((VLOOKUP(Table1[[#This Row],[SKU]],'[1]All Skus'!$A:$Y,2,FALSE))="AKG",(VLOOKUP(Table1[[#This Row],[SKU]],'[1]All Skus'!$A:$Y,18,FALSE)),""))</f>
        <v>20</v>
      </c>
      <c r="N248" s="25">
        <f>(IF((VLOOKUP(Table1[[#This Row],[SKU]],'[1]All Skus'!$A:$Y,2,FALSE))="AKG",(VLOOKUP(Table1[[#This Row],[SKU]],'[1]All Skus'!$A:$Y,19,FALSE)),""))</f>
        <v>6</v>
      </c>
      <c r="O248" s="25">
        <f>(IF((VLOOKUP(Table1[[#This Row],[SKU]],'[1]All Skus'!$A:$Y,2,FALSE))="AKG",(VLOOKUP(Table1[[#This Row],[SKU]],'[1]All Skus'!$A:$Y,20,FALSE)),""))</f>
        <v>15</v>
      </c>
      <c r="P248" s="25">
        <f>(IF((VLOOKUP(Table1[[#This Row],[SKU]],'[1]All Skus'!$A:$Y,2,FALSE))="AKG",(VLOOKUP(Table1[[#This Row],[SKU]],'[1]All Skus'!$A:$Y,21,FALSE)),""))</f>
        <v>5.2</v>
      </c>
      <c r="Q248" s="25" t="str">
        <f>(IF((VLOOKUP(Table1[[#This Row],[SKU]],'[1]All Skus'!$A:$Y,2,FALSE))="AKG",(VLOOKUP(Table1[[#This Row],[SKU]],'[1]All Skus'!$A:$Y,22,FALSE)),""))</f>
        <v>CN</v>
      </c>
      <c r="R248" s="25" t="str">
        <f>(IF((VLOOKUP(Table1[[#This Row],[SKU]],'[1]All Skus'!$A:$Y,2,FALSE))="AKG",(VLOOKUP(Table1[[#This Row],[SKU]],'[1]All Skus'!$A:$Y,23,FALSE)),""))</f>
        <v>Non Compliant</v>
      </c>
      <c r="S248" s="26" t="str">
        <f>(IF((VLOOKUP(Table1[[#This Row],[SKU]],'[1]All Skus'!$A:$Y,2,FALSE))="AKG",(VLOOKUP(Table1[[#This Row],[SKU]],'[1]All Skus'!$A:$Y,24,FALSE)),""))</f>
        <v>https://www.akg.com/Wireless/wireless-components/3205Z00280.html</v>
      </c>
      <c r="T248" s="27">
        <v>246</v>
      </c>
    </row>
    <row r="249" spans="1:20" ht="14.7" customHeight="1" x14ac:dyDescent="0.3">
      <c r="A249" s="28" t="s">
        <v>266</v>
      </c>
      <c r="B249" s="20">
        <f>(IF((VLOOKUP(Table1[[#This Row],[SKU]],'[1]All Skus'!$A:$Y,2,FALSE))="AKG",(VLOOKUP(Table1[[#This Row],[SKU]],'[1]All Skus'!$A:$Y,3,FALSE)), ""))</f>
        <v>0</v>
      </c>
      <c r="C249" s="21">
        <f>(IF((VLOOKUP(Table1[[#This Row],[SKU]],'[1]All Skus'!$A:$Y,2,FALSE))="AKG",(VLOOKUP(Table1[[#This Row],[SKU]],'[1]All Skus'!$A:$Y,4,FALSE)),""))</f>
        <v>0</v>
      </c>
      <c r="D249" s="21">
        <f>(IF((VLOOKUP(Table1[[#This Row],[SKU]],'[1]All Skus'!$A:$Y,2,FALSE))="AKG",(VLOOKUP(Table1[[#This Row],[SKU]],'[1]All Skus'!$A:$Y,5,FALSE)),""))</f>
        <v>0</v>
      </c>
      <c r="E249" s="21">
        <f>(IF((VLOOKUP(Table1[[#This Row],[SKU]],'[1]All Skus'!$A:$Y,2,FALSE))="AKG",(VLOOKUP(Table1[[#This Row],[SKU]],'[1]All Skus'!$A:$Y,6,FALSE)),""))</f>
        <v>0</v>
      </c>
      <c r="F249" s="21">
        <f>(IF((VLOOKUP(Table1[[#This Row],[SKU]],'[1]All Skus'!$A:$Y,2,FALSE))="AKG",(VLOOKUP(Table1[[#This Row],[SKU]],'[1]All Skus'!$A:$Y,7,FALSE)),""))</f>
        <v>0</v>
      </c>
      <c r="G249" s="22">
        <f>(IF((VLOOKUP(Table1[[#This Row],[SKU]],'[1]All Skus'!$A:$Y,2,FALSE))="AKG",(VLOOKUP(Table1[[#This Row],[SKU]],'[1]All Skus'!$A:$Y,8,FALSE)),""))</f>
        <v>0</v>
      </c>
      <c r="H249" s="22">
        <f>(IF((VLOOKUP(Table1[[#This Row],[SKU]],'[1]All Skus'!$A:$Y,2,FALSE))="AKG",(VLOOKUP(Table1[[#This Row],[SKU]],'[1]All Skus'!$A:$Y,9,FALSE)),""))</f>
        <v>0</v>
      </c>
      <c r="I249" s="23">
        <f>(IF((VLOOKUP(Table1[[#This Row],[SKU]],'[1]All Skus'!$A:$Y,2,FALSE))="AKG",(VLOOKUP(Table1[[#This Row],[SKU]],'[1]All Skus'!$A:$Y,10,FALSE)),""))</f>
        <v>0</v>
      </c>
      <c r="J249" s="23">
        <f>(IF((VLOOKUP(Table1[[#This Row],[SKU]],'[1]All Skus'!$A:$Y,2,FALSE))="AKG",(VLOOKUP(Table1[[#This Row],[SKU]],'[1]All Skus'!$A:$Y,11,FALSE)),""))</f>
        <v>0</v>
      </c>
      <c r="K249" s="24">
        <f>(IF((VLOOKUP(Table1[[#This Row],[SKU]],'[1]All Skus'!$A:$Y,2,FALSE))="AKG",(VLOOKUP(Table1[[#This Row],[SKU]],'[1]All Skus'!$A:$Y,16,FALSE)),""))</f>
        <v>0</v>
      </c>
      <c r="L249" s="24">
        <f>(IF((VLOOKUP(Table1[[#This Row],[SKU]],'[1]All Skus'!$A:$Y,2,FALSE))="AKG",(VLOOKUP(Table1[[#This Row],[SKU]],'[1]All Skus'!$A:$Y,17,FALSE)),""))</f>
        <v>0</v>
      </c>
      <c r="M249" s="25">
        <f>(IF((VLOOKUP(Table1[[#This Row],[SKU]],'[1]All Skus'!$A:$Y,2,FALSE))="AKG",(VLOOKUP(Table1[[#This Row],[SKU]],'[1]All Skus'!$A:$Y,18,FALSE)),""))</f>
        <v>0</v>
      </c>
      <c r="N249" s="25">
        <f>(IF((VLOOKUP(Table1[[#This Row],[SKU]],'[1]All Skus'!$A:$Y,2,FALSE))="AKG",(VLOOKUP(Table1[[#This Row],[SKU]],'[1]All Skus'!$A:$Y,19,FALSE)),""))</f>
        <v>0</v>
      </c>
      <c r="O249" s="25">
        <f>(IF((VLOOKUP(Table1[[#This Row],[SKU]],'[1]All Skus'!$A:$Y,2,FALSE))="AKG",(VLOOKUP(Table1[[#This Row],[SKU]],'[1]All Skus'!$A:$Y,20,FALSE)),""))</f>
        <v>0</v>
      </c>
      <c r="P249" s="25">
        <f>(IF((VLOOKUP(Table1[[#This Row],[SKU]],'[1]All Skus'!$A:$Y,2,FALSE))="AKG",(VLOOKUP(Table1[[#This Row],[SKU]],'[1]All Skus'!$A:$Y,21,FALSE)),""))</f>
        <v>0</v>
      </c>
      <c r="Q249" s="25">
        <f>(IF((VLOOKUP(Table1[[#This Row],[SKU]],'[1]All Skus'!$A:$Y,2,FALSE))="AKG",(VLOOKUP(Table1[[#This Row],[SKU]],'[1]All Skus'!$A:$Y,22,FALSE)),""))</f>
        <v>0</v>
      </c>
      <c r="R249" s="25">
        <f>(IF((VLOOKUP(Table1[[#This Row],[SKU]],'[1]All Skus'!$A:$Y,2,FALSE))="AKG",(VLOOKUP(Table1[[#This Row],[SKU]],'[1]All Skus'!$A:$Y,23,FALSE)),""))</f>
        <v>0</v>
      </c>
      <c r="S249" s="26">
        <f>(IF((VLOOKUP(Table1[[#This Row],[SKU]],'[1]All Skus'!$A:$Y,2,FALSE))="AKG",(VLOOKUP(Table1[[#This Row],[SKU]],'[1]All Skus'!$A:$Y,24,FALSE)),""))</f>
        <v>0</v>
      </c>
      <c r="T249" s="27">
        <v>247</v>
      </c>
    </row>
    <row r="250" spans="1:20" ht="15" customHeight="1" x14ac:dyDescent="0.3">
      <c r="A250" s="19" t="s">
        <v>267</v>
      </c>
      <c r="B250" s="20" t="str">
        <f>(IF((VLOOKUP(Table1[[#This Row],[SKU]],'[1]All Skus'!$A:$Y,2,FALSE))="AKG",(VLOOKUP(Table1[[#This Row],[SKU]],'[1]All Skus'!$A:$Y,3,FALSE)), ""))</f>
        <v>Wireless Mics</v>
      </c>
      <c r="C250" s="21" t="str">
        <f>(IF((VLOOKUP(Table1[[#This Row],[SKU]],'[1]All Skus'!$A:$Y,2,FALSE))="AKG",(VLOOKUP(Table1[[#This Row],[SKU]],'[1]All Skus'!$A:$Y,4,FALSE)),""))</f>
        <v>DMS100</v>
      </c>
      <c r="D250" s="21">
        <f>(IF((VLOOKUP(Table1[[#This Row],[SKU]],'[1]All Skus'!$A:$Y,2,FALSE))="AKG",(VLOOKUP(Table1[[#This Row],[SKU]],'[1]All Skus'!$A:$Y,5,FALSE)),""))</f>
        <v>10690000</v>
      </c>
      <c r="E250" s="21">
        <f>(IF((VLOOKUP(Table1[[#This Row],[SKU]],'[1]All Skus'!$A:$Y,2,FALSE))="AKG",(VLOOKUP(Table1[[#This Row],[SKU]],'[1]All Skus'!$A:$Y,6,FALSE)),""))</f>
        <v>0</v>
      </c>
      <c r="F250" s="21">
        <f>(IF((VLOOKUP(Table1[[#This Row],[SKU]],'[1]All Skus'!$A:$Y,2,FALSE))="AKG",(VLOOKUP(Table1[[#This Row],[SKU]],'[1]All Skus'!$A:$Y,7,FALSE)),""))</f>
        <v>0</v>
      </c>
      <c r="G250" s="22" t="str">
        <f>(IF((VLOOKUP(Table1[[#This Row],[SKU]],'[1]All Skus'!$A:$Y,2,FALSE))="AKG",(VLOOKUP(Table1[[#This Row],[SKU]],'[1]All Skus'!$A:$Y,8,FALSE)),""))</f>
        <v>DMS100 Vocal Set</v>
      </c>
      <c r="H250" s="22" t="str">
        <f>(IF((VLOOKUP(Table1[[#This Row],[SKU]],'[1]All Skus'!$A:$Y,2,FALSE))="AKG",(VLOOKUP(Table1[[#This Row],[SKU]],'[1]All Skus'!$A:$Y,9,FALSE)),""))</f>
        <v>DMS100 Wireless Microphone System</v>
      </c>
      <c r="I250" s="23">
        <f>(IF((VLOOKUP(Table1[[#This Row],[SKU]],'[1]All Skus'!$A:$Y,2,FALSE))="AKG",(VLOOKUP(Table1[[#This Row],[SKU]],'[1]All Skus'!$A:$Y,10,FALSE)),""))</f>
        <v>455</v>
      </c>
      <c r="J250" s="23">
        <f>(IF((VLOOKUP(Table1[[#This Row],[SKU]],'[1]All Skus'!$A:$Y,2,FALSE))="AKG",(VLOOKUP(Table1[[#This Row],[SKU]],'[1]All Skus'!$A:$Y,11,FALSE)),""))</f>
        <v>365</v>
      </c>
      <c r="K250" s="24">
        <f>(IF((VLOOKUP(Table1[[#This Row],[SKU]],'[1]All Skus'!$A:$Y,2,FALSE))="AKG",(VLOOKUP(Table1[[#This Row],[SKU]],'[1]All Skus'!$A:$Y,16,FALSE)),""))</f>
        <v>885038040613</v>
      </c>
      <c r="L250" s="24">
        <f>(IF((VLOOKUP(Table1[[#This Row],[SKU]],'[1]All Skus'!$A:$Y,2,FALSE))="AKG",(VLOOKUP(Table1[[#This Row],[SKU]],'[1]All Skus'!$A:$Y,17,FALSE)),""))</f>
        <v>9002761040616</v>
      </c>
      <c r="M250" s="25">
        <f>(IF((VLOOKUP(Table1[[#This Row],[SKU]],'[1]All Skus'!$A:$Y,2,FALSE))="AKG",(VLOOKUP(Table1[[#This Row],[SKU]],'[1]All Skus'!$A:$Y,18,FALSE)),""))</f>
        <v>1.65</v>
      </c>
      <c r="N250" s="25">
        <f>(IF((VLOOKUP(Table1[[#This Row],[SKU]],'[1]All Skus'!$A:$Y,2,FALSE))="AKG",(VLOOKUP(Table1[[#This Row],[SKU]],'[1]All Skus'!$A:$Y,19,FALSE)),""))</f>
        <v>6.9</v>
      </c>
      <c r="O250" s="25">
        <f>(IF((VLOOKUP(Table1[[#This Row],[SKU]],'[1]All Skus'!$A:$Y,2,FALSE))="AKG",(VLOOKUP(Table1[[#This Row],[SKU]],'[1]All Skus'!$A:$Y,20,FALSE)),""))</f>
        <v>65</v>
      </c>
      <c r="P250" s="25">
        <f>(IF((VLOOKUP(Table1[[#This Row],[SKU]],'[1]All Skus'!$A:$Y,2,FALSE))="AKG",(VLOOKUP(Table1[[#This Row],[SKU]],'[1]All Skus'!$A:$Y,21,FALSE)),""))</f>
        <v>3.1</v>
      </c>
      <c r="Q250" s="25" t="str">
        <f>(IF((VLOOKUP(Table1[[#This Row],[SKU]],'[1]All Skus'!$A:$Y,2,FALSE))="AKG",(VLOOKUP(Table1[[#This Row],[SKU]],'[1]All Skus'!$A:$Y,22,FALSE)),""))</f>
        <v>CN</v>
      </c>
      <c r="R250" s="25" t="str">
        <f>(IF((VLOOKUP(Table1[[#This Row],[SKU]],'[1]All Skus'!$A:$Y,2,FALSE))="AKG",(VLOOKUP(Table1[[#This Row],[SKU]],'[1]All Skus'!$A:$Y,23,FALSE)),""))</f>
        <v>Non Compliant</v>
      </c>
      <c r="S250" s="26" t="str">
        <f>(IF((VLOOKUP(Table1[[#This Row],[SKU]],'[1]All Skus'!$A:$Y,2,FALSE))="AKG",(VLOOKUP(Table1[[#This Row],[SKU]],'[1]All Skus'!$A:$Y,24,FALSE)),""))</f>
        <v>https://www.akg.com/Wireless/wireless-components/5100247-00.html</v>
      </c>
      <c r="T250" s="27">
        <v>248</v>
      </c>
    </row>
    <row r="251" spans="1:20" ht="15" customHeight="1" x14ac:dyDescent="0.3">
      <c r="A251" s="19" t="s">
        <v>268</v>
      </c>
      <c r="B251" s="20" t="str">
        <f>(IF((VLOOKUP(Table1[[#This Row],[SKU]],'[1]All Skus'!$A:$Y,2,FALSE))="AKG",(VLOOKUP(Table1[[#This Row],[SKU]],'[1]All Skus'!$A:$Y,3,FALSE)), ""))</f>
        <v>Wireless Mics</v>
      </c>
      <c r="C251" s="21" t="str">
        <f>(IF((VLOOKUP(Table1[[#This Row],[SKU]],'[1]All Skus'!$A:$Y,2,FALSE))="AKG",(VLOOKUP(Table1[[#This Row],[SKU]],'[1]All Skus'!$A:$Y,4,FALSE)),""))</f>
        <v>DMS100</v>
      </c>
      <c r="D251" s="21" t="str">
        <f>(IF((VLOOKUP(Table1[[#This Row],[SKU]],'[1]All Skus'!$A:$Y,2,FALSE))="AKG",(VLOOKUP(Table1[[#This Row],[SKU]],'[1]All Skus'!$A:$Y,5,FALSE)),""))</f>
        <v>DMS300/10</v>
      </c>
      <c r="E251" s="21">
        <f>(IF((VLOOKUP(Table1[[#This Row],[SKU]],'[1]All Skus'!$A:$Y,2,FALSE))="AKG",(VLOOKUP(Table1[[#This Row],[SKU]],'[1]All Skus'!$A:$Y,6,FALSE)),""))</f>
        <v>0</v>
      </c>
      <c r="F251" s="21">
        <f>(IF((VLOOKUP(Table1[[#This Row],[SKU]],'[1]All Skus'!$A:$Y,2,FALSE))="AKG",(VLOOKUP(Table1[[#This Row],[SKU]],'[1]All Skus'!$A:$Y,7,FALSE)),""))</f>
        <v>0</v>
      </c>
      <c r="G251" s="22" t="str">
        <f>(IF((VLOOKUP(Table1[[#This Row],[SKU]],'[1]All Skus'!$A:$Y,2,FALSE))="AKG",(VLOOKUP(Table1[[#This Row],[SKU]],'[1]All Skus'!$A:$Y,8,FALSE)),""))</f>
        <v>DMS100 Instrument Set</v>
      </c>
      <c r="H251" s="22" t="str">
        <f>(IF((VLOOKUP(Table1[[#This Row],[SKU]],'[1]All Skus'!$A:$Y,2,FALSE))="AKG",(VLOOKUP(Table1[[#This Row],[SKU]],'[1]All Skus'!$A:$Y,9,FALSE)),""))</f>
        <v>DMS100 Wireless Instrument System</v>
      </c>
      <c r="I251" s="23">
        <f>(IF((VLOOKUP(Table1[[#This Row],[SKU]],'[1]All Skus'!$A:$Y,2,FALSE))="AKG",(VLOOKUP(Table1[[#This Row],[SKU]],'[1]All Skus'!$A:$Y,10,FALSE)),""))</f>
        <v>400</v>
      </c>
      <c r="J251" s="23">
        <f>(IF((VLOOKUP(Table1[[#This Row],[SKU]],'[1]All Skus'!$A:$Y,2,FALSE))="AKG",(VLOOKUP(Table1[[#This Row],[SKU]],'[1]All Skus'!$A:$Y,11,FALSE)),""))</f>
        <v>320</v>
      </c>
      <c r="K251" s="24">
        <f>(IF((VLOOKUP(Table1[[#This Row],[SKU]],'[1]All Skus'!$A:$Y,2,FALSE))="AKG",(VLOOKUP(Table1[[#This Row],[SKU]],'[1]All Skus'!$A:$Y,16,FALSE)),""))</f>
        <v>885038040620</v>
      </c>
      <c r="L251" s="24">
        <f>(IF((VLOOKUP(Table1[[#This Row],[SKU]],'[1]All Skus'!$A:$Y,2,FALSE))="AKG",(VLOOKUP(Table1[[#This Row],[SKU]],'[1]All Skus'!$A:$Y,17,FALSE)),""))</f>
        <v>9002761040623</v>
      </c>
      <c r="M251" s="25">
        <f>(IF((VLOOKUP(Table1[[#This Row],[SKU]],'[1]All Skus'!$A:$Y,2,FALSE))="AKG",(VLOOKUP(Table1[[#This Row],[SKU]],'[1]All Skus'!$A:$Y,18,FALSE)),""))</f>
        <v>0</v>
      </c>
      <c r="N251" s="25">
        <f>(IF((VLOOKUP(Table1[[#This Row],[SKU]],'[1]All Skus'!$A:$Y,2,FALSE))="AKG",(VLOOKUP(Table1[[#This Row],[SKU]],'[1]All Skus'!$A:$Y,19,FALSE)),""))</f>
        <v>0</v>
      </c>
      <c r="O251" s="25">
        <f>(IF((VLOOKUP(Table1[[#This Row],[SKU]],'[1]All Skus'!$A:$Y,2,FALSE))="AKG",(VLOOKUP(Table1[[#This Row],[SKU]],'[1]All Skus'!$A:$Y,20,FALSE)),""))</f>
        <v>0</v>
      </c>
      <c r="P251" s="25">
        <f>(IF((VLOOKUP(Table1[[#This Row],[SKU]],'[1]All Skus'!$A:$Y,2,FALSE))="AKG",(VLOOKUP(Table1[[#This Row],[SKU]],'[1]All Skus'!$A:$Y,21,FALSE)),""))</f>
        <v>0</v>
      </c>
      <c r="Q251" s="25" t="str">
        <f>(IF((VLOOKUP(Table1[[#This Row],[SKU]],'[1]All Skus'!$A:$Y,2,FALSE))="AKG",(VLOOKUP(Table1[[#This Row],[SKU]],'[1]All Skus'!$A:$Y,22,FALSE)),""))</f>
        <v>CN</v>
      </c>
      <c r="R251" s="25" t="str">
        <f>(IF((VLOOKUP(Table1[[#This Row],[SKU]],'[1]All Skus'!$A:$Y,2,FALSE))="AKG",(VLOOKUP(Table1[[#This Row],[SKU]],'[1]All Skus'!$A:$Y,23,FALSE)),""))</f>
        <v>Non Compliant</v>
      </c>
      <c r="S251" s="26" t="str">
        <f>(IF((VLOOKUP(Table1[[#This Row],[SKU]],'[1]All Skus'!$A:$Y,2,FALSE))="AKG",(VLOOKUP(Table1[[#This Row],[SKU]],'[1]All Skus'!$A:$Y,24,FALSE)),""))</f>
        <v>https://www.akg.com/Wireless/wireless-components/5100248-00.html</v>
      </c>
      <c r="T251" s="27">
        <v>249</v>
      </c>
    </row>
    <row r="252" spans="1:20" ht="15" customHeight="1" x14ac:dyDescent="0.3">
      <c r="A252" s="19" t="s">
        <v>269</v>
      </c>
      <c r="B252" s="20" t="str">
        <f>(IF((VLOOKUP(Table1[[#This Row],[SKU]],'[1]All Skus'!$A:$Y,2,FALSE))="AKG",(VLOOKUP(Table1[[#This Row],[SKU]],'[1]All Skus'!$A:$Y,3,FALSE)), ""))</f>
        <v>Wireless Mics</v>
      </c>
      <c r="C252" s="21" t="str">
        <f>(IF((VLOOKUP(Table1[[#This Row],[SKU]],'[1]All Skus'!$A:$Y,2,FALSE))="AKG",(VLOOKUP(Table1[[#This Row],[SKU]],'[1]All Skus'!$A:$Y,4,FALSE)),""))</f>
        <v>DMS300</v>
      </c>
      <c r="D252" s="21" t="str">
        <f>(IF((VLOOKUP(Table1[[#This Row],[SKU]],'[1]All Skus'!$A:$Y,2,FALSE))="AKG",(VLOOKUP(Table1[[#This Row],[SKU]],'[1]All Skus'!$A:$Y,5,FALSE)),""))</f>
        <v>DMS300/10</v>
      </c>
      <c r="E252" s="21">
        <f>(IF((VLOOKUP(Table1[[#This Row],[SKU]],'[1]All Skus'!$A:$Y,2,FALSE))="AKG",(VLOOKUP(Table1[[#This Row],[SKU]],'[1]All Skus'!$A:$Y,6,FALSE)),""))</f>
        <v>0</v>
      </c>
      <c r="F252" s="21">
        <f>(IF((VLOOKUP(Table1[[#This Row],[SKU]],'[1]All Skus'!$A:$Y,2,FALSE))="AKG",(VLOOKUP(Table1[[#This Row],[SKU]],'[1]All Skus'!$A:$Y,7,FALSE)),""))</f>
        <v>0</v>
      </c>
      <c r="G252" s="22" t="str">
        <f>(IF((VLOOKUP(Table1[[#This Row],[SKU]],'[1]All Skus'!$A:$Y,2,FALSE))="AKG",(VLOOKUP(Table1[[#This Row],[SKU]],'[1]All Skus'!$A:$Y,8,FALSE)),""))</f>
        <v>DMS300 Vocal Set</v>
      </c>
      <c r="H252" s="22" t="str">
        <f>(IF((VLOOKUP(Table1[[#This Row],[SKU]],'[1]All Skus'!$A:$Y,2,FALSE))="AKG",(VLOOKUP(Table1[[#This Row],[SKU]],'[1]All Skus'!$A:$Y,9,FALSE)),""))</f>
        <v>DMS300 Wireless Microphone System</v>
      </c>
      <c r="I252" s="23">
        <f>(IF((VLOOKUP(Table1[[#This Row],[SKU]],'[1]All Skus'!$A:$Y,2,FALSE))="AKG",(VLOOKUP(Table1[[#This Row],[SKU]],'[1]All Skus'!$A:$Y,10,FALSE)),""))</f>
        <v>580</v>
      </c>
      <c r="J252" s="23">
        <f>(IF((VLOOKUP(Table1[[#This Row],[SKU]],'[1]All Skus'!$A:$Y,2,FALSE))="AKG",(VLOOKUP(Table1[[#This Row],[SKU]],'[1]All Skus'!$A:$Y,11,FALSE)),""))</f>
        <v>465</v>
      </c>
      <c r="K252" s="24">
        <f>(IF((VLOOKUP(Table1[[#This Row],[SKU]],'[1]All Skus'!$A:$Y,2,FALSE))="AKG",(VLOOKUP(Table1[[#This Row],[SKU]],'[1]All Skus'!$A:$Y,16,FALSE)),""))</f>
        <v>885038040668</v>
      </c>
      <c r="L252" s="24">
        <f>(IF((VLOOKUP(Table1[[#This Row],[SKU]],'[1]All Skus'!$A:$Y,2,FALSE))="AKG",(VLOOKUP(Table1[[#This Row],[SKU]],'[1]All Skus'!$A:$Y,17,FALSE)),""))</f>
        <v>9002761040661</v>
      </c>
      <c r="M252" s="25">
        <f>(IF((VLOOKUP(Table1[[#This Row],[SKU]],'[1]All Skus'!$A:$Y,2,FALSE))="AKG",(VLOOKUP(Table1[[#This Row],[SKU]],'[1]All Skus'!$A:$Y,18,FALSE)),""))</f>
        <v>0</v>
      </c>
      <c r="N252" s="25">
        <f>(IF((VLOOKUP(Table1[[#This Row],[SKU]],'[1]All Skus'!$A:$Y,2,FALSE))="AKG",(VLOOKUP(Table1[[#This Row],[SKU]],'[1]All Skus'!$A:$Y,19,FALSE)),""))</f>
        <v>0</v>
      </c>
      <c r="O252" s="25">
        <f>(IF((VLOOKUP(Table1[[#This Row],[SKU]],'[1]All Skus'!$A:$Y,2,FALSE))="AKG",(VLOOKUP(Table1[[#This Row],[SKU]],'[1]All Skus'!$A:$Y,20,FALSE)),""))</f>
        <v>0</v>
      </c>
      <c r="P252" s="25">
        <f>(IF((VLOOKUP(Table1[[#This Row],[SKU]],'[1]All Skus'!$A:$Y,2,FALSE))="AKG",(VLOOKUP(Table1[[#This Row],[SKU]],'[1]All Skus'!$A:$Y,21,FALSE)),""))</f>
        <v>0</v>
      </c>
      <c r="Q252" s="25" t="str">
        <f>(IF((VLOOKUP(Table1[[#This Row],[SKU]],'[1]All Skus'!$A:$Y,2,FALSE))="AKG",(VLOOKUP(Table1[[#This Row],[SKU]],'[1]All Skus'!$A:$Y,22,FALSE)),""))</f>
        <v>CN</v>
      </c>
      <c r="R252" s="25" t="str">
        <f>(IF((VLOOKUP(Table1[[#This Row],[SKU]],'[1]All Skus'!$A:$Y,2,FALSE))="AKG",(VLOOKUP(Table1[[#This Row],[SKU]],'[1]All Skus'!$A:$Y,23,FALSE)),""))</f>
        <v>Non Compliant</v>
      </c>
      <c r="S252" s="26" t="str">
        <f>(IF((VLOOKUP(Table1[[#This Row],[SKU]],'[1]All Skus'!$A:$Y,2,FALSE))="AKG",(VLOOKUP(Table1[[#This Row],[SKU]],'[1]All Skus'!$A:$Y,24,FALSE)),""))</f>
        <v>https://www.akg.com/Wireless/wireless-components/5100252-00.html</v>
      </c>
      <c r="T252" s="27">
        <v>250</v>
      </c>
    </row>
    <row r="253" spans="1:20" ht="15" customHeight="1" x14ac:dyDescent="0.3">
      <c r="A253" s="19" t="s">
        <v>270</v>
      </c>
      <c r="B253" s="20" t="str">
        <f>(IF((VLOOKUP(Table1[[#This Row],[SKU]],'[1]All Skus'!$A:$Y,2,FALSE))="AKG",(VLOOKUP(Table1[[#This Row],[SKU]],'[1]All Skus'!$A:$Y,3,FALSE)), ""))</f>
        <v>Wireless Mics</v>
      </c>
      <c r="C253" s="21" t="str">
        <f>(IF((VLOOKUP(Table1[[#This Row],[SKU]],'[1]All Skus'!$A:$Y,2,FALSE))="AKG",(VLOOKUP(Table1[[#This Row],[SKU]],'[1]All Skus'!$A:$Y,4,FALSE)),""))</f>
        <v>DMS300</v>
      </c>
      <c r="D253" s="21" t="str">
        <f>(IF((VLOOKUP(Table1[[#This Row],[SKU]],'[1]All Skus'!$A:$Y,2,FALSE))="AKG",(VLOOKUP(Table1[[#This Row],[SKU]],'[1]All Skus'!$A:$Y,5,FALSE)),""))</f>
        <v>DMS300/10</v>
      </c>
      <c r="E253" s="21">
        <f>(IF((VLOOKUP(Table1[[#This Row],[SKU]],'[1]All Skus'!$A:$Y,2,FALSE))="AKG",(VLOOKUP(Table1[[#This Row],[SKU]],'[1]All Skus'!$A:$Y,6,FALSE)),""))</f>
        <v>0</v>
      </c>
      <c r="F253" s="21">
        <f>(IF((VLOOKUP(Table1[[#This Row],[SKU]],'[1]All Skus'!$A:$Y,2,FALSE))="AKG",(VLOOKUP(Table1[[#This Row],[SKU]],'[1]All Skus'!$A:$Y,7,FALSE)),""))</f>
        <v>0</v>
      </c>
      <c r="G253" s="22" t="str">
        <f>(IF((VLOOKUP(Table1[[#This Row],[SKU]],'[1]All Skus'!$A:$Y,2,FALSE))="AKG",(VLOOKUP(Table1[[#This Row],[SKU]],'[1]All Skus'!$A:$Y,8,FALSE)),""))</f>
        <v>DMS300 Instrument Set</v>
      </c>
      <c r="H253" s="22" t="str">
        <f>(IF((VLOOKUP(Table1[[#This Row],[SKU]],'[1]All Skus'!$A:$Y,2,FALSE))="AKG",(VLOOKUP(Table1[[#This Row],[SKU]],'[1]All Skus'!$A:$Y,9,FALSE)),""))</f>
        <v>DMS300 Wireless Instrument System</v>
      </c>
      <c r="I253" s="23">
        <f>(IF((VLOOKUP(Table1[[#This Row],[SKU]],'[1]All Skus'!$A:$Y,2,FALSE))="AKG",(VLOOKUP(Table1[[#This Row],[SKU]],'[1]All Skus'!$A:$Y,10,FALSE)),""))</f>
        <v>580</v>
      </c>
      <c r="J253" s="23">
        <f>(IF((VLOOKUP(Table1[[#This Row],[SKU]],'[1]All Skus'!$A:$Y,2,FALSE))="AKG",(VLOOKUP(Table1[[#This Row],[SKU]],'[1]All Skus'!$A:$Y,11,FALSE)),""))</f>
        <v>465</v>
      </c>
      <c r="K253" s="24">
        <f>(IF((VLOOKUP(Table1[[#This Row],[SKU]],'[1]All Skus'!$A:$Y,2,FALSE))="AKG",(VLOOKUP(Table1[[#This Row],[SKU]],'[1]All Skus'!$A:$Y,16,FALSE)),""))</f>
        <v>885038040675</v>
      </c>
      <c r="L253" s="24">
        <f>(IF((VLOOKUP(Table1[[#This Row],[SKU]],'[1]All Skus'!$A:$Y,2,FALSE))="AKG",(VLOOKUP(Table1[[#This Row],[SKU]],'[1]All Skus'!$A:$Y,17,FALSE)),""))</f>
        <v>9002761040678</v>
      </c>
      <c r="M253" s="25">
        <f>(IF((VLOOKUP(Table1[[#This Row],[SKU]],'[1]All Skus'!$A:$Y,2,FALSE))="AKG",(VLOOKUP(Table1[[#This Row],[SKU]],'[1]All Skus'!$A:$Y,18,FALSE)),""))</f>
        <v>0</v>
      </c>
      <c r="N253" s="25">
        <f>(IF((VLOOKUP(Table1[[#This Row],[SKU]],'[1]All Skus'!$A:$Y,2,FALSE))="AKG",(VLOOKUP(Table1[[#This Row],[SKU]],'[1]All Skus'!$A:$Y,19,FALSE)),""))</f>
        <v>0</v>
      </c>
      <c r="O253" s="25">
        <f>(IF((VLOOKUP(Table1[[#This Row],[SKU]],'[1]All Skus'!$A:$Y,2,FALSE))="AKG",(VLOOKUP(Table1[[#This Row],[SKU]],'[1]All Skus'!$A:$Y,20,FALSE)),""))</f>
        <v>0</v>
      </c>
      <c r="P253" s="25">
        <f>(IF((VLOOKUP(Table1[[#This Row],[SKU]],'[1]All Skus'!$A:$Y,2,FALSE))="AKG",(VLOOKUP(Table1[[#This Row],[SKU]],'[1]All Skus'!$A:$Y,21,FALSE)),""))</f>
        <v>0</v>
      </c>
      <c r="Q253" s="25" t="str">
        <f>(IF((VLOOKUP(Table1[[#This Row],[SKU]],'[1]All Skus'!$A:$Y,2,FALSE))="AKG",(VLOOKUP(Table1[[#This Row],[SKU]],'[1]All Skus'!$A:$Y,22,FALSE)),""))</f>
        <v>CN</v>
      </c>
      <c r="R253" s="25" t="str">
        <f>(IF((VLOOKUP(Table1[[#This Row],[SKU]],'[1]All Skus'!$A:$Y,2,FALSE))="AKG",(VLOOKUP(Table1[[#This Row],[SKU]],'[1]All Skus'!$A:$Y,23,FALSE)),""))</f>
        <v>Non Compliant</v>
      </c>
      <c r="S253" s="26" t="str">
        <f>(IF((VLOOKUP(Table1[[#This Row],[SKU]],'[1]All Skus'!$A:$Y,2,FALSE))="AKG",(VLOOKUP(Table1[[#This Row],[SKU]],'[1]All Skus'!$A:$Y,24,FALSE)),""))</f>
        <v>https://www.akg.com/Wireless/wireless-components/5100253-00.html</v>
      </c>
      <c r="T253" s="27">
        <v>251</v>
      </c>
    </row>
    <row r="254" spans="1:20" ht="15" customHeight="1" x14ac:dyDescent="0.3">
      <c r="A254" s="28" t="s">
        <v>271</v>
      </c>
      <c r="B254" s="20">
        <f>(IF((VLOOKUP(Table1[[#This Row],[SKU]],'[1]All Skus'!$A:$Y,2,FALSE))="AKG",(VLOOKUP(Table1[[#This Row],[SKU]],'[1]All Skus'!$A:$Y,3,FALSE)), ""))</f>
        <v>0</v>
      </c>
      <c r="C254" s="21">
        <f>(IF((VLOOKUP(Table1[[#This Row],[SKU]],'[1]All Skus'!$A:$Y,2,FALSE))="AKG",(VLOOKUP(Table1[[#This Row],[SKU]],'[1]All Skus'!$A:$Y,4,FALSE)),""))</f>
        <v>0</v>
      </c>
      <c r="D254" s="21">
        <f>(IF((VLOOKUP(Table1[[#This Row],[SKU]],'[1]All Skus'!$A:$Y,2,FALSE))="AKG",(VLOOKUP(Table1[[#This Row],[SKU]],'[1]All Skus'!$A:$Y,5,FALSE)),""))</f>
        <v>0</v>
      </c>
      <c r="E254" s="21">
        <f>(IF((VLOOKUP(Table1[[#This Row],[SKU]],'[1]All Skus'!$A:$Y,2,FALSE))="AKG",(VLOOKUP(Table1[[#This Row],[SKU]],'[1]All Skus'!$A:$Y,6,FALSE)),""))</f>
        <v>0</v>
      </c>
      <c r="F254" s="21">
        <f>(IF((VLOOKUP(Table1[[#This Row],[SKU]],'[1]All Skus'!$A:$Y,2,FALSE))="AKG",(VLOOKUP(Table1[[#This Row],[SKU]],'[1]All Skus'!$A:$Y,7,FALSE)),""))</f>
        <v>0</v>
      </c>
      <c r="G254" s="22">
        <f>(IF((VLOOKUP(Table1[[#This Row],[SKU]],'[1]All Skus'!$A:$Y,2,FALSE))="AKG",(VLOOKUP(Table1[[#This Row],[SKU]],'[1]All Skus'!$A:$Y,8,FALSE)),""))</f>
        <v>0</v>
      </c>
      <c r="H254" s="22">
        <f>(IF((VLOOKUP(Table1[[#This Row],[SKU]],'[1]All Skus'!$A:$Y,2,FALSE))="AKG",(VLOOKUP(Table1[[#This Row],[SKU]],'[1]All Skus'!$A:$Y,9,FALSE)),""))</f>
        <v>0</v>
      </c>
      <c r="I254" s="23">
        <f>(IF((VLOOKUP(Table1[[#This Row],[SKU]],'[1]All Skus'!$A:$Y,2,FALSE))="AKG",(VLOOKUP(Table1[[#This Row],[SKU]],'[1]All Skus'!$A:$Y,10,FALSE)),""))</f>
        <v>0</v>
      </c>
      <c r="J254" s="23">
        <f>(IF((VLOOKUP(Table1[[#This Row],[SKU]],'[1]All Skus'!$A:$Y,2,FALSE))="AKG",(VLOOKUP(Table1[[#This Row],[SKU]],'[1]All Skus'!$A:$Y,11,FALSE)),""))</f>
        <v>0</v>
      </c>
      <c r="K254" s="24">
        <f>(IF((VLOOKUP(Table1[[#This Row],[SKU]],'[1]All Skus'!$A:$Y,2,FALSE))="AKG",(VLOOKUP(Table1[[#This Row],[SKU]],'[1]All Skus'!$A:$Y,16,FALSE)),""))</f>
        <v>0</v>
      </c>
      <c r="L254" s="24">
        <f>(IF((VLOOKUP(Table1[[#This Row],[SKU]],'[1]All Skus'!$A:$Y,2,FALSE))="AKG",(VLOOKUP(Table1[[#This Row],[SKU]],'[1]All Skus'!$A:$Y,17,FALSE)),""))</f>
        <v>0</v>
      </c>
      <c r="M254" s="25">
        <f>(IF((VLOOKUP(Table1[[#This Row],[SKU]],'[1]All Skus'!$A:$Y,2,FALSE))="AKG",(VLOOKUP(Table1[[#This Row],[SKU]],'[1]All Skus'!$A:$Y,18,FALSE)),""))</f>
        <v>0</v>
      </c>
      <c r="N254" s="25">
        <f>(IF((VLOOKUP(Table1[[#This Row],[SKU]],'[1]All Skus'!$A:$Y,2,FALSE))="AKG",(VLOOKUP(Table1[[#This Row],[SKU]],'[1]All Skus'!$A:$Y,19,FALSE)),""))</f>
        <v>0</v>
      </c>
      <c r="O254" s="25">
        <f>(IF((VLOOKUP(Table1[[#This Row],[SKU]],'[1]All Skus'!$A:$Y,2,FALSE))="AKG",(VLOOKUP(Table1[[#This Row],[SKU]],'[1]All Skus'!$A:$Y,20,FALSE)),""))</f>
        <v>0</v>
      </c>
      <c r="P254" s="25">
        <f>(IF((VLOOKUP(Table1[[#This Row],[SKU]],'[1]All Skus'!$A:$Y,2,FALSE))="AKG",(VLOOKUP(Table1[[#This Row],[SKU]],'[1]All Skus'!$A:$Y,21,FALSE)),""))</f>
        <v>0</v>
      </c>
      <c r="Q254" s="25">
        <f>(IF((VLOOKUP(Table1[[#This Row],[SKU]],'[1]All Skus'!$A:$Y,2,FALSE))="AKG",(VLOOKUP(Table1[[#This Row],[SKU]],'[1]All Skus'!$A:$Y,22,FALSE)),""))</f>
        <v>0</v>
      </c>
      <c r="R254" s="25">
        <f>(IF((VLOOKUP(Table1[[#This Row],[SKU]],'[1]All Skus'!$A:$Y,2,FALSE))="AKG",(VLOOKUP(Table1[[#This Row],[SKU]],'[1]All Skus'!$A:$Y,23,FALSE)),""))</f>
        <v>0</v>
      </c>
      <c r="S254" s="26">
        <f>(IF((VLOOKUP(Table1[[#This Row],[SKU]],'[1]All Skus'!$A:$Y,2,FALSE))="AKG",(VLOOKUP(Table1[[#This Row],[SKU]],'[1]All Skus'!$A:$Y,24,FALSE)),""))</f>
        <v>0</v>
      </c>
      <c r="T254" s="27">
        <v>252</v>
      </c>
    </row>
    <row r="255" spans="1:20" ht="15" customHeight="1" x14ac:dyDescent="0.3">
      <c r="A255" s="19" t="s">
        <v>272</v>
      </c>
      <c r="B255" s="20" t="str">
        <f>(IF((VLOOKUP(Table1[[#This Row],[SKU]],'[1]All Skus'!$A:$Y,2,FALSE))="AKG",(VLOOKUP(Table1[[#This Row],[SKU]],'[1]All Skus'!$A:$Y,3,FALSE)), ""))</f>
        <v>Wireless Mics</v>
      </c>
      <c r="C255" s="21" t="str">
        <f>(IF((VLOOKUP(Table1[[#This Row],[SKU]],'[1]All Skus'!$A:$Y,2,FALSE))="AKG",(VLOOKUP(Table1[[#This Row],[SKU]],'[1]All Skus'!$A:$Y,4,FALSE)),""))</f>
        <v>DMS800 DPT800 BD1</v>
      </c>
      <c r="D255" s="21" t="str">
        <f>(IF((VLOOKUP(Table1[[#This Row],[SKU]],'[1]All Skus'!$A:$Y,2,FALSE))="AKG",(VLOOKUP(Table1[[#This Row],[SKU]],'[1]All Skus'!$A:$Y,5,FALSE)),""))</f>
        <v>AT670000</v>
      </c>
      <c r="E255" s="21">
        <f>(IF((VLOOKUP(Table1[[#This Row],[SKU]],'[1]All Skus'!$A:$Y,2,FALSE))="AKG",(VLOOKUP(Table1[[#This Row],[SKU]],'[1]All Skus'!$A:$Y,6,FALSE)),""))</f>
        <v>0</v>
      </c>
      <c r="F255" s="21">
        <f>(IF((VLOOKUP(Table1[[#This Row],[SKU]],'[1]All Skus'!$A:$Y,2,FALSE))="AKG",(VLOOKUP(Table1[[#This Row],[SKU]],'[1]All Skus'!$A:$Y,7,FALSE)),""))</f>
        <v>0</v>
      </c>
      <c r="G255" s="22" t="str">
        <f>(IF((VLOOKUP(Table1[[#This Row],[SKU]],'[1]All Skus'!$A:$Y,2,FALSE))="AKG",(VLOOKUP(Table1[[#This Row],[SKU]],'[1]All Skus'!$A:$Y,8,FALSE)),""))</f>
        <v>DMS800 DPT800 BD1</v>
      </c>
      <c r="H255" s="22" t="str">
        <f>(IF((VLOOKUP(Table1[[#This Row],[SKU]],'[1]All Skus'!$A:$Y,2,FALSE))="AKG",(VLOOKUP(Table1[[#This Row],[SKU]],'[1]All Skus'!$A:$Y,9,FALSE)),""))</f>
        <v>Body pack transmitter</v>
      </c>
      <c r="I255" s="23">
        <f>(IF((VLOOKUP(Table1[[#This Row],[SKU]],'[1]All Skus'!$A:$Y,2,FALSE))="AKG",(VLOOKUP(Table1[[#This Row],[SKU]],'[1]All Skus'!$A:$Y,10,FALSE)),""))</f>
        <v>620</v>
      </c>
      <c r="J255" s="23">
        <f>(IF((VLOOKUP(Table1[[#This Row],[SKU]],'[1]All Skus'!$A:$Y,2,FALSE))="AKG",(VLOOKUP(Table1[[#This Row],[SKU]],'[1]All Skus'!$A:$Y,11,FALSE)),""))</f>
        <v>495</v>
      </c>
      <c r="K255" s="24">
        <f>(IF((VLOOKUP(Table1[[#This Row],[SKU]],'[1]All Skus'!$A:$Y,2,FALSE))="AKG",(VLOOKUP(Table1[[#This Row],[SKU]],'[1]All Skus'!$A:$Y,16,FALSE)),""))</f>
        <v>885038037378</v>
      </c>
      <c r="L255" s="24">
        <f>(IF((VLOOKUP(Table1[[#This Row],[SKU]],'[1]All Skus'!$A:$Y,2,FALSE))="AKG",(VLOOKUP(Table1[[#This Row],[SKU]],'[1]All Skus'!$A:$Y,17,FALSE)),""))</f>
        <v>9002761037371</v>
      </c>
      <c r="M255" s="25">
        <f>(IF((VLOOKUP(Table1[[#This Row],[SKU]],'[1]All Skus'!$A:$Y,2,FALSE))="AKG",(VLOOKUP(Table1[[#This Row],[SKU]],'[1]All Skus'!$A:$Y,18,FALSE)),""))</f>
        <v>0</v>
      </c>
      <c r="N255" s="25">
        <f>(IF((VLOOKUP(Table1[[#This Row],[SKU]],'[1]All Skus'!$A:$Y,2,FALSE))="AKG",(VLOOKUP(Table1[[#This Row],[SKU]],'[1]All Skus'!$A:$Y,19,FALSE)),""))</f>
        <v>0</v>
      </c>
      <c r="O255" s="25">
        <f>(IF((VLOOKUP(Table1[[#This Row],[SKU]],'[1]All Skus'!$A:$Y,2,FALSE))="AKG",(VLOOKUP(Table1[[#This Row],[SKU]],'[1]All Skus'!$A:$Y,20,FALSE)),""))</f>
        <v>0</v>
      </c>
      <c r="P255" s="25">
        <f>(IF((VLOOKUP(Table1[[#This Row],[SKU]],'[1]All Skus'!$A:$Y,2,FALSE))="AKG",(VLOOKUP(Table1[[#This Row],[SKU]],'[1]All Skus'!$A:$Y,21,FALSE)),""))</f>
        <v>0</v>
      </c>
      <c r="Q255" s="25" t="str">
        <f>(IF((VLOOKUP(Table1[[#This Row],[SKU]],'[1]All Skus'!$A:$Y,2,FALSE))="AKG",(VLOOKUP(Table1[[#This Row],[SKU]],'[1]All Skus'!$A:$Y,22,FALSE)),""))</f>
        <v>CN</v>
      </c>
      <c r="R255" s="25" t="str">
        <f>(IF((VLOOKUP(Table1[[#This Row],[SKU]],'[1]All Skus'!$A:$Y,2,FALSE))="AKG",(VLOOKUP(Table1[[#This Row],[SKU]],'[1]All Skus'!$A:$Y,23,FALSE)),""))</f>
        <v>Non Compliant</v>
      </c>
      <c r="S255" s="26" t="str">
        <f>(IF((VLOOKUP(Table1[[#This Row],[SKU]],'[1]All Skus'!$A:$Y,2,FALSE))="AKG",(VLOOKUP(Table1[[#This Row],[SKU]],'[1]All Skus'!$A:$Y,24,FALSE)),""))</f>
        <v>https://www.akg.com/Wireless/wireless-components/3382H00100.html</v>
      </c>
      <c r="T255" s="27">
        <v>253</v>
      </c>
    </row>
    <row r="256" spans="1:20" ht="15" customHeight="1" x14ac:dyDescent="0.3">
      <c r="A256" s="19" t="s">
        <v>273</v>
      </c>
      <c r="B256" s="20" t="str">
        <f>(IF((VLOOKUP(Table1[[#This Row],[SKU]],'[1]All Skus'!$A:$Y,2,FALSE))="AKG",(VLOOKUP(Table1[[#This Row],[SKU]],'[1]All Skus'!$A:$Y,3,FALSE)), ""))</f>
        <v>Wireless Mics</v>
      </c>
      <c r="C256" s="21" t="str">
        <f>(IF((VLOOKUP(Table1[[#This Row],[SKU]],'[1]All Skus'!$A:$Y,2,FALSE))="AKG",(VLOOKUP(Table1[[#This Row],[SKU]],'[1]All Skus'!$A:$Y,4,FALSE)),""))</f>
        <v>DHT800 BD1</v>
      </c>
      <c r="D256" s="21" t="str">
        <f>(IF((VLOOKUP(Table1[[#This Row],[SKU]],'[1]All Skus'!$A:$Y,2,FALSE))="AKG",(VLOOKUP(Table1[[#This Row],[SKU]],'[1]All Skus'!$A:$Y,5,FALSE)),""))</f>
        <v>AT670000</v>
      </c>
      <c r="E256" s="21">
        <f>(IF((VLOOKUP(Table1[[#This Row],[SKU]],'[1]All Skus'!$A:$Y,2,FALSE))="AKG",(VLOOKUP(Table1[[#This Row],[SKU]],'[1]All Skus'!$A:$Y,6,FALSE)),""))</f>
        <v>0</v>
      </c>
      <c r="F256" s="21">
        <f>(IF((VLOOKUP(Table1[[#This Row],[SKU]],'[1]All Skus'!$A:$Y,2,FALSE))="AKG",(VLOOKUP(Table1[[#This Row],[SKU]],'[1]All Skus'!$A:$Y,7,FALSE)),""))</f>
        <v>0</v>
      </c>
      <c r="G256" s="22" t="str">
        <f>(IF((VLOOKUP(Table1[[#This Row],[SKU]],'[1]All Skus'!$A:$Y,2,FALSE))="AKG",(VLOOKUP(Table1[[#This Row],[SKU]],'[1]All Skus'!$A:$Y,8,FALSE)),""))</f>
        <v>DHT800 BD1</v>
      </c>
      <c r="H256" s="22">
        <f>(IF((VLOOKUP(Table1[[#This Row],[SKU]],'[1]All Skus'!$A:$Y,2,FALSE))="AKG",(VLOOKUP(Table1[[#This Row],[SKU]],'[1]All Skus'!$A:$Y,9,FALSE)),""))</f>
        <v>0</v>
      </c>
      <c r="I256" s="23">
        <f>(IF((VLOOKUP(Table1[[#This Row],[SKU]],'[1]All Skus'!$A:$Y,2,FALSE))="AKG",(VLOOKUP(Table1[[#This Row],[SKU]],'[1]All Skus'!$A:$Y,10,FALSE)),""))</f>
        <v>565</v>
      </c>
      <c r="J256" s="23">
        <f>(IF((VLOOKUP(Table1[[#This Row],[SKU]],'[1]All Skus'!$A:$Y,2,FALSE))="AKG",(VLOOKUP(Table1[[#This Row],[SKU]],'[1]All Skus'!$A:$Y,11,FALSE)),""))</f>
        <v>455</v>
      </c>
      <c r="K256" s="24">
        <f>(IF((VLOOKUP(Table1[[#This Row],[SKU]],'[1]All Skus'!$A:$Y,2,FALSE))="AKG",(VLOOKUP(Table1[[#This Row],[SKU]],'[1]All Skus'!$A:$Y,16,FALSE)),""))</f>
        <v>885038037293</v>
      </c>
      <c r="L256" s="24">
        <f>(IF((VLOOKUP(Table1[[#This Row],[SKU]],'[1]All Skus'!$A:$Y,2,FALSE))="AKG",(VLOOKUP(Table1[[#This Row],[SKU]],'[1]All Skus'!$A:$Y,17,FALSE)),""))</f>
        <v>9002761037296</v>
      </c>
      <c r="M256" s="25">
        <f>(IF((VLOOKUP(Table1[[#This Row],[SKU]],'[1]All Skus'!$A:$Y,2,FALSE))="AKG",(VLOOKUP(Table1[[#This Row],[SKU]],'[1]All Skus'!$A:$Y,18,FALSE)),""))</f>
        <v>0</v>
      </c>
      <c r="N256" s="25">
        <f>(IF((VLOOKUP(Table1[[#This Row],[SKU]],'[1]All Skus'!$A:$Y,2,FALSE))="AKG",(VLOOKUP(Table1[[#This Row],[SKU]],'[1]All Skus'!$A:$Y,19,FALSE)),""))</f>
        <v>0</v>
      </c>
      <c r="O256" s="25">
        <f>(IF((VLOOKUP(Table1[[#This Row],[SKU]],'[1]All Skus'!$A:$Y,2,FALSE))="AKG",(VLOOKUP(Table1[[#This Row],[SKU]],'[1]All Skus'!$A:$Y,20,FALSE)),""))</f>
        <v>0</v>
      </c>
      <c r="P256" s="25">
        <f>(IF((VLOOKUP(Table1[[#This Row],[SKU]],'[1]All Skus'!$A:$Y,2,FALSE))="AKG",(VLOOKUP(Table1[[#This Row],[SKU]],'[1]All Skus'!$A:$Y,21,FALSE)),""))</f>
        <v>0</v>
      </c>
      <c r="Q256" s="25" t="str">
        <f>(IF((VLOOKUP(Table1[[#This Row],[SKU]],'[1]All Skus'!$A:$Y,2,FALSE))="AKG",(VLOOKUP(Table1[[#This Row],[SKU]],'[1]All Skus'!$A:$Y,22,FALSE)),""))</f>
        <v>CN</v>
      </c>
      <c r="R256" s="25" t="str">
        <f>(IF((VLOOKUP(Table1[[#This Row],[SKU]],'[1]All Skus'!$A:$Y,2,FALSE))="AKG",(VLOOKUP(Table1[[#This Row],[SKU]],'[1]All Skus'!$A:$Y,23,FALSE)),""))</f>
        <v>Non Compliant</v>
      </c>
      <c r="S256" s="26" t="str">
        <f>(IF((VLOOKUP(Table1[[#This Row],[SKU]],'[1]All Skus'!$A:$Y,2,FALSE))="AKG",(VLOOKUP(Table1[[#This Row],[SKU]],'[1]All Skus'!$A:$Y,24,FALSE)),""))</f>
        <v>https://www.akg.com/Wireless/wireless-components/3381H00100.html</v>
      </c>
      <c r="T256" s="27">
        <v>254</v>
      </c>
    </row>
    <row r="257" spans="1:20" ht="15" customHeight="1" x14ac:dyDescent="0.3">
      <c r="A257" s="28" t="s">
        <v>274</v>
      </c>
      <c r="B257" s="20">
        <f>(IF((VLOOKUP(Table1[[#This Row],[SKU]],'[1]All Skus'!$A:$Y,2,FALSE))="AKG",(VLOOKUP(Table1[[#This Row],[SKU]],'[1]All Skus'!$A:$Y,3,FALSE)), ""))</f>
        <v>0</v>
      </c>
      <c r="C257" s="21">
        <f>(IF((VLOOKUP(Table1[[#This Row],[SKU]],'[1]All Skus'!$A:$Y,2,FALSE))="AKG",(VLOOKUP(Table1[[#This Row],[SKU]],'[1]All Skus'!$A:$Y,4,FALSE)),""))</f>
        <v>0</v>
      </c>
      <c r="D257" s="21">
        <f>(IF((VLOOKUP(Table1[[#This Row],[SKU]],'[1]All Skus'!$A:$Y,2,FALSE))="AKG",(VLOOKUP(Table1[[#This Row],[SKU]],'[1]All Skus'!$A:$Y,5,FALSE)),""))</f>
        <v>0</v>
      </c>
      <c r="E257" s="21">
        <f>(IF((VLOOKUP(Table1[[#This Row],[SKU]],'[1]All Skus'!$A:$Y,2,FALSE))="AKG",(VLOOKUP(Table1[[#This Row],[SKU]],'[1]All Skus'!$A:$Y,6,FALSE)),""))</f>
        <v>0</v>
      </c>
      <c r="F257" s="21">
        <f>(IF((VLOOKUP(Table1[[#This Row],[SKU]],'[1]All Skus'!$A:$Y,2,FALSE))="AKG",(VLOOKUP(Table1[[#This Row],[SKU]],'[1]All Skus'!$A:$Y,7,FALSE)),""))</f>
        <v>0</v>
      </c>
      <c r="G257" s="22">
        <f>(IF((VLOOKUP(Table1[[#This Row],[SKU]],'[1]All Skus'!$A:$Y,2,FALSE))="AKG",(VLOOKUP(Table1[[#This Row],[SKU]],'[1]All Skus'!$A:$Y,8,FALSE)),""))</f>
        <v>0</v>
      </c>
      <c r="H257" s="22">
        <f>(IF((VLOOKUP(Table1[[#This Row],[SKU]],'[1]All Skus'!$A:$Y,2,FALSE))="AKG",(VLOOKUP(Table1[[#This Row],[SKU]],'[1]All Skus'!$A:$Y,9,FALSE)),""))</f>
        <v>0</v>
      </c>
      <c r="I257" s="23">
        <f>(IF((VLOOKUP(Table1[[#This Row],[SKU]],'[1]All Skus'!$A:$Y,2,FALSE))="AKG",(VLOOKUP(Table1[[#This Row],[SKU]],'[1]All Skus'!$A:$Y,10,FALSE)),""))</f>
        <v>0</v>
      </c>
      <c r="J257" s="23">
        <f>(IF((VLOOKUP(Table1[[#This Row],[SKU]],'[1]All Skus'!$A:$Y,2,FALSE))="AKG",(VLOOKUP(Table1[[#This Row],[SKU]],'[1]All Skus'!$A:$Y,11,FALSE)),""))</f>
        <v>0</v>
      </c>
      <c r="K257" s="24">
        <f>(IF((VLOOKUP(Table1[[#This Row],[SKU]],'[1]All Skus'!$A:$Y,2,FALSE))="AKG",(VLOOKUP(Table1[[#This Row],[SKU]],'[1]All Skus'!$A:$Y,16,FALSE)),""))</f>
        <v>0</v>
      </c>
      <c r="L257" s="24">
        <f>(IF((VLOOKUP(Table1[[#This Row],[SKU]],'[1]All Skus'!$A:$Y,2,FALSE))="AKG",(VLOOKUP(Table1[[#This Row],[SKU]],'[1]All Skus'!$A:$Y,17,FALSE)),""))</f>
        <v>0</v>
      </c>
      <c r="M257" s="25">
        <f>(IF((VLOOKUP(Table1[[#This Row],[SKU]],'[1]All Skus'!$A:$Y,2,FALSE))="AKG",(VLOOKUP(Table1[[#This Row],[SKU]],'[1]All Skus'!$A:$Y,18,FALSE)),""))</f>
        <v>0</v>
      </c>
      <c r="N257" s="25">
        <f>(IF((VLOOKUP(Table1[[#This Row],[SKU]],'[1]All Skus'!$A:$Y,2,FALSE))="AKG",(VLOOKUP(Table1[[#This Row],[SKU]],'[1]All Skus'!$A:$Y,19,FALSE)),""))</f>
        <v>0</v>
      </c>
      <c r="O257" s="25">
        <f>(IF((VLOOKUP(Table1[[#This Row],[SKU]],'[1]All Skus'!$A:$Y,2,FALSE))="AKG",(VLOOKUP(Table1[[#This Row],[SKU]],'[1]All Skus'!$A:$Y,20,FALSE)),""))</f>
        <v>0</v>
      </c>
      <c r="P257" s="25">
        <f>(IF((VLOOKUP(Table1[[#This Row],[SKU]],'[1]All Skus'!$A:$Y,2,FALSE))="AKG",(VLOOKUP(Table1[[#This Row],[SKU]],'[1]All Skus'!$A:$Y,21,FALSE)),""))</f>
        <v>0</v>
      </c>
      <c r="Q257" s="25">
        <f>(IF((VLOOKUP(Table1[[#This Row],[SKU]],'[1]All Skus'!$A:$Y,2,FALSE))="AKG",(VLOOKUP(Table1[[#This Row],[SKU]],'[1]All Skus'!$A:$Y,22,FALSE)),""))</f>
        <v>0</v>
      </c>
      <c r="R257" s="25">
        <f>(IF((VLOOKUP(Table1[[#This Row],[SKU]],'[1]All Skus'!$A:$Y,2,FALSE))="AKG",(VLOOKUP(Table1[[#This Row],[SKU]],'[1]All Skus'!$A:$Y,23,FALSE)),""))</f>
        <v>0</v>
      </c>
      <c r="S257" s="26">
        <f>(IF((VLOOKUP(Table1[[#This Row],[SKU]],'[1]All Skus'!$A:$Y,2,FALSE))="AKG",(VLOOKUP(Table1[[#This Row],[SKU]],'[1]All Skus'!$A:$Y,24,FALSE)),""))</f>
        <v>0</v>
      </c>
      <c r="T257" s="27">
        <v>255</v>
      </c>
    </row>
    <row r="258" spans="1:20" ht="15" customHeight="1" x14ac:dyDescent="0.3">
      <c r="A258" s="19" t="s">
        <v>275</v>
      </c>
      <c r="B258" s="20" t="str">
        <f>(IF((VLOOKUP(Table1[[#This Row],[SKU]],'[1]All Skus'!$A:$Y,2,FALSE))="AKG",(VLOOKUP(Table1[[#This Row],[SKU]],'[1]All Skus'!$A:$Y,3,FALSE)), ""))</f>
        <v>Wireless Mics</v>
      </c>
      <c r="C258" s="21" t="str">
        <f>(IF((VLOOKUP(Table1[[#This Row],[SKU]],'[1]All Skus'!$A:$Y,2,FALSE))="AKG",(VLOOKUP(Table1[[#This Row],[SKU]],'[1]All Skus'!$A:$Y,4,FALSE)),""))</f>
        <v>DPT TETRAD NON-EU</v>
      </c>
      <c r="D258" s="21" t="str">
        <f>(IF((VLOOKUP(Table1[[#This Row],[SKU]],'[1]All Skus'!$A:$Y,2,FALSE))="AKG",(VLOOKUP(Table1[[#This Row],[SKU]],'[1]All Skus'!$A:$Y,5,FALSE)),""))</f>
        <v>AT650000</v>
      </c>
      <c r="E258" s="21">
        <f>(IF((VLOOKUP(Table1[[#This Row],[SKU]],'[1]All Skus'!$A:$Y,2,FALSE))="AKG",(VLOOKUP(Table1[[#This Row],[SKU]],'[1]All Skus'!$A:$Y,6,FALSE)),""))</f>
        <v>0</v>
      </c>
      <c r="F258" s="21">
        <f>(IF((VLOOKUP(Table1[[#This Row],[SKU]],'[1]All Skus'!$A:$Y,2,FALSE))="AKG",(VLOOKUP(Table1[[#This Row],[SKU]],'[1]All Skus'!$A:$Y,7,FALSE)),""))</f>
        <v>0</v>
      </c>
      <c r="G258" s="22" t="str">
        <f>(IF((VLOOKUP(Table1[[#This Row],[SKU]],'[1]All Skus'!$A:$Y,2,FALSE))="AKG",(VLOOKUP(Table1[[#This Row],[SKU]],'[1]All Skus'!$A:$Y,8,FALSE)),""))</f>
        <v>Digital Microphone System Tetrad</v>
      </c>
      <c r="H258" s="22" t="str">
        <f>(IF((VLOOKUP(Table1[[#This Row],[SKU]],'[1]All Skus'!$A:$Y,2,FALSE))="AKG",(VLOOKUP(Table1[[#This Row],[SKU]],'[1]All Skus'!$A:$Y,9,FALSE)),""))</f>
        <v>Pocket transmitter</v>
      </c>
      <c r="I258" s="23">
        <f>(IF((VLOOKUP(Table1[[#This Row],[SKU]],'[1]All Skus'!$A:$Y,2,FALSE))="AKG",(VLOOKUP(Table1[[#This Row],[SKU]],'[1]All Skus'!$A:$Y,10,FALSE)),""))</f>
        <v>410</v>
      </c>
      <c r="J258" s="23">
        <f>(IF((VLOOKUP(Table1[[#This Row],[SKU]],'[1]All Skus'!$A:$Y,2,FALSE))="AKG",(VLOOKUP(Table1[[#This Row],[SKU]],'[1]All Skus'!$A:$Y,11,FALSE)),""))</f>
        <v>410</v>
      </c>
      <c r="K258" s="24">
        <f>(IF((VLOOKUP(Table1[[#This Row],[SKU]],'[1]All Skus'!$A:$Y,2,FALSE))="AKG",(VLOOKUP(Table1[[#This Row],[SKU]],'[1]All Skus'!$A:$Y,16,FALSE)),""))</f>
        <v>885038038658</v>
      </c>
      <c r="L258" s="24">
        <f>(IF((VLOOKUP(Table1[[#This Row],[SKU]],'[1]All Skus'!$A:$Y,2,FALSE))="AKG",(VLOOKUP(Table1[[#This Row],[SKU]],'[1]All Skus'!$A:$Y,17,FALSE)),""))</f>
        <v>9002761038651</v>
      </c>
      <c r="M258" s="25">
        <f>(IF((VLOOKUP(Table1[[#This Row],[SKU]],'[1]All Skus'!$A:$Y,2,FALSE))="AKG",(VLOOKUP(Table1[[#This Row],[SKU]],'[1]All Skus'!$A:$Y,18,FALSE)),""))</f>
        <v>15</v>
      </c>
      <c r="N258" s="25">
        <f>(IF((VLOOKUP(Table1[[#This Row],[SKU]],'[1]All Skus'!$A:$Y,2,FALSE))="AKG",(VLOOKUP(Table1[[#This Row],[SKU]],'[1]All Skus'!$A:$Y,19,FALSE)),""))</f>
        <v>21</v>
      </c>
      <c r="O258" s="25">
        <f>(IF((VLOOKUP(Table1[[#This Row],[SKU]],'[1]All Skus'!$A:$Y,2,FALSE))="AKG",(VLOOKUP(Table1[[#This Row],[SKU]],'[1]All Skus'!$A:$Y,20,FALSE)),""))</f>
        <v>3</v>
      </c>
      <c r="P258" s="25">
        <f>(IF((VLOOKUP(Table1[[#This Row],[SKU]],'[1]All Skus'!$A:$Y,2,FALSE))="AKG",(VLOOKUP(Table1[[#This Row],[SKU]],'[1]All Skus'!$A:$Y,21,FALSE)),""))</f>
        <v>2.4</v>
      </c>
      <c r="Q258" s="25" t="str">
        <f>(IF((VLOOKUP(Table1[[#This Row],[SKU]],'[1]All Skus'!$A:$Y,2,FALSE))="AKG",(VLOOKUP(Table1[[#This Row],[SKU]],'[1]All Skus'!$A:$Y,22,FALSE)),""))</f>
        <v>CN</v>
      </c>
      <c r="R258" s="25" t="str">
        <f>(IF((VLOOKUP(Table1[[#This Row],[SKU]],'[1]All Skus'!$A:$Y,2,FALSE))="AKG",(VLOOKUP(Table1[[#This Row],[SKU]],'[1]All Skus'!$A:$Y,23,FALSE)),""))</f>
        <v>Non Compliant</v>
      </c>
      <c r="S258" s="26" t="str">
        <f>(IF((VLOOKUP(Table1[[#This Row],[SKU]],'[1]All Skus'!$A:$Y,2,FALSE))="AKG",(VLOOKUP(Table1[[#This Row],[SKU]],'[1]All Skus'!$A:$Y,24,FALSE)),""))</f>
        <v>https://www.akg.com/dmstetrad-system.html</v>
      </c>
      <c r="T258" s="27">
        <v>256</v>
      </c>
    </row>
    <row r="259" spans="1:20" ht="15" customHeight="1" x14ac:dyDescent="0.3">
      <c r="A259" s="31" t="s">
        <v>276</v>
      </c>
      <c r="B259" s="20">
        <f>(IF((VLOOKUP(Table1[[#This Row],[SKU]],'[1]All Skus'!$A:$Y,2,FALSE))="AKG",(VLOOKUP(Table1[[#This Row],[SKU]],'[1]All Skus'!$A:$Y,3,FALSE)), ""))</f>
        <v>0</v>
      </c>
      <c r="C259" s="21">
        <f>(IF((VLOOKUP(Table1[[#This Row],[SKU]],'[1]All Skus'!$A:$Y,2,FALSE))="AKG",(VLOOKUP(Table1[[#This Row],[SKU]],'[1]All Skus'!$A:$Y,4,FALSE)),""))</f>
        <v>0</v>
      </c>
      <c r="D259" s="21">
        <f>(IF((VLOOKUP(Table1[[#This Row],[SKU]],'[1]All Skus'!$A:$Y,2,FALSE))="AKG",(VLOOKUP(Table1[[#This Row],[SKU]],'[1]All Skus'!$A:$Y,5,FALSE)),""))</f>
        <v>0</v>
      </c>
      <c r="E259" s="21">
        <f>(IF((VLOOKUP(Table1[[#This Row],[SKU]],'[1]All Skus'!$A:$Y,2,FALSE))="AKG",(VLOOKUP(Table1[[#This Row],[SKU]],'[1]All Skus'!$A:$Y,6,FALSE)),""))</f>
        <v>0</v>
      </c>
      <c r="F259" s="21">
        <f>(IF((VLOOKUP(Table1[[#This Row],[SKU]],'[1]All Skus'!$A:$Y,2,FALSE))="AKG",(VLOOKUP(Table1[[#This Row],[SKU]],'[1]All Skus'!$A:$Y,7,FALSE)),""))</f>
        <v>0</v>
      </c>
      <c r="G259" s="22">
        <f>(IF((VLOOKUP(Table1[[#This Row],[SKU]],'[1]All Skus'!$A:$Y,2,FALSE))="AKG",(VLOOKUP(Table1[[#This Row],[SKU]],'[1]All Skus'!$A:$Y,8,FALSE)),""))</f>
        <v>0</v>
      </c>
      <c r="H259" s="22">
        <f>(IF((VLOOKUP(Table1[[#This Row],[SKU]],'[1]All Skus'!$A:$Y,2,FALSE))="AKG",(VLOOKUP(Table1[[#This Row],[SKU]],'[1]All Skus'!$A:$Y,9,FALSE)),""))</f>
        <v>0</v>
      </c>
      <c r="I259" s="23">
        <f>(IF((VLOOKUP(Table1[[#This Row],[SKU]],'[1]All Skus'!$A:$Y,2,FALSE))="AKG",(VLOOKUP(Table1[[#This Row],[SKU]],'[1]All Skus'!$A:$Y,10,FALSE)),""))</f>
        <v>0</v>
      </c>
      <c r="J259" s="23">
        <f>(IF((VLOOKUP(Table1[[#This Row],[SKU]],'[1]All Skus'!$A:$Y,2,FALSE))="AKG",(VLOOKUP(Table1[[#This Row],[SKU]],'[1]All Skus'!$A:$Y,11,FALSE)),""))</f>
        <v>0</v>
      </c>
      <c r="K259" s="24">
        <f>(IF((VLOOKUP(Table1[[#This Row],[SKU]],'[1]All Skus'!$A:$Y,2,FALSE))="AKG",(VLOOKUP(Table1[[#This Row],[SKU]],'[1]All Skus'!$A:$Y,16,FALSE)),""))</f>
        <v>0</v>
      </c>
      <c r="L259" s="24">
        <f>(IF((VLOOKUP(Table1[[#This Row],[SKU]],'[1]All Skus'!$A:$Y,2,FALSE))="AKG",(VLOOKUP(Table1[[#This Row],[SKU]],'[1]All Skus'!$A:$Y,17,FALSE)),""))</f>
        <v>0</v>
      </c>
      <c r="M259" s="25">
        <f>(IF((VLOOKUP(Table1[[#This Row],[SKU]],'[1]All Skus'!$A:$Y,2,FALSE))="AKG",(VLOOKUP(Table1[[#This Row],[SKU]],'[1]All Skus'!$A:$Y,18,FALSE)),""))</f>
        <v>0</v>
      </c>
      <c r="N259" s="25">
        <f>(IF((VLOOKUP(Table1[[#This Row],[SKU]],'[1]All Skus'!$A:$Y,2,FALSE))="AKG",(VLOOKUP(Table1[[#This Row],[SKU]],'[1]All Skus'!$A:$Y,19,FALSE)),""))</f>
        <v>0</v>
      </c>
      <c r="O259" s="25">
        <f>(IF((VLOOKUP(Table1[[#This Row],[SKU]],'[1]All Skus'!$A:$Y,2,FALSE))="AKG",(VLOOKUP(Table1[[#This Row],[SKU]],'[1]All Skus'!$A:$Y,20,FALSE)),""))</f>
        <v>0</v>
      </c>
      <c r="P259" s="25">
        <f>(IF((VLOOKUP(Table1[[#This Row],[SKU]],'[1]All Skus'!$A:$Y,2,FALSE))="AKG",(VLOOKUP(Table1[[#This Row],[SKU]],'[1]All Skus'!$A:$Y,21,FALSE)),""))</f>
        <v>0</v>
      </c>
      <c r="Q259" s="25">
        <f>(IF((VLOOKUP(Table1[[#This Row],[SKU]],'[1]All Skus'!$A:$Y,2,FALSE))="AKG",(VLOOKUP(Table1[[#This Row],[SKU]],'[1]All Skus'!$A:$Y,22,FALSE)),""))</f>
        <v>0</v>
      </c>
      <c r="R259" s="25">
        <f>(IF((VLOOKUP(Table1[[#This Row],[SKU]],'[1]All Skus'!$A:$Y,2,FALSE))="AKG",(VLOOKUP(Table1[[#This Row],[SKU]],'[1]All Skus'!$A:$Y,23,FALSE)),""))</f>
        <v>0</v>
      </c>
      <c r="S259" s="26">
        <f>(IF((VLOOKUP(Table1[[#This Row],[SKU]],'[1]All Skus'!$A:$Y,2,FALSE))="AKG",(VLOOKUP(Table1[[#This Row],[SKU]],'[1]All Skus'!$A:$Y,24,FALSE)),""))</f>
        <v>0</v>
      </c>
      <c r="T259" s="27">
        <v>257</v>
      </c>
    </row>
    <row r="260" spans="1:20" ht="15" customHeight="1" x14ac:dyDescent="0.3">
      <c r="A260" s="28" t="s">
        <v>277</v>
      </c>
      <c r="B260" s="20">
        <f>(IF((VLOOKUP(Table1[[#This Row],[SKU]],'[1]All Skus'!$A:$Y,2,FALSE))="AKG",(VLOOKUP(Table1[[#This Row],[SKU]],'[1]All Skus'!$A:$Y,3,FALSE)), ""))</f>
        <v>0</v>
      </c>
      <c r="C260" s="21">
        <f>(IF((VLOOKUP(Table1[[#This Row],[SKU]],'[1]All Skus'!$A:$Y,2,FALSE))="AKG",(VLOOKUP(Table1[[#This Row],[SKU]],'[1]All Skus'!$A:$Y,4,FALSE)),""))</f>
        <v>0</v>
      </c>
      <c r="D260" s="21">
        <f>(IF((VLOOKUP(Table1[[#This Row],[SKU]],'[1]All Skus'!$A:$Y,2,FALSE))="AKG",(VLOOKUP(Table1[[#This Row],[SKU]],'[1]All Skus'!$A:$Y,5,FALSE)),""))</f>
        <v>0</v>
      </c>
      <c r="E260" s="21">
        <f>(IF((VLOOKUP(Table1[[#This Row],[SKU]],'[1]All Skus'!$A:$Y,2,FALSE))="AKG",(VLOOKUP(Table1[[#This Row],[SKU]],'[1]All Skus'!$A:$Y,6,FALSE)),""))</f>
        <v>0</v>
      </c>
      <c r="F260" s="21">
        <f>(IF((VLOOKUP(Table1[[#This Row],[SKU]],'[1]All Skus'!$A:$Y,2,FALSE))="AKG",(VLOOKUP(Table1[[#This Row],[SKU]],'[1]All Skus'!$A:$Y,7,FALSE)),""))</f>
        <v>0</v>
      </c>
      <c r="G260" s="22">
        <f>(IF((VLOOKUP(Table1[[#This Row],[SKU]],'[1]All Skus'!$A:$Y,2,FALSE))="AKG",(VLOOKUP(Table1[[#This Row],[SKU]],'[1]All Skus'!$A:$Y,8,FALSE)),""))</f>
        <v>0</v>
      </c>
      <c r="H260" s="22">
        <f>(IF((VLOOKUP(Table1[[#This Row],[SKU]],'[1]All Skus'!$A:$Y,2,FALSE))="AKG",(VLOOKUP(Table1[[#This Row],[SKU]],'[1]All Skus'!$A:$Y,9,FALSE)),""))</f>
        <v>0</v>
      </c>
      <c r="I260" s="23">
        <f>(IF((VLOOKUP(Table1[[#This Row],[SKU]],'[1]All Skus'!$A:$Y,2,FALSE))="AKG",(VLOOKUP(Table1[[#This Row],[SKU]],'[1]All Skus'!$A:$Y,10,FALSE)),""))</f>
        <v>0</v>
      </c>
      <c r="J260" s="23">
        <f>(IF((VLOOKUP(Table1[[#This Row],[SKU]],'[1]All Skus'!$A:$Y,2,FALSE))="AKG",(VLOOKUP(Table1[[#This Row],[SKU]],'[1]All Skus'!$A:$Y,11,FALSE)),""))</f>
        <v>0</v>
      </c>
      <c r="K260" s="24">
        <f>(IF((VLOOKUP(Table1[[#This Row],[SKU]],'[1]All Skus'!$A:$Y,2,FALSE))="AKG",(VLOOKUP(Table1[[#This Row],[SKU]],'[1]All Skus'!$A:$Y,16,FALSE)),""))</f>
        <v>0</v>
      </c>
      <c r="L260" s="24">
        <f>(IF((VLOOKUP(Table1[[#This Row],[SKU]],'[1]All Skus'!$A:$Y,2,FALSE))="AKG",(VLOOKUP(Table1[[#This Row],[SKU]],'[1]All Skus'!$A:$Y,17,FALSE)),""))</f>
        <v>0</v>
      </c>
      <c r="M260" s="25">
        <f>(IF((VLOOKUP(Table1[[#This Row],[SKU]],'[1]All Skus'!$A:$Y,2,FALSE))="AKG",(VLOOKUP(Table1[[#This Row],[SKU]],'[1]All Skus'!$A:$Y,18,FALSE)),""))</f>
        <v>0</v>
      </c>
      <c r="N260" s="25">
        <f>(IF((VLOOKUP(Table1[[#This Row],[SKU]],'[1]All Skus'!$A:$Y,2,FALSE))="AKG",(VLOOKUP(Table1[[#This Row],[SKU]],'[1]All Skus'!$A:$Y,19,FALSE)),""))</f>
        <v>0</v>
      </c>
      <c r="O260" s="25">
        <f>(IF((VLOOKUP(Table1[[#This Row],[SKU]],'[1]All Skus'!$A:$Y,2,FALSE))="AKG",(VLOOKUP(Table1[[#This Row],[SKU]],'[1]All Skus'!$A:$Y,20,FALSE)),""))</f>
        <v>0</v>
      </c>
      <c r="P260" s="25">
        <f>(IF((VLOOKUP(Table1[[#This Row],[SKU]],'[1]All Skus'!$A:$Y,2,FALSE))="AKG",(VLOOKUP(Table1[[#This Row],[SKU]],'[1]All Skus'!$A:$Y,21,FALSE)),""))</f>
        <v>0</v>
      </c>
      <c r="Q260" s="25">
        <f>(IF((VLOOKUP(Table1[[#This Row],[SKU]],'[1]All Skus'!$A:$Y,2,FALSE))="AKG",(VLOOKUP(Table1[[#This Row],[SKU]],'[1]All Skus'!$A:$Y,22,FALSE)),""))</f>
        <v>0</v>
      </c>
      <c r="R260" s="25">
        <f>(IF((VLOOKUP(Table1[[#This Row],[SKU]],'[1]All Skus'!$A:$Y,2,FALSE))="AKG",(VLOOKUP(Table1[[#This Row],[SKU]],'[1]All Skus'!$A:$Y,23,FALSE)),""))</f>
        <v>0</v>
      </c>
      <c r="S260" s="26">
        <f>(IF((VLOOKUP(Table1[[#This Row],[SKU]],'[1]All Skus'!$A:$Y,2,FALSE))="AKG",(VLOOKUP(Table1[[#This Row],[SKU]],'[1]All Skus'!$A:$Y,24,FALSE)),""))</f>
        <v>0</v>
      </c>
      <c r="T260" s="27">
        <v>258</v>
      </c>
    </row>
    <row r="261" spans="1:20" ht="15" customHeight="1" x14ac:dyDescent="0.3">
      <c r="A261" s="19" t="s">
        <v>278</v>
      </c>
      <c r="B261" s="20" t="str">
        <f>(IF((VLOOKUP(Table1[[#This Row],[SKU]],'[1]All Skus'!$A:$Y,2,FALSE))="AKG",(VLOOKUP(Table1[[#This Row],[SKU]],'[1]All Skus'!$A:$Y,3,FALSE)), ""))</f>
        <v>Wireless Mics</v>
      </c>
      <c r="C261" s="21" t="str">
        <f>(IF((VLOOKUP(Table1[[#This Row],[SKU]],'[1]All Skus'!$A:$Y,2,FALSE))="AKG",(VLOOKUP(Table1[[#This Row],[SKU]],'[1]All Skus'!$A:$Y,4,FALSE)),""))</f>
        <v>D5 WL1</v>
      </c>
      <c r="D261" s="21" t="str">
        <f>(IF((VLOOKUP(Table1[[#This Row],[SKU]],'[1]All Skus'!$A:$Y,2,FALSE))="AKG",(VLOOKUP(Table1[[#This Row],[SKU]],'[1]All Skus'!$A:$Y,5,FALSE)),""))</f>
        <v>JBL025</v>
      </c>
      <c r="E261" s="21">
        <f>(IF((VLOOKUP(Table1[[#This Row],[SKU]],'[1]All Skus'!$A:$Y,2,FALSE))="AKG",(VLOOKUP(Table1[[#This Row],[SKU]],'[1]All Skus'!$A:$Y,6,FALSE)),""))</f>
        <v>0</v>
      </c>
      <c r="F261" s="21">
        <f>(IF((VLOOKUP(Table1[[#This Row],[SKU]],'[1]All Skus'!$A:$Y,2,FALSE))="AKG",(VLOOKUP(Table1[[#This Row],[SKU]],'[1]All Skus'!$A:$Y,7,FALSE)),""))</f>
        <v>0</v>
      </c>
      <c r="G261" s="22" t="str">
        <f>(IF((VLOOKUP(Table1[[#This Row],[SKU]],'[1]All Skus'!$A:$Y,2,FALSE))="AKG",(VLOOKUP(Table1[[#This Row],[SKU]],'[1]All Skus'!$A:$Y,8,FALSE)),""))</f>
        <v>Microphone Head</v>
      </c>
      <c r="H261" s="22" t="str">
        <f>(IF((VLOOKUP(Table1[[#This Row],[SKU]],'[1]All Skus'!$A:$Y,2,FALSE))="AKG",(VLOOKUP(Table1[[#This Row],[SKU]],'[1]All Skus'!$A:$Y,9,FALSE)),""))</f>
        <v>Microphone head with D5 acoustic</v>
      </c>
      <c r="I261" s="23">
        <f>(IF((VLOOKUP(Table1[[#This Row],[SKU]],'[1]All Skus'!$A:$Y,2,FALSE))="AKG",(VLOOKUP(Table1[[#This Row],[SKU]],'[1]All Skus'!$A:$Y,10,FALSE)),""))</f>
        <v>210</v>
      </c>
      <c r="J261" s="23">
        <f>(IF((VLOOKUP(Table1[[#This Row],[SKU]],'[1]All Skus'!$A:$Y,2,FALSE))="AKG",(VLOOKUP(Table1[[#This Row],[SKU]],'[1]All Skus'!$A:$Y,11,FALSE)),""))</f>
        <v>170</v>
      </c>
      <c r="K261" s="24">
        <f>(IF((VLOOKUP(Table1[[#This Row],[SKU]],'[1]All Skus'!$A:$Y,2,FALSE))="AKG",(VLOOKUP(Table1[[#This Row],[SKU]],'[1]All Skus'!$A:$Y,16,FALSE)),""))</f>
        <v>885038019503</v>
      </c>
      <c r="L261" s="24">
        <f>(IF((VLOOKUP(Table1[[#This Row],[SKU]],'[1]All Skus'!$A:$Y,2,FALSE))="AKG",(VLOOKUP(Table1[[#This Row],[SKU]],'[1]All Skus'!$A:$Y,17,FALSE)),""))</f>
        <v>9002761019506</v>
      </c>
      <c r="M261" s="25">
        <f>(IF((VLOOKUP(Table1[[#This Row],[SKU]],'[1]All Skus'!$A:$Y,2,FALSE))="AKG",(VLOOKUP(Table1[[#This Row],[SKU]],'[1]All Skus'!$A:$Y,18,FALSE)),""))</f>
        <v>3</v>
      </c>
      <c r="N261" s="25">
        <f>(IF((VLOOKUP(Table1[[#This Row],[SKU]],'[1]All Skus'!$A:$Y,2,FALSE))="AKG",(VLOOKUP(Table1[[#This Row],[SKU]],'[1]All Skus'!$A:$Y,19,FALSE)),""))</f>
        <v>3</v>
      </c>
      <c r="O261" s="25">
        <f>(IF((VLOOKUP(Table1[[#This Row],[SKU]],'[1]All Skus'!$A:$Y,2,FALSE))="AKG",(VLOOKUP(Table1[[#This Row],[SKU]],'[1]All Skus'!$A:$Y,20,FALSE)),""))</f>
        <v>5</v>
      </c>
      <c r="P261" s="25">
        <f>(IF((VLOOKUP(Table1[[#This Row],[SKU]],'[1]All Skus'!$A:$Y,2,FALSE))="AKG",(VLOOKUP(Table1[[#This Row],[SKU]],'[1]All Skus'!$A:$Y,21,FALSE)),""))</f>
        <v>2.4</v>
      </c>
      <c r="Q261" s="25" t="str">
        <f>(IF((VLOOKUP(Table1[[#This Row],[SKU]],'[1]All Skus'!$A:$Y,2,FALSE))="AKG",(VLOOKUP(Table1[[#This Row],[SKU]],'[1]All Skus'!$A:$Y,22,FALSE)),""))</f>
        <v>CN</v>
      </c>
      <c r="R261" s="25" t="str">
        <f>(IF((VLOOKUP(Table1[[#This Row],[SKU]],'[1]All Skus'!$A:$Y,2,FALSE))="AKG",(VLOOKUP(Table1[[#This Row],[SKU]],'[1]All Skus'!$A:$Y,23,FALSE)),""))</f>
        <v>Non Compliant</v>
      </c>
      <c r="S261" s="26" t="str">
        <f>(IF((VLOOKUP(Table1[[#This Row],[SKU]],'[1]All Skus'!$A:$Y,2,FALSE))="AKG",(VLOOKUP(Table1[[#This Row],[SKU]],'[1]All Skus'!$A:$Y,24,FALSE)),""))</f>
        <v>https://www.akg.com/Wireless/Wireless%20Accessories/3082X00010.html</v>
      </c>
      <c r="T261" s="27">
        <v>259</v>
      </c>
    </row>
    <row r="262" spans="1:20" ht="15" customHeight="1" x14ac:dyDescent="0.3">
      <c r="A262" s="19" t="s">
        <v>279</v>
      </c>
      <c r="B262" s="20" t="str">
        <f>(IF((VLOOKUP(Table1[[#This Row],[SKU]],'[1]All Skus'!$A:$Y,2,FALSE))="AKG",(VLOOKUP(Table1[[#This Row],[SKU]],'[1]All Skus'!$A:$Y,3,FALSE)), ""))</f>
        <v>Wireless Mics</v>
      </c>
      <c r="C262" s="21" t="str">
        <f>(IF((VLOOKUP(Table1[[#This Row],[SKU]],'[1]All Skus'!$A:$Y,2,FALSE))="AKG",(VLOOKUP(Table1[[#This Row],[SKU]],'[1]All Skus'!$A:$Y,4,FALSE)),""))</f>
        <v>C5 WL1</v>
      </c>
      <c r="D262" s="21" t="str">
        <f>(IF((VLOOKUP(Table1[[#This Row],[SKU]],'[1]All Skus'!$A:$Y,2,FALSE))="AKG",(VLOOKUP(Table1[[#This Row],[SKU]],'[1]All Skus'!$A:$Y,5,FALSE)),""))</f>
        <v>AT690091</v>
      </c>
      <c r="E262" s="21">
        <f>(IF((VLOOKUP(Table1[[#This Row],[SKU]],'[1]All Skus'!$A:$Y,2,FALSE))="AKG",(VLOOKUP(Table1[[#This Row],[SKU]],'[1]All Skus'!$A:$Y,6,FALSE)),""))</f>
        <v>0</v>
      </c>
      <c r="F262" s="21">
        <f>(IF((VLOOKUP(Table1[[#This Row],[SKU]],'[1]All Skus'!$A:$Y,2,FALSE))="AKG",(VLOOKUP(Table1[[#This Row],[SKU]],'[1]All Skus'!$A:$Y,7,FALSE)),""))</f>
        <v>0</v>
      </c>
      <c r="G262" s="22" t="str">
        <f>(IF((VLOOKUP(Table1[[#This Row],[SKU]],'[1]All Skus'!$A:$Y,2,FALSE))="AKG",(VLOOKUP(Table1[[#This Row],[SKU]],'[1]All Skus'!$A:$Y,8,FALSE)),""))</f>
        <v>Microphone Head</v>
      </c>
      <c r="H262" s="22" t="str">
        <f>(IF((VLOOKUP(Table1[[#This Row],[SKU]],'[1]All Skus'!$A:$Y,2,FALSE))="AKG",(VLOOKUP(Table1[[#This Row],[SKU]],'[1]All Skus'!$A:$Y,9,FALSE)),""))</f>
        <v>Microphone head with C5 acoustic</v>
      </c>
      <c r="I262" s="23">
        <f>(IF((VLOOKUP(Table1[[#This Row],[SKU]],'[1]All Skus'!$A:$Y,2,FALSE))="AKG",(VLOOKUP(Table1[[#This Row],[SKU]],'[1]All Skus'!$A:$Y,10,FALSE)),""))</f>
        <v>360</v>
      </c>
      <c r="J262" s="23">
        <f>(IF((VLOOKUP(Table1[[#This Row],[SKU]],'[1]All Skus'!$A:$Y,2,FALSE))="AKG",(VLOOKUP(Table1[[#This Row],[SKU]],'[1]All Skus'!$A:$Y,11,FALSE)),""))</f>
        <v>290</v>
      </c>
      <c r="K262" s="24">
        <f>(IF((VLOOKUP(Table1[[#This Row],[SKU]],'[1]All Skus'!$A:$Y,2,FALSE))="AKG",(VLOOKUP(Table1[[#This Row],[SKU]],'[1]All Skus'!$A:$Y,16,FALSE)),""))</f>
        <v>885038019510</v>
      </c>
      <c r="L262" s="24">
        <f>(IF((VLOOKUP(Table1[[#This Row],[SKU]],'[1]All Skus'!$A:$Y,2,FALSE))="AKG",(VLOOKUP(Table1[[#This Row],[SKU]],'[1]All Skus'!$A:$Y,17,FALSE)),""))</f>
        <v>9002761019513</v>
      </c>
      <c r="M262" s="25">
        <f>(IF((VLOOKUP(Table1[[#This Row],[SKU]],'[1]All Skus'!$A:$Y,2,FALSE))="AKG",(VLOOKUP(Table1[[#This Row],[SKU]],'[1]All Skus'!$A:$Y,18,FALSE)),""))</f>
        <v>3</v>
      </c>
      <c r="N262" s="25">
        <f>(IF((VLOOKUP(Table1[[#This Row],[SKU]],'[1]All Skus'!$A:$Y,2,FALSE))="AKG",(VLOOKUP(Table1[[#This Row],[SKU]],'[1]All Skus'!$A:$Y,19,FALSE)),""))</f>
        <v>3</v>
      </c>
      <c r="O262" s="25">
        <f>(IF((VLOOKUP(Table1[[#This Row],[SKU]],'[1]All Skus'!$A:$Y,2,FALSE))="AKG",(VLOOKUP(Table1[[#This Row],[SKU]],'[1]All Skus'!$A:$Y,20,FALSE)),""))</f>
        <v>5</v>
      </c>
      <c r="P262" s="25">
        <f>(IF((VLOOKUP(Table1[[#This Row],[SKU]],'[1]All Skus'!$A:$Y,2,FALSE))="AKG",(VLOOKUP(Table1[[#This Row],[SKU]],'[1]All Skus'!$A:$Y,21,FALSE)),""))</f>
        <v>6.8</v>
      </c>
      <c r="Q262" s="25" t="str">
        <f>(IF((VLOOKUP(Table1[[#This Row],[SKU]],'[1]All Skus'!$A:$Y,2,FALSE))="AKG",(VLOOKUP(Table1[[#This Row],[SKU]],'[1]All Skus'!$A:$Y,22,FALSE)),""))</f>
        <v>CN</v>
      </c>
      <c r="R262" s="25" t="str">
        <f>(IF((VLOOKUP(Table1[[#This Row],[SKU]],'[1]All Skus'!$A:$Y,2,FALSE))="AKG",(VLOOKUP(Table1[[#This Row],[SKU]],'[1]All Skus'!$A:$Y,23,FALSE)),""))</f>
        <v>Non Compliant</v>
      </c>
      <c r="S262" s="26" t="str">
        <f>(IF((VLOOKUP(Table1[[#This Row],[SKU]],'[1]All Skus'!$A:$Y,2,FALSE))="AKG",(VLOOKUP(Table1[[#This Row],[SKU]],'[1]All Skus'!$A:$Y,24,FALSE)),""))</f>
        <v>https://www.akg.com/Wireless/Wireless%20Accessories/3082X00020.html</v>
      </c>
      <c r="T262" s="27">
        <v>260</v>
      </c>
    </row>
    <row r="263" spans="1:20" ht="15" customHeight="1" x14ac:dyDescent="0.3">
      <c r="A263" s="19" t="s">
        <v>280</v>
      </c>
      <c r="B263" s="20" t="str">
        <f>(IF((VLOOKUP(Table1[[#This Row],[SKU]],'[1]All Skus'!$A:$Y,2,FALSE))="AKG",(VLOOKUP(Table1[[#This Row],[SKU]],'[1]All Skus'!$A:$Y,3,FALSE)), ""))</f>
        <v>Handheld Vocal Microphone</v>
      </c>
      <c r="C263" s="21" t="str">
        <f>(IF((VLOOKUP(Table1[[#This Row],[SKU]],'[1]All Skus'!$A:$Y,2,FALSE))="AKG",(VLOOKUP(Table1[[#This Row],[SKU]],'[1]All Skus'!$A:$Y,4,FALSE)),""))</f>
        <v>C7 WL1</v>
      </c>
      <c r="D263" s="21" t="str">
        <f>(IF((VLOOKUP(Table1[[#This Row],[SKU]],'[1]All Skus'!$A:$Y,2,FALSE))="AKG",(VLOOKUP(Table1[[#This Row],[SKU]],'[1]All Skus'!$A:$Y,5,FALSE)),""))</f>
        <v>AT410010</v>
      </c>
      <c r="E263" s="21">
        <f>(IF((VLOOKUP(Table1[[#This Row],[SKU]],'[1]All Skus'!$A:$Y,2,FALSE))="AKG",(VLOOKUP(Table1[[#This Row],[SKU]],'[1]All Skus'!$A:$Y,6,FALSE)),""))</f>
        <v>0</v>
      </c>
      <c r="F263" s="21">
        <f>(IF((VLOOKUP(Table1[[#This Row],[SKU]],'[1]All Skus'!$A:$Y,2,FALSE))="AKG",(VLOOKUP(Table1[[#This Row],[SKU]],'[1]All Skus'!$A:$Y,7,FALSE)),""))</f>
        <v>0</v>
      </c>
      <c r="G263" s="22" t="str">
        <f>(IF((VLOOKUP(Table1[[#This Row],[SKU]],'[1]All Skus'!$A:$Y,2,FALSE))="AKG",(VLOOKUP(Table1[[#This Row],[SKU]],'[1]All Skus'!$A:$Y,8,FALSE)),""))</f>
        <v>Handheld Vocal Microphone</v>
      </c>
      <c r="H263" s="22" t="str">
        <f>(IF((VLOOKUP(Table1[[#This Row],[SKU]],'[1]All Skus'!$A:$Y,2,FALSE))="AKG",(VLOOKUP(Table1[[#This Row],[SKU]],'[1]All Skus'!$A:$Y,9,FALSE)),""))</f>
        <v>Microphone head with C7 acoustic for wireless systems DMS800 and WMS4500</v>
      </c>
      <c r="I263" s="23">
        <f>(IF((VLOOKUP(Table1[[#This Row],[SKU]],'[1]All Skus'!$A:$Y,2,FALSE))="AKG",(VLOOKUP(Table1[[#This Row],[SKU]],'[1]All Skus'!$A:$Y,10,FALSE)),""))</f>
        <v>440</v>
      </c>
      <c r="J263" s="23">
        <f>(IF((VLOOKUP(Table1[[#This Row],[SKU]],'[1]All Skus'!$A:$Y,2,FALSE))="AKG",(VLOOKUP(Table1[[#This Row],[SKU]],'[1]All Skus'!$A:$Y,11,FALSE)),""))</f>
        <v>359</v>
      </c>
      <c r="K263" s="24">
        <f>(IF((VLOOKUP(Table1[[#This Row],[SKU]],'[1]All Skus'!$A:$Y,2,FALSE))="AKG",(VLOOKUP(Table1[[#This Row],[SKU]],'[1]All Skus'!$A:$Y,16,FALSE)),""))</f>
        <v>885038040149</v>
      </c>
      <c r="L263" s="24">
        <f>(IF((VLOOKUP(Table1[[#This Row],[SKU]],'[1]All Skus'!$A:$Y,2,FALSE))="AKG",(VLOOKUP(Table1[[#This Row],[SKU]],'[1]All Skus'!$A:$Y,17,FALSE)),""))</f>
        <v>9002761040142</v>
      </c>
      <c r="M263" s="25">
        <f>(IF((VLOOKUP(Table1[[#This Row],[SKU]],'[1]All Skus'!$A:$Y,2,FALSE))="AKG",(VLOOKUP(Table1[[#This Row],[SKU]],'[1]All Skus'!$A:$Y,18,FALSE)),""))</f>
        <v>3</v>
      </c>
      <c r="N263" s="25">
        <f>(IF((VLOOKUP(Table1[[#This Row],[SKU]],'[1]All Skus'!$A:$Y,2,FALSE))="AKG",(VLOOKUP(Table1[[#This Row],[SKU]],'[1]All Skus'!$A:$Y,19,FALSE)),""))</f>
        <v>4</v>
      </c>
      <c r="O263" s="25">
        <f>(IF((VLOOKUP(Table1[[#This Row],[SKU]],'[1]All Skus'!$A:$Y,2,FALSE))="AKG",(VLOOKUP(Table1[[#This Row],[SKU]],'[1]All Skus'!$A:$Y,20,FALSE)),""))</f>
        <v>3.25</v>
      </c>
      <c r="P263" s="25">
        <f>(IF((VLOOKUP(Table1[[#This Row],[SKU]],'[1]All Skus'!$A:$Y,2,FALSE))="AKG",(VLOOKUP(Table1[[#This Row],[SKU]],'[1]All Skus'!$A:$Y,21,FALSE)),""))</f>
        <v>3.2</v>
      </c>
      <c r="Q263" s="25" t="str">
        <f>(IF((VLOOKUP(Table1[[#This Row],[SKU]],'[1]All Skus'!$A:$Y,2,FALSE))="AKG",(VLOOKUP(Table1[[#This Row],[SKU]],'[1]All Skus'!$A:$Y,22,FALSE)),""))</f>
        <v>CN</v>
      </c>
      <c r="R263" s="25" t="str">
        <f>(IF((VLOOKUP(Table1[[#This Row],[SKU]],'[1]All Skus'!$A:$Y,2,FALSE))="AKG",(VLOOKUP(Table1[[#This Row],[SKU]],'[1]All Skus'!$A:$Y,23,FALSE)),""))</f>
        <v>Non Compliant</v>
      </c>
      <c r="S263" s="26" t="str">
        <f>(IF((VLOOKUP(Table1[[#This Row],[SKU]],'[1]All Skus'!$A:$Y,2,FALSE))="AKG",(VLOOKUP(Table1[[#This Row],[SKU]],'[1]All Skus'!$A:$Y,24,FALSE)),""))</f>
        <v>https://www.akg.com/Wireless/Wireless%20Accessories/3438X00030.html</v>
      </c>
      <c r="T263" s="27">
        <v>261</v>
      </c>
    </row>
    <row r="264" spans="1:20" ht="15" customHeight="1" x14ac:dyDescent="0.3">
      <c r="A264" s="19" t="s">
        <v>281</v>
      </c>
      <c r="B264" s="20" t="str">
        <f>(IF((VLOOKUP(Table1[[#This Row],[SKU]],'[1]All Skus'!$A:$Y,2,FALSE))="AKG",(VLOOKUP(Table1[[#This Row],[SKU]],'[1]All Skus'!$A:$Y,3,FALSE)), ""))</f>
        <v>Wireless Mics</v>
      </c>
      <c r="C264" s="21" t="str">
        <f>(IF((VLOOKUP(Table1[[#This Row],[SKU]],'[1]All Skus'!$A:$Y,2,FALSE))="AKG",(VLOOKUP(Table1[[#This Row],[SKU]],'[1]All Skus'!$A:$Y,4,FALSE)),""))</f>
        <v>D7 WL1</v>
      </c>
      <c r="D264" s="21" t="str">
        <f>(IF((VLOOKUP(Table1[[#This Row],[SKU]],'[1]All Skus'!$A:$Y,2,FALSE))="AKG",(VLOOKUP(Table1[[#This Row],[SKU]],'[1]All Skus'!$A:$Y,5,FALSE)),""))</f>
        <v>AT690091</v>
      </c>
      <c r="E264" s="21">
        <f>(IF((VLOOKUP(Table1[[#This Row],[SKU]],'[1]All Skus'!$A:$Y,2,FALSE))="AKG",(VLOOKUP(Table1[[#This Row],[SKU]],'[1]All Skus'!$A:$Y,6,FALSE)),""))</f>
        <v>0</v>
      </c>
      <c r="F264" s="21">
        <f>(IF((VLOOKUP(Table1[[#This Row],[SKU]],'[1]All Skus'!$A:$Y,2,FALSE))="AKG",(VLOOKUP(Table1[[#This Row],[SKU]],'[1]All Skus'!$A:$Y,7,FALSE)),""))</f>
        <v>0</v>
      </c>
      <c r="G264" s="22" t="str">
        <f>(IF((VLOOKUP(Table1[[#This Row],[SKU]],'[1]All Skus'!$A:$Y,2,FALSE))="AKG",(VLOOKUP(Table1[[#This Row],[SKU]],'[1]All Skus'!$A:$Y,8,FALSE)),""))</f>
        <v>Microphone Head</v>
      </c>
      <c r="H264" s="22" t="str">
        <f>(IF((VLOOKUP(Table1[[#This Row],[SKU]],'[1]All Skus'!$A:$Y,2,FALSE))="AKG",(VLOOKUP(Table1[[#This Row],[SKU]],'[1]All Skus'!$A:$Y,9,FALSE)),""))</f>
        <v>Microphone head with D7 acoustic</v>
      </c>
      <c r="I264" s="23">
        <f>(IF((VLOOKUP(Table1[[#This Row],[SKU]],'[1]All Skus'!$A:$Y,2,FALSE))="AKG",(VLOOKUP(Table1[[#This Row],[SKU]],'[1]All Skus'!$A:$Y,10,FALSE)),""))</f>
        <v>365</v>
      </c>
      <c r="J264" s="23">
        <f>(IF((VLOOKUP(Table1[[#This Row],[SKU]],'[1]All Skus'!$A:$Y,2,FALSE))="AKG",(VLOOKUP(Table1[[#This Row],[SKU]],'[1]All Skus'!$A:$Y,11,FALSE)),""))</f>
        <v>295</v>
      </c>
      <c r="K264" s="24">
        <f>(IF((VLOOKUP(Table1[[#This Row],[SKU]],'[1]All Skus'!$A:$Y,2,FALSE))="AKG",(VLOOKUP(Table1[[#This Row],[SKU]],'[1]All Skus'!$A:$Y,16,FALSE)),""))</f>
        <v>885038024477</v>
      </c>
      <c r="L264" s="24">
        <f>(IF((VLOOKUP(Table1[[#This Row],[SKU]],'[1]All Skus'!$A:$Y,2,FALSE))="AKG",(VLOOKUP(Table1[[#This Row],[SKU]],'[1]All Skus'!$A:$Y,17,FALSE)),""))</f>
        <v>9002761024470</v>
      </c>
      <c r="M264" s="25">
        <f>(IF((VLOOKUP(Table1[[#This Row],[SKU]],'[1]All Skus'!$A:$Y,2,FALSE))="AKG",(VLOOKUP(Table1[[#This Row],[SKU]],'[1]All Skus'!$A:$Y,18,FALSE)),""))</f>
        <v>4</v>
      </c>
      <c r="N264" s="25">
        <f>(IF((VLOOKUP(Table1[[#This Row],[SKU]],'[1]All Skus'!$A:$Y,2,FALSE))="AKG",(VLOOKUP(Table1[[#This Row],[SKU]],'[1]All Skus'!$A:$Y,19,FALSE)),""))</f>
        <v>3</v>
      </c>
      <c r="O264" s="25">
        <f>(IF((VLOOKUP(Table1[[#This Row],[SKU]],'[1]All Skus'!$A:$Y,2,FALSE))="AKG",(VLOOKUP(Table1[[#This Row],[SKU]],'[1]All Skus'!$A:$Y,20,FALSE)),""))</f>
        <v>5</v>
      </c>
      <c r="P264" s="25">
        <f>(IF((VLOOKUP(Table1[[#This Row],[SKU]],'[1]All Skus'!$A:$Y,2,FALSE))="AKG",(VLOOKUP(Table1[[#This Row],[SKU]],'[1]All Skus'!$A:$Y,21,FALSE)),""))</f>
        <v>5.2</v>
      </c>
      <c r="Q264" s="25" t="str">
        <f>(IF((VLOOKUP(Table1[[#This Row],[SKU]],'[1]All Skus'!$A:$Y,2,FALSE))="AKG",(VLOOKUP(Table1[[#This Row],[SKU]],'[1]All Skus'!$A:$Y,22,FALSE)),""))</f>
        <v>CN</v>
      </c>
      <c r="R264" s="25" t="str">
        <f>(IF((VLOOKUP(Table1[[#This Row],[SKU]],'[1]All Skus'!$A:$Y,2,FALSE))="AKG",(VLOOKUP(Table1[[#This Row],[SKU]],'[1]All Skus'!$A:$Y,23,FALSE)),""))</f>
        <v>Non Compliant</v>
      </c>
      <c r="S264" s="26" t="str">
        <f>(IF((VLOOKUP(Table1[[#This Row],[SKU]],'[1]All Skus'!$A:$Y,2,FALSE))="AKG",(VLOOKUP(Table1[[#This Row],[SKU]],'[1]All Skus'!$A:$Y,24,FALSE)),""))</f>
        <v>https://www.akg.com/Wireless/Wireless%20Accessories/3082X00030.html</v>
      </c>
      <c r="T264" s="27">
        <v>262</v>
      </c>
    </row>
    <row r="265" spans="1:20" ht="15" customHeight="1" x14ac:dyDescent="0.3">
      <c r="A265" s="19" t="s">
        <v>282</v>
      </c>
      <c r="B265" s="20" t="str">
        <f>(IF((VLOOKUP(Table1[[#This Row],[SKU]],'[1]All Skus'!$A:$Y,2,FALSE))="AKG",(VLOOKUP(Table1[[#This Row],[SKU]],'[1]All Skus'!$A:$Y,3,FALSE)), ""))</f>
        <v xml:space="preserve">Handheld Vocal Microphone </v>
      </c>
      <c r="C265" s="21" t="str">
        <f>(IF((VLOOKUP(Table1[[#This Row],[SKU]],'[1]All Skus'!$A:$Y,2,FALSE))="AKG",(VLOOKUP(Table1[[#This Row],[SKU]],'[1]All Skus'!$A:$Y,4,FALSE)),""))</f>
        <v>C636 WL1</v>
      </c>
      <c r="D265" s="21" t="str">
        <f>(IF((VLOOKUP(Table1[[#This Row],[SKU]],'[1]All Skus'!$A:$Y,2,FALSE))="AKG",(VLOOKUP(Table1[[#This Row],[SKU]],'[1]All Skus'!$A:$Y,5,FALSE)),""))</f>
        <v>AT410010</v>
      </c>
      <c r="E265" s="21">
        <f>(IF((VLOOKUP(Table1[[#This Row],[SKU]],'[1]All Skus'!$A:$Y,2,FALSE))="AKG",(VLOOKUP(Table1[[#This Row],[SKU]],'[1]All Skus'!$A:$Y,6,FALSE)),""))</f>
        <v>0</v>
      </c>
      <c r="F265" s="21">
        <f>(IF((VLOOKUP(Table1[[#This Row],[SKU]],'[1]All Skus'!$A:$Y,2,FALSE))="AKG",(VLOOKUP(Table1[[#This Row],[SKU]],'[1]All Skus'!$A:$Y,7,FALSE)),""))</f>
        <v>0</v>
      </c>
      <c r="G265" s="22" t="str">
        <f>(IF((VLOOKUP(Table1[[#This Row],[SKU]],'[1]All Skus'!$A:$Y,2,FALSE))="AKG",(VLOOKUP(Table1[[#This Row],[SKU]],'[1]All Skus'!$A:$Y,8,FALSE)),""))</f>
        <v>Microphone head</v>
      </c>
      <c r="H265" s="22" t="str">
        <f>(IF((VLOOKUP(Table1[[#This Row],[SKU]],'[1]All Skus'!$A:$Y,2,FALSE))="AKG",(VLOOKUP(Table1[[#This Row],[SKU]],'[1]All Skus'!$A:$Y,9,FALSE)),""))</f>
        <v>Microphone head with C636 acoustic for wireless systems DMS800 and WMS4500</v>
      </c>
      <c r="I265" s="23">
        <f>(IF((VLOOKUP(Table1[[#This Row],[SKU]],'[1]All Skus'!$A:$Y,2,FALSE))="AKG",(VLOOKUP(Table1[[#This Row],[SKU]],'[1]All Skus'!$A:$Y,10,FALSE)),""))</f>
        <v>715</v>
      </c>
      <c r="J265" s="23">
        <f>(IF((VLOOKUP(Table1[[#This Row],[SKU]],'[1]All Skus'!$A:$Y,2,FALSE))="AKG",(VLOOKUP(Table1[[#This Row],[SKU]],'[1]All Skus'!$A:$Y,11,FALSE)),""))</f>
        <v>715</v>
      </c>
      <c r="K265" s="24">
        <f>(IF((VLOOKUP(Table1[[#This Row],[SKU]],'[1]All Skus'!$A:$Y,2,FALSE))="AKG",(VLOOKUP(Table1[[#This Row],[SKU]],'[1]All Skus'!$A:$Y,16,FALSE)),""))</f>
        <v>885038040132</v>
      </c>
      <c r="L265" s="24">
        <f>(IF((VLOOKUP(Table1[[#This Row],[SKU]],'[1]All Skus'!$A:$Y,2,FALSE))="AKG",(VLOOKUP(Table1[[#This Row],[SKU]],'[1]All Skus'!$A:$Y,17,FALSE)),""))</f>
        <v>9002761040135</v>
      </c>
      <c r="M265" s="25">
        <f>(IF((VLOOKUP(Table1[[#This Row],[SKU]],'[1]All Skus'!$A:$Y,2,FALSE))="AKG",(VLOOKUP(Table1[[#This Row],[SKU]],'[1]All Skus'!$A:$Y,18,FALSE)),""))</f>
        <v>0</v>
      </c>
      <c r="N265" s="25">
        <f>(IF((VLOOKUP(Table1[[#This Row],[SKU]],'[1]All Skus'!$A:$Y,2,FALSE))="AKG",(VLOOKUP(Table1[[#This Row],[SKU]],'[1]All Skus'!$A:$Y,19,FALSE)),""))</f>
        <v>0</v>
      </c>
      <c r="O265" s="25">
        <f>(IF((VLOOKUP(Table1[[#This Row],[SKU]],'[1]All Skus'!$A:$Y,2,FALSE))="AKG",(VLOOKUP(Table1[[#This Row],[SKU]],'[1]All Skus'!$A:$Y,20,FALSE)),""))</f>
        <v>0</v>
      </c>
      <c r="P265" s="25">
        <f>(IF((VLOOKUP(Table1[[#This Row],[SKU]],'[1]All Skus'!$A:$Y,2,FALSE))="AKG",(VLOOKUP(Table1[[#This Row],[SKU]],'[1]All Skus'!$A:$Y,21,FALSE)),""))</f>
        <v>3.2</v>
      </c>
      <c r="Q265" s="25" t="str">
        <f>(IF((VLOOKUP(Table1[[#This Row],[SKU]],'[1]All Skus'!$A:$Y,2,FALSE))="AKG",(VLOOKUP(Table1[[#This Row],[SKU]],'[1]All Skus'!$A:$Y,22,FALSE)),""))</f>
        <v>CN</v>
      </c>
      <c r="R265" s="25" t="str">
        <f>(IF((VLOOKUP(Table1[[#This Row],[SKU]],'[1]All Skus'!$A:$Y,2,FALSE))="AKG",(VLOOKUP(Table1[[#This Row],[SKU]],'[1]All Skus'!$A:$Y,23,FALSE)),""))</f>
        <v>Non Compliant</v>
      </c>
      <c r="S265" s="26" t="str">
        <f>(IF((VLOOKUP(Table1[[#This Row],[SKU]],'[1]All Skus'!$A:$Y,2,FALSE))="AKG",(VLOOKUP(Table1[[#This Row],[SKU]],'[1]All Skus'!$A:$Y,24,FALSE)),""))</f>
        <v>https://www.akg.com/Wireless/Wireless%20Accessories/3439X00030.html</v>
      </c>
      <c r="T265" s="27">
        <v>263</v>
      </c>
    </row>
    <row r="266" spans="1:20" ht="15" customHeight="1" x14ac:dyDescent="0.3">
      <c r="A266" s="19" t="s">
        <v>283</v>
      </c>
      <c r="B266" s="20" t="str">
        <f>(IF((VLOOKUP(Table1[[#This Row],[SKU]],'[1]All Skus'!$A:$Y,2,FALSE))="AKG",(VLOOKUP(Table1[[#This Row],[SKU]],'[1]All Skus'!$A:$Y,3,FALSE)), ""))</f>
        <v>Wireless Mics</v>
      </c>
      <c r="C266" s="21" t="str">
        <f>(IF((VLOOKUP(Table1[[#This Row],[SKU]],'[1]All Skus'!$A:$Y,2,FALSE))="AKG",(VLOOKUP(Table1[[#This Row],[SKU]],'[1]All Skus'!$A:$Y,4,FALSE)),""))</f>
        <v>DMS800 WLMA-US</v>
      </c>
      <c r="D266" s="21">
        <f>(IF((VLOOKUP(Table1[[#This Row],[SKU]],'[1]All Skus'!$A:$Y,2,FALSE))="AKG",(VLOOKUP(Table1[[#This Row],[SKU]],'[1]All Skus'!$A:$Y,5,FALSE)),""))</f>
        <v>0</v>
      </c>
      <c r="E266" s="21">
        <f>(IF((VLOOKUP(Table1[[#This Row],[SKU]],'[1]All Skus'!$A:$Y,2,FALSE))="AKG",(VLOOKUP(Table1[[#This Row],[SKU]],'[1]All Skus'!$A:$Y,6,FALSE)),""))</f>
        <v>0</v>
      </c>
      <c r="F266" s="21">
        <f>(IF((VLOOKUP(Table1[[#This Row],[SKU]],'[1]All Skus'!$A:$Y,2,FALSE))="AKG",(VLOOKUP(Table1[[#This Row],[SKU]],'[1]All Skus'!$A:$Y,7,FALSE)),""))</f>
        <v>0</v>
      </c>
      <c r="G266" s="22" t="str">
        <f>(IF((VLOOKUP(Table1[[#This Row],[SKU]],'[1]All Skus'!$A:$Y,2,FALSE))="AKG",(VLOOKUP(Table1[[#This Row],[SKU]],'[1]All Skus'!$A:$Y,8,FALSE)),""))</f>
        <v>Digital Microphone System</v>
      </c>
      <c r="H266" s="22" t="str">
        <f>(IF((VLOOKUP(Table1[[#This Row],[SKU]],'[1]All Skus'!$A:$Y,2,FALSE))="AKG",(VLOOKUP(Table1[[#This Row],[SKU]],'[1]All Skus'!$A:$Y,9,FALSE)),""))</f>
        <v>Wireless microphone adapter for SHURE wireless microphone heads</v>
      </c>
      <c r="I266" s="23">
        <f>(IF((VLOOKUP(Table1[[#This Row],[SKU]],'[1]All Skus'!$A:$Y,2,FALSE))="AKG",(VLOOKUP(Table1[[#This Row],[SKU]],'[1]All Skus'!$A:$Y,10,FALSE)),""))</f>
        <v>145</v>
      </c>
      <c r="J266" s="23">
        <f>(IF((VLOOKUP(Table1[[#This Row],[SKU]],'[1]All Skus'!$A:$Y,2,FALSE))="AKG",(VLOOKUP(Table1[[#This Row],[SKU]],'[1]All Skus'!$A:$Y,11,FALSE)),""))</f>
        <v>145</v>
      </c>
      <c r="K266" s="24">
        <f>(IF((VLOOKUP(Table1[[#This Row],[SKU]],'[1]All Skus'!$A:$Y,2,FALSE))="AKG",(VLOOKUP(Table1[[#This Row],[SKU]],'[1]All Skus'!$A:$Y,16,FALSE)),""))</f>
        <v>885038038238</v>
      </c>
      <c r="L266" s="24">
        <f>(IF((VLOOKUP(Table1[[#This Row],[SKU]],'[1]All Skus'!$A:$Y,2,FALSE))="AKG",(VLOOKUP(Table1[[#This Row],[SKU]],'[1]All Skus'!$A:$Y,17,FALSE)),""))</f>
        <v>9002761038231</v>
      </c>
      <c r="M266" s="25">
        <f>(IF((VLOOKUP(Table1[[#This Row],[SKU]],'[1]All Skus'!$A:$Y,2,FALSE))="AKG",(VLOOKUP(Table1[[#This Row],[SKU]],'[1]All Skus'!$A:$Y,18,FALSE)),""))</f>
        <v>1</v>
      </c>
      <c r="N266" s="25">
        <f>(IF((VLOOKUP(Table1[[#This Row],[SKU]],'[1]All Skus'!$A:$Y,2,FALSE))="AKG",(VLOOKUP(Table1[[#This Row],[SKU]],'[1]All Skus'!$A:$Y,19,FALSE)),""))</f>
        <v>3</v>
      </c>
      <c r="O266" s="25">
        <f>(IF((VLOOKUP(Table1[[#This Row],[SKU]],'[1]All Skus'!$A:$Y,2,FALSE))="AKG",(VLOOKUP(Table1[[#This Row],[SKU]],'[1]All Skus'!$A:$Y,20,FALSE)),""))</f>
        <v>4</v>
      </c>
      <c r="P266" s="25">
        <f>(IF((VLOOKUP(Table1[[#This Row],[SKU]],'[1]All Skus'!$A:$Y,2,FALSE))="AKG",(VLOOKUP(Table1[[#This Row],[SKU]],'[1]All Skus'!$A:$Y,21,FALSE)),""))</f>
        <v>0</v>
      </c>
      <c r="Q266" s="25" t="str">
        <f>(IF((VLOOKUP(Table1[[#This Row],[SKU]],'[1]All Skus'!$A:$Y,2,FALSE))="AKG",(VLOOKUP(Table1[[#This Row],[SKU]],'[1]All Skus'!$A:$Y,22,FALSE)),""))</f>
        <v>HU</v>
      </c>
      <c r="R266" s="25" t="str">
        <f>(IF((VLOOKUP(Table1[[#This Row],[SKU]],'[1]All Skus'!$A:$Y,2,FALSE))="AKG",(VLOOKUP(Table1[[#This Row],[SKU]],'[1]All Skus'!$A:$Y,23,FALSE)),""))</f>
        <v>Compliant</v>
      </c>
      <c r="S266" s="26" t="str">
        <f>(IF((VLOOKUP(Table1[[#This Row],[SKU]],'[1]All Skus'!$A:$Y,2,FALSE))="AKG",(VLOOKUP(Table1[[#This Row],[SKU]],'[1]All Skus'!$A:$Y,24,FALSE)),""))</f>
        <v>https://www.akg.com/Wireless/Wireless%20Accessories/3009H00140.html</v>
      </c>
      <c r="T266" s="27">
        <v>264</v>
      </c>
    </row>
    <row r="267" spans="1:20" ht="15" customHeight="1" x14ac:dyDescent="0.3">
      <c r="A267" s="19" t="s">
        <v>284</v>
      </c>
      <c r="B267" s="20" t="str">
        <f>(IF((VLOOKUP(Table1[[#This Row],[SKU]],'[1]All Skus'!$A:$Y,2,FALSE))="AKG",(VLOOKUP(Table1[[#This Row],[SKU]],'[1]All Skus'!$A:$Y,3,FALSE)), ""))</f>
        <v>Accessories</v>
      </c>
      <c r="C267" s="21" t="str">
        <f>(IF((VLOOKUP(Table1[[#This Row],[SKU]],'[1]All Skus'!$A:$Y,2,FALSE))="AKG",(VLOOKUP(Table1[[#This Row],[SKU]],'[1]All Skus'!$A:$Y,4,FALSE)),""))</f>
        <v>APS4/NONE ANTENNA POWER SPLITTER</v>
      </c>
      <c r="D267" s="21" t="str">
        <f>(IF((VLOOKUP(Table1[[#This Row],[SKU]],'[1]All Skus'!$A:$Y,2,FALSE))="AKG",(VLOOKUP(Table1[[#This Row],[SKU]],'[1]All Skus'!$A:$Y,5,FALSE)),""))</f>
        <v>AT110020</v>
      </c>
      <c r="E267" s="21">
        <f>(IF((VLOOKUP(Table1[[#This Row],[SKU]],'[1]All Skus'!$A:$Y,2,FALSE))="AKG",(VLOOKUP(Table1[[#This Row],[SKU]],'[1]All Skus'!$A:$Y,6,FALSE)),""))</f>
        <v>0</v>
      </c>
      <c r="F267" s="21">
        <f>(IF((VLOOKUP(Table1[[#This Row],[SKU]],'[1]All Skus'!$A:$Y,2,FALSE))="AKG",(VLOOKUP(Table1[[#This Row],[SKU]],'[1]All Skus'!$A:$Y,7,FALSE)),""))</f>
        <v>0</v>
      </c>
      <c r="G267" s="22" t="str">
        <f>(IF((VLOOKUP(Table1[[#This Row],[SKU]],'[1]All Skus'!$A:$Y,2,FALSE))="AKG",(VLOOKUP(Table1[[#This Row],[SKU]],'[1]All Skus'!$A:$Y,8,FALSE)),""))</f>
        <v>APS4/NONE ANTENNA POWER SPLITTER</v>
      </c>
      <c r="H267" s="22" t="str">
        <f>(IF((VLOOKUP(Table1[[#This Row],[SKU]],'[1]All Skus'!$A:$Y,2,FALSE))="AKG",(VLOOKUP(Table1[[#This Row],[SKU]],'[1]All Skus'!$A:$Y,9,FALSE)),""))</f>
        <v>APS4/NONE ANTENNA POWER SPLITTER</v>
      </c>
      <c r="I267" s="23">
        <f>(IF((VLOOKUP(Table1[[#This Row],[SKU]],'[1]All Skus'!$A:$Y,2,FALSE))="AKG",(VLOOKUP(Table1[[#This Row],[SKU]],'[1]All Skus'!$A:$Y,10,FALSE)),""))</f>
        <v>960</v>
      </c>
      <c r="J267" s="23">
        <f>(IF((VLOOKUP(Table1[[#This Row],[SKU]],'[1]All Skus'!$A:$Y,2,FALSE))="AKG",(VLOOKUP(Table1[[#This Row],[SKU]],'[1]All Skus'!$A:$Y,11,FALSE)),""))</f>
        <v>770</v>
      </c>
      <c r="K267" s="24">
        <f>(IF((VLOOKUP(Table1[[#This Row],[SKU]],'[1]All Skus'!$A:$Y,2,FALSE))="AKG",(VLOOKUP(Table1[[#This Row],[SKU]],'[1]All Skus'!$A:$Y,16,FALSE)),""))</f>
        <v>885038037835</v>
      </c>
      <c r="L267" s="24">
        <f>(IF((VLOOKUP(Table1[[#This Row],[SKU]],'[1]All Skus'!$A:$Y,2,FALSE))="AKG",(VLOOKUP(Table1[[#This Row],[SKU]],'[1]All Skus'!$A:$Y,17,FALSE)),""))</f>
        <v>9002761037838</v>
      </c>
      <c r="M267" s="25">
        <f>(IF((VLOOKUP(Table1[[#This Row],[SKU]],'[1]All Skus'!$A:$Y,2,FALSE))="AKG",(VLOOKUP(Table1[[#This Row],[SKU]],'[1]All Skus'!$A:$Y,18,FALSE)),""))</f>
        <v>24</v>
      </c>
      <c r="N267" s="25">
        <f>(IF((VLOOKUP(Table1[[#This Row],[SKU]],'[1]All Skus'!$A:$Y,2,FALSE))="AKG",(VLOOKUP(Table1[[#This Row],[SKU]],'[1]All Skus'!$A:$Y,19,FALSE)),""))</f>
        <v>24</v>
      </c>
      <c r="O267" s="25">
        <f>(IF((VLOOKUP(Table1[[#This Row],[SKU]],'[1]All Skus'!$A:$Y,2,FALSE))="AKG",(VLOOKUP(Table1[[#This Row],[SKU]],'[1]All Skus'!$A:$Y,20,FALSE)),""))</f>
        <v>4</v>
      </c>
      <c r="P267" s="25">
        <f>(IF((VLOOKUP(Table1[[#This Row],[SKU]],'[1]All Skus'!$A:$Y,2,FALSE))="AKG",(VLOOKUP(Table1[[#This Row],[SKU]],'[1]All Skus'!$A:$Y,21,FALSE)),""))</f>
        <v>0</v>
      </c>
      <c r="Q267" s="25" t="str">
        <f>(IF((VLOOKUP(Table1[[#This Row],[SKU]],'[1]All Skus'!$A:$Y,2,FALSE))="AKG",(VLOOKUP(Table1[[#This Row],[SKU]],'[1]All Skus'!$A:$Y,22,FALSE)),""))</f>
        <v>CN</v>
      </c>
      <c r="R267" s="25" t="str">
        <f>(IF((VLOOKUP(Table1[[#This Row],[SKU]],'[1]All Skus'!$A:$Y,2,FALSE))="AKG",(VLOOKUP(Table1[[#This Row],[SKU]],'[1]All Skus'!$A:$Y,23,FALSE)),""))</f>
        <v>Non Compliant</v>
      </c>
      <c r="S267" s="26" t="str">
        <f>(IF((VLOOKUP(Table1[[#This Row],[SKU]],'[1]All Skus'!$A:$Y,2,FALSE))="AKG",(VLOOKUP(Table1[[#This Row],[SKU]],'[1]All Skus'!$A:$Y,24,FALSE)),""))</f>
        <v>https://www.akg.com/Wireless/Wireless%20Accessories/3296H00010.html</v>
      </c>
      <c r="T267" s="27">
        <v>265</v>
      </c>
    </row>
    <row r="268" spans="1:20" ht="15" customHeight="1" x14ac:dyDescent="0.3">
      <c r="A268" s="19" t="s">
        <v>285</v>
      </c>
      <c r="B268" s="20" t="str">
        <f>(IF((VLOOKUP(Table1[[#This Row],[SKU]],'[1]All Skus'!$A:$Y,2,FALSE))="AKG",(VLOOKUP(Table1[[#This Row],[SKU]],'[1]All Skus'!$A:$Y,3,FALSE)), ""))</f>
        <v>Accessories</v>
      </c>
      <c r="C268" s="21" t="str">
        <f>(IF((VLOOKUP(Table1[[#This Row],[SKU]],'[1]All Skus'!$A:$Y,2,FALSE))="AKG",(VLOOKUP(Table1[[#This Row],[SKU]],'[1]All Skus'!$A:$Y,4,FALSE)),""))</f>
        <v xml:space="preserve">APS4 EU/US/UK/AU ANTENNA POWER SPLITTER </v>
      </c>
      <c r="D268" s="21" t="str">
        <f>(IF((VLOOKUP(Table1[[#This Row],[SKU]],'[1]All Skus'!$A:$Y,2,FALSE))="AKG",(VLOOKUP(Table1[[#This Row],[SKU]],'[1]All Skus'!$A:$Y,5,FALSE)),""))</f>
        <v>AT690092</v>
      </c>
      <c r="E268" s="21">
        <f>(IF((VLOOKUP(Table1[[#This Row],[SKU]],'[1]All Skus'!$A:$Y,2,FALSE))="AKG",(VLOOKUP(Table1[[#This Row],[SKU]],'[1]All Skus'!$A:$Y,6,FALSE)),""))</f>
        <v>0</v>
      </c>
      <c r="F268" s="21">
        <f>(IF((VLOOKUP(Table1[[#This Row],[SKU]],'[1]All Skus'!$A:$Y,2,FALSE))="AKG",(VLOOKUP(Table1[[#This Row],[SKU]],'[1]All Skus'!$A:$Y,7,FALSE)),""))</f>
        <v>0</v>
      </c>
      <c r="G268" s="22" t="str">
        <f>(IF((VLOOKUP(Table1[[#This Row],[SKU]],'[1]All Skus'!$A:$Y,2,FALSE))="AKG",(VLOOKUP(Table1[[#This Row],[SKU]],'[1]All Skus'!$A:$Y,8,FALSE)),""))</f>
        <v xml:space="preserve">APS4 EU/US/UK/AU ANTENNA POWER SPLITTER </v>
      </c>
      <c r="H268" s="22" t="str">
        <f>(IF((VLOOKUP(Table1[[#This Row],[SKU]],'[1]All Skus'!$A:$Y,2,FALSE))="AKG",(VLOOKUP(Table1[[#This Row],[SKU]],'[1]All Skus'!$A:$Y,9,FALSE)),""))</f>
        <v xml:space="preserve">APS4 EU/US/UK/AU ANTENNA POWER SPLITTER </v>
      </c>
      <c r="I268" s="23">
        <f>(IF((VLOOKUP(Table1[[#This Row],[SKU]],'[1]All Skus'!$A:$Y,2,FALSE))="AKG",(VLOOKUP(Table1[[#This Row],[SKU]],'[1]All Skus'!$A:$Y,10,FALSE)),""))</f>
        <v>1240</v>
      </c>
      <c r="J268" s="23">
        <f>(IF((VLOOKUP(Table1[[#This Row],[SKU]],'[1]All Skus'!$A:$Y,2,FALSE))="AKG",(VLOOKUP(Table1[[#This Row],[SKU]],'[1]All Skus'!$A:$Y,11,FALSE)),""))</f>
        <v>995</v>
      </c>
      <c r="K268" s="24">
        <f>(IF((VLOOKUP(Table1[[#This Row],[SKU]],'[1]All Skus'!$A:$Y,2,FALSE))="AKG",(VLOOKUP(Table1[[#This Row],[SKU]],'[1]All Skus'!$A:$Y,16,FALSE)),""))</f>
        <v>885038039754</v>
      </c>
      <c r="L268" s="24">
        <f>(IF((VLOOKUP(Table1[[#This Row],[SKU]],'[1]All Skus'!$A:$Y,2,FALSE))="AKG",(VLOOKUP(Table1[[#This Row],[SKU]],'[1]All Skus'!$A:$Y,17,FALSE)),""))</f>
        <v>9002761039757</v>
      </c>
      <c r="M268" s="25">
        <f>(IF((VLOOKUP(Table1[[#This Row],[SKU]],'[1]All Skus'!$A:$Y,2,FALSE))="AKG",(VLOOKUP(Table1[[#This Row],[SKU]],'[1]All Skus'!$A:$Y,18,FALSE)),""))</f>
        <v>0</v>
      </c>
      <c r="N268" s="25">
        <f>(IF((VLOOKUP(Table1[[#This Row],[SKU]],'[1]All Skus'!$A:$Y,2,FALSE))="AKG",(VLOOKUP(Table1[[#This Row],[SKU]],'[1]All Skus'!$A:$Y,19,FALSE)),""))</f>
        <v>0</v>
      </c>
      <c r="O268" s="25">
        <f>(IF((VLOOKUP(Table1[[#This Row],[SKU]],'[1]All Skus'!$A:$Y,2,FALSE))="AKG",(VLOOKUP(Table1[[#This Row],[SKU]],'[1]All Skus'!$A:$Y,20,FALSE)),""))</f>
        <v>0</v>
      </c>
      <c r="P268" s="25">
        <f>(IF((VLOOKUP(Table1[[#This Row],[SKU]],'[1]All Skus'!$A:$Y,2,FALSE))="AKG",(VLOOKUP(Table1[[#This Row],[SKU]],'[1]All Skus'!$A:$Y,21,FALSE)),""))</f>
        <v>0</v>
      </c>
      <c r="Q268" s="25" t="str">
        <f>(IF((VLOOKUP(Table1[[#This Row],[SKU]],'[1]All Skus'!$A:$Y,2,FALSE))="AKG",(VLOOKUP(Table1[[#This Row],[SKU]],'[1]All Skus'!$A:$Y,22,FALSE)),""))</f>
        <v>CN</v>
      </c>
      <c r="R268" s="25" t="str">
        <f>(IF((VLOOKUP(Table1[[#This Row],[SKU]],'[1]All Skus'!$A:$Y,2,FALSE))="AKG",(VLOOKUP(Table1[[#This Row],[SKU]],'[1]All Skus'!$A:$Y,23,FALSE)),""))</f>
        <v>Non Compliant</v>
      </c>
      <c r="S268" s="26" t="str">
        <f>(IF((VLOOKUP(Table1[[#This Row],[SKU]],'[1]All Skus'!$A:$Y,2,FALSE))="AKG",(VLOOKUP(Table1[[#This Row],[SKU]],'[1]All Skus'!$A:$Y,24,FALSE)),""))</f>
        <v>https://www.akg.com/Wireless/Wireless%20Accessories/APS4+EU-US-UK-AU.html</v>
      </c>
      <c r="T268" s="27">
        <v>266</v>
      </c>
    </row>
    <row r="269" spans="1:20" ht="15" customHeight="1" x14ac:dyDescent="0.3">
      <c r="A269" s="19" t="s">
        <v>286</v>
      </c>
      <c r="B269" s="20" t="str">
        <f>(IF((VLOOKUP(Table1[[#This Row],[SKU]],'[1]All Skus'!$A:$Y,2,FALSE))="AKG",(VLOOKUP(Table1[[#This Row],[SKU]],'[1]All Skus'!$A:$Y,3,FALSE)), ""))</f>
        <v>Wireless Mics</v>
      </c>
      <c r="C269" s="21" t="str">
        <f>(IF((VLOOKUP(Table1[[#This Row],[SKU]],'[1]All Skus'!$A:$Y,2,FALSE))="AKG",(VLOOKUP(Table1[[#This Row],[SKU]],'[1]All Skus'!$A:$Y,4,FALSE)),""))</f>
        <v>RA4000/EW ANTENNA</v>
      </c>
      <c r="D269" s="21">
        <f>(IF((VLOOKUP(Table1[[#This Row],[SKU]],'[1]All Skus'!$A:$Y,2,FALSE))="AKG",(VLOOKUP(Table1[[#This Row],[SKU]],'[1]All Skus'!$A:$Y,5,FALSE)),""))</f>
        <v>83200201</v>
      </c>
      <c r="E269" s="21">
        <f>(IF((VLOOKUP(Table1[[#This Row],[SKU]],'[1]All Skus'!$A:$Y,2,FALSE))="AKG",(VLOOKUP(Table1[[#This Row],[SKU]],'[1]All Skus'!$A:$Y,6,FALSE)),""))</f>
        <v>0</v>
      </c>
      <c r="F269" s="21">
        <f>(IF((VLOOKUP(Table1[[#This Row],[SKU]],'[1]All Skus'!$A:$Y,2,FALSE))="AKG",(VLOOKUP(Table1[[#This Row],[SKU]],'[1]All Skus'!$A:$Y,7,FALSE)),""))</f>
        <v>0</v>
      </c>
      <c r="G269" s="22" t="str">
        <f>(IF((VLOOKUP(Table1[[#This Row],[SKU]],'[1]All Skus'!$A:$Y,2,FALSE))="AKG",(VLOOKUP(Table1[[#This Row],[SKU]],'[1]All Skus'!$A:$Y,8,FALSE)),""))</f>
        <v>Remote Antenna, Omni directional, Dipole Passive Diversity System Receiver</v>
      </c>
      <c r="H269" s="22" t="str">
        <f>(IF((VLOOKUP(Table1[[#This Row],[SKU]],'[1]All Skus'!$A:$Y,2,FALSE))="AKG",(VLOOKUP(Table1[[#This Row],[SKU]],'[1]All Skus'!$A:$Y,9,FALSE)),""))</f>
        <v>Remote Antenna, Omni directional, Dipole Passive Diversity System Receiver</v>
      </c>
      <c r="I269" s="23">
        <f>(IF((VLOOKUP(Table1[[#This Row],[SKU]],'[1]All Skus'!$A:$Y,2,FALSE))="AKG",(VLOOKUP(Table1[[#This Row],[SKU]],'[1]All Skus'!$A:$Y,10,FALSE)),""))</f>
        <v>275</v>
      </c>
      <c r="J269" s="23">
        <f>(IF((VLOOKUP(Table1[[#This Row],[SKU]],'[1]All Skus'!$A:$Y,2,FALSE))="AKG",(VLOOKUP(Table1[[#This Row],[SKU]],'[1]All Skus'!$A:$Y,11,FALSE)),""))</f>
        <v>220</v>
      </c>
      <c r="K269" s="24">
        <f>(IF((VLOOKUP(Table1[[#This Row],[SKU]],'[1]All Skus'!$A:$Y,2,FALSE))="AKG",(VLOOKUP(Table1[[#This Row],[SKU]],'[1]All Skus'!$A:$Y,16,FALSE)),""))</f>
        <v>885038038030</v>
      </c>
      <c r="L269" s="24">
        <f>(IF((VLOOKUP(Table1[[#This Row],[SKU]],'[1]All Skus'!$A:$Y,2,FALSE))="AKG",(VLOOKUP(Table1[[#This Row],[SKU]],'[1]All Skus'!$A:$Y,17,FALSE)),""))</f>
        <v>9002761038033</v>
      </c>
      <c r="M269" s="25">
        <f>(IF((VLOOKUP(Table1[[#This Row],[SKU]],'[1]All Skus'!$A:$Y,2,FALSE))="AKG",(VLOOKUP(Table1[[#This Row],[SKU]],'[1]All Skus'!$A:$Y,18,FALSE)),""))</f>
        <v>0</v>
      </c>
      <c r="N269" s="25">
        <f>(IF((VLOOKUP(Table1[[#This Row],[SKU]],'[1]All Skus'!$A:$Y,2,FALSE))="AKG",(VLOOKUP(Table1[[#This Row],[SKU]],'[1]All Skus'!$A:$Y,19,FALSE)),""))</f>
        <v>0</v>
      </c>
      <c r="O269" s="25">
        <f>(IF((VLOOKUP(Table1[[#This Row],[SKU]],'[1]All Skus'!$A:$Y,2,FALSE))="AKG",(VLOOKUP(Table1[[#This Row],[SKU]],'[1]All Skus'!$A:$Y,20,FALSE)),""))</f>
        <v>0</v>
      </c>
      <c r="P269" s="25">
        <f>(IF((VLOOKUP(Table1[[#This Row],[SKU]],'[1]All Skus'!$A:$Y,2,FALSE))="AKG",(VLOOKUP(Table1[[#This Row],[SKU]],'[1]All Skus'!$A:$Y,21,FALSE)),""))</f>
        <v>0</v>
      </c>
      <c r="Q269" s="25" t="str">
        <f>(IF((VLOOKUP(Table1[[#This Row],[SKU]],'[1]All Skus'!$A:$Y,2,FALSE))="AKG",(VLOOKUP(Table1[[#This Row],[SKU]],'[1]All Skus'!$A:$Y,22,FALSE)),""))</f>
        <v>CN</v>
      </c>
      <c r="R269" s="25" t="str">
        <f>(IF((VLOOKUP(Table1[[#This Row],[SKU]],'[1]All Skus'!$A:$Y,2,FALSE))="AKG",(VLOOKUP(Table1[[#This Row],[SKU]],'[1]All Skus'!$A:$Y,23,FALSE)),""))</f>
        <v>Non Compliant</v>
      </c>
      <c r="S269" s="26" t="str">
        <f>(IF((VLOOKUP(Table1[[#This Row],[SKU]],'[1]All Skus'!$A:$Y,2,FALSE))="AKG",(VLOOKUP(Table1[[#This Row],[SKU]],'[1]All Skus'!$A:$Y,24,FALSE)),""))</f>
        <v>https://www.akg.com/Wireless/Antennas%20%2F%20Antenna%20Components/2634H00330-LS.html</v>
      </c>
      <c r="T269" s="27">
        <v>267</v>
      </c>
    </row>
    <row r="270" spans="1:20" ht="15" customHeight="1" x14ac:dyDescent="0.3">
      <c r="A270" s="19" t="s">
        <v>287</v>
      </c>
      <c r="B270" s="20" t="str">
        <f>(IF((VLOOKUP(Table1[[#This Row],[SKU]],'[1]All Skus'!$A:$Y,2,FALSE))="AKG",(VLOOKUP(Table1[[#This Row],[SKU]],'[1]All Skus'!$A:$Y,3,FALSE)), ""))</f>
        <v>Accessories</v>
      </c>
      <c r="C270" s="21" t="str">
        <f>(IF((VLOOKUP(Table1[[#This Row],[SKU]],'[1]All Skus'!$A:$Y,2,FALSE))="AKG",(VLOOKUP(Table1[[#This Row],[SKU]],'[1]All Skus'!$A:$Y,4,FALSE)),""))</f>
        <v>RA4000B/EW ANTENNA</v>
      </c>
      <c r="D270" s="21" t="str">
        <f>(IF((VLOOKUP(Table1[[#This Row],[SKU]],'[1]All Skus'!$A:$Y,2,FALSE))="AKG",(VLOOKUP(Table1[[#This Row],[SKU]],'[1]All Skus'!$A:$Y,5,FALSE)),""))</f>
        <v>AT690092</v>
      </c>
      <c r="E270" s="21">
        <f>(IF((VLOOKUP(Table1[[#This Row],[SKU]],'[1]All Skus'!$A:$Y,2,FALSE))="AKG",(VLOOKUP(Table1[[#This Row],[SKU]],'[1]All Skus'!$A:$Y,6,FALSE)),""))</f>
        <v>0</v>
      </c>
      <c r="F270" s="21">
        <f>(IF((VLOOKUP(Table1[[#This Row],[SKU]],'[1]All Skus'!$A:$Y,2,FALSE))="AKG",(VLOOKUP(Table1[[#This Row],[SKU]],'[1]All Skus'!$A:$Y,7,FALSE)),""))</f>
        <v>0</v>
      </c>
      <c r="G270" s="22" t="str">
        <f>(IF((VLOOKUP(Table1[[#This Row],[SKU]],'[1]All Skus'!$A:$Y,2,FALSE))="AKG",(VLOOKUP(Table1[[#This Row],[SKU]],'[1]All Skus'!$A:$Y,8,FALSE)),""))</f>
        <v>Antenna</v>
      </c>
      <c r="H270" s="22" t="str">
        <f>(IF((VLOOKUP(Table1[[#This Row],[SKU]],'[1]All Skus'!$A:$Y,2,FALSE))="AKG",(VLOOKUP(Table1[[#This Row],[SKU]],'[1]All Skus'!$A:$Y,9,FALSE)),""))</f>
        <v>RA4000B/EW ANTENNA</v>
      </c>
      <c r="I270" s="23">
        <f>(IF((VLOOKUP(Table1[[#This Row],[SKU]],'[1]All Skus'!$A:$Y,2,FALSE))="AKG",(VLOOKUP(Table1[[#This Row],[SKU]],'[1]All Skus'!$A:$Y,10,FALSE)),""))</f>
        <v>395</v>
      </c>
      <c r="J270" s="23">
        <f>(IF((VLOOKUP(Table1[[#This Row],[SKU]],'[1]All Skus'!$A:$Y,2,FALSE))="AKG",(VLOOKUP(Table1[[#This Row],[SKU]],'[1]All Skus'!$A:$Y,11,FALSE)),""))</f>
        <v>315</v>
      </c>
      <c r="K270" s="24">
        <f>(IF((VLOOKUP(Table1[[#This Row],[SKU]],'[1]All Skus'!$A:$Y,2,FALSE))="AKG",(VLOOKUP(Table1[[#This Row],[SKU]],'[1]All Skus'!$A:$Y,16,FALSE)),""))</f>
        <v>885038038047</v>
      </c>
      <c r="L270" s="24">
        <f>(IF((VLOOKUP(Table1[[#This Row],[SKU]],'[1]All Skus'!$A:$Y,2,FALSE))="AKG",(VLOOKUP(Table1[[#This Row],[SKU]],'[1]All Skus'!$A:$Y,17,FALSE)),""))</f>
        <v>9002761038040</v>
      </c>
      <c r="M270" s="25">
        <f>(IF((VLOOKUP(Table1[[#This Row],[SKU]],'[1]All Skus'!$A:$Y,2,FALSE))="AKG",(VLOOKUP(Table1[[#This Row],[SKU]],'[1]All Skus'!$A:$Y,18,FALSE)),""))</f>
        <v>11.75</v>
      </c>
      <c r="N270" s="25">
        <f>(IF((VLOOKUP(Table1[[#This Row],[SKU]],'[1]All Skus'!$A:$Y,2,FALSE))="AKG",(VLOOKUP(Table1[[#This Row],[SKU]],'[1]All Skus'!$A:$Y,19,FALSE)),""))</f>
        <v>2.5</v>
      </c>
      <c r="O270" s="25">
        <f>(IF((VLOOKUP(Table1[[#This Row],[SKU]],'[1]All Skus'!$A:$Y,2,FALSE))="AKG",(VLOOKUP(Table1[[#This Row],[SKU]],'[1]All Skus'!$A:$Y,20,FALSE)),""))</f>
        <v>5.25</v>
      </c>
      <c r="P270" s="25">
        <f>(IF((VLOOKUP(Table1[[#This Row],[SKU]],'[1]All Skus'!$A:$Y,2,FALSE))="AKG",(VLOOKUP(Table1[[#This Row],[SKU]],'[1]All Skus'!$A:$Y,21,FALSE)),""))</f>
        <v>0</v>
      </c>
      <c r="Q270" s="25" t="str">
        <f>(IF((VLOOKUP(Table1[[#This Row],[SKU]],'[1]All Skus'!$A:$Y,2,FALSE))="AKG",(VLOOKUP(Table1[[#This Row],[SKU]],'[1]All Skus'!$A:$Y,22,FALSE)),""))</f>
        <v>CN</v>
      </c>
      <c r="R270" s="25" t="str">
        <f>(IF((VLOOKUP(Table1[[#This Row],[SKU]],'[1]All Skus'!$A:$Y,2,FALSE))="AKG",(VLOOKUP(Table1[[#This Row],[SKU]],'[1]All Skus'!$A:$Y,23,FALSE)),""))</f>
        <v>Non Compliant</v>
      </c>
      <c r="S270" s="26" t="str">
        <f>(IF((VLOOKUP(Table1[[#This Row],[SKU]],'[1]All Skus'!$A:$Y,2,FALSE))="AKG",(VLOOKUP(Table1[[#This Row],[SKU]],'[1]All Skus'!$A:$Y,24,FALSE)),""))</f>
        <v>https://www.akg.com/Wireless/Antennas%20%2F%20Antenna%20Components/2634H00340.html</v>
      </c>
      <c r="T270" s="27">
        <v>268</v>
      </c>
    </row>
    <row r="271" spans="1:20" ht="15" customHeight="1" x14ac:dyDescent="0.3">
      <c r="A271" s="19" t="s">
        <v>288</v>
      </c>
      <c r="B271" s="20" t="str">
        <f>(IF((VLOOKUP(Table1[[#This Row],[SKU]],'[1]All Skus'!$A:$Y,2,FALSE))="AKG",(VLOOKUP(Table1[[#This Row],[SKU]],'[1]All Skus'!$A:$Y,3,FALSE)), ""))</f>
        <v>Accessories</v>
      </c>
      <c r="C271" s="21" t="str">
        <f>(IF((VLOOKUP(Table1[[#This Row],[SKU]],'[1]All Skus'!$A:$Y,2,FALSE))="AKG",(VLOOKUP(Table1[[#This Row],[SKU]],'[1]All Skus'!$A:$Y,4,FALSE)),""))</f>
        <v>SRA2 EW ANTENNA</v>
      </c>
      <c r="D271" s="21" t="str">
        <f>(IF((VLOOKUP(Table1[[#This Row],[SKU]],'[1]All Skus'!$A:$Y,2,FALSE))="AKG",(VLOOKUP(Table1[[#This Row],[SKU]],'[1]All Skus'!$A:$Y,5,FALSE)),""))</f>
        <v>AT690091</v>
      </c>
      <c r="E271" s="21">
        <f>(IF((VLOOKUP(Table1[[#This Row],[SKU]],'[1]All Skus'!$A:$Y,2,FALSE))="AKG",(VLOOKUP(Table1[[#This Row],[SKU]],'[1]All Skus'!$A:$Y,6,FALSE)),""))</f>
        <v>0</v>
      </c>
      <c r="F271" s="21">
        <f>(IF((VLOOKUP(Table1[[#This Row],[SKU]],'[1]All Skus'!$A:$Y,2,FALSE))="AKG",(VLOOKUP(Table1[[#This Row],[SKU]],'[1]All Skus'!$A:$Y,7,FALSE)),""))</f>
        <v>0</v>
      </c>
      <c r="G271" s="22" t="str">
        <f>(IF((VLOOKUP(Table1[[#This Row],[SKU]],'[1]All Skus'!$A:$Y,2,FALSE))="AKG",(VLOOKUP(Table1[[#This Row],[SKU]],'[1]All Skus'!$A:$Y,8,FALSE)),""))</f>
        <v>Antenna</v>
      </c>
      <c r="H271" s="22" t="str">
        <f>(IF((VLOOKUP(Table1[[#This Row],[SKU]],'[1]All Skus'!$A:$Y,2,FALSE))="AKG",(VLOOKUP(Table1[[#This Row],[SKU]],'[1]All Skus'!$A:$Y,9,FALSE)),""))</f>
        <v>SRA2 EW ANTENNA</v>
      </c>
      <c r="I271" s="23">
        <f>(IF((VLOOKUP(Table1[[#This Row],[SKU]],'[1]All Skus'!$A:$Y,2,FALSE))="AKG",(VLOOKUP(Table1[[#This Row],[SKU]],'[1]All Skus'!$A:$Y,10,FALSE)),""))</f>
        <v>785</v>
      </c>
      <c r="J271" s="23">
        <f>(IF((VLOOKUP(Table1[[#This Row],[SKU]],'[1]All Skus'!$A:$Y,2,FALSE))="AKG",(VLOOKUP(Table1[[#This Row],[SKU]],'[1]All Skus'!$A:$Y,11,FALSE)),""))</f>
        <v>630</v>
      </c>
      <c r="K271" s="24">
        <f>(IF((VLOOKUP(Table1[[#This Row],[SKU]],'[1]All Skus'!$A:$Y,2,FALSE))="AKG",(VLOOKUP(Table1[[#This Row],[SKU]],'[1]All Skus'!$A:$Y,16,FALSE)),""))</f>
        <v>885038038061</v>
      </c>
      <c r="L271" s="24">
        <f>(IF((VLOOKUP(Table1[[#This Row],[SKU]],'[1]All Skus'!$A:$Y,2,FALSE))="AKG",(VLOOKUP(Table1[[#This Row],[SKU]],'[1]All Skus'!$A:$Y,17,FALSE)),""))</f>
        <v>9002761038064</v>
      </c>
      <c r="M271" s="25">
        <f>(IF((VLOOKUP(Table1[[#This Row],[SKU]],'[1]All Skus'!$A:$Y,2,FALSE))="AKG",(VLOOKUP(Table1[[#This Row],[SKU]],'[1]All Skus'!$A:$Y,18,FALSE)),""))</f>
        <v>11.5</v>
      </c>
      <c r="N271" s="25">
        <f>(IF((VLOOKUP(Table1[[#This Row],[SKU]],'[1]All Skus'!$A:$Y,2,FALSE))="AKG",(VLOOKUP(Table1[[#This Row],[SKU]],'[1]All Skus'!$A:$Y,19,FALSE)),""))</f>
        <v>11</v>
      </c>
      <c r="O271" s="25">
        <f>(IF((VLOOKUP(Table1[[#This Row],[SKU]],'[1]All Skus'!$A:$Y,2,FALSE))="AKG",(VLOOKUP(Table1[[#This Row],[SKU]],'[1]All Skus'!$A:$Y,20,FALSE)),""))</f>
        <v>11</v>
      </c>
      <c r="P271" s="25">
        <f>(IF((VLOOKUP(Table1[[#This Row],[SKU]],'[1]All Skus'!$A:$Y,2,FALSE))="AKG",(VLOOKUP(Table1[[#This Row],[SKU]],'[1]All Skus'!$A:$Y,21,FALSE)),""))</f>
        <v>0</v>
      </c>
      <c r="Q271" s="25" t="str">
        <f>(IF((VLOOKUP(Table1[[#This Row],[SKU]],'[1]All Skus'!$A:$Y,2,FALSE))="AKG",(VLOOKUP(Table1[[#This Row],[SKU]],'[1]All Skus'!$A:$Y,22,FALSE)),""))</f>
        <v>CN</v>
      </c>
      <c r="R271" s="25" t="str">
        <f>(IF((VLOOKUP(Table1[[#This Row],[SKU]],'[1]All Skus'!$A:$Y,2,FALSE))="AKG",(VLOOKUP(Table1[[#This Row],[SKU]],'[1]All Skus'!$A:$Y,23,FALSE)),""))</f>
        <v>Non Compliant</v>
      </c>
      <c r="S271" s="26" t="str">
        <f>(IF((VLOOKUP(Table1[[#This Row],[SKU]],'[1]All Skus'!$A:$Y,2,FALSE))="AKG",(VLOOKUP(Table1[[#This Row],[SKU]],'[1]All Skus'!$A:$Y,24,FALSE)),""))</f>
        <v>https://www.akg.com/Wireless/Antennas%20%2F%20Antenna%20Components/3009H00170.html</v>
      </c>
      <c r="T271" s="27">
        <v>269</v>
      </c>
    </row>
    <row r="272" spans="1:20" ht="15" customHeight="1" x14ac:dyDescent="0.3">
      <c r="A272" s="19" t="s">
        <v>289</v>
      </c>
      <c r="B272" s="20" t="str">
        <f>(IF((VLOOKUP(Table1[[#This Row],[SKU]],'[1]All Skus'!$A:$Y,2,FALSE))="AKG",(VLOOKUP(Table1[[#This Row],[SKU]],'[1]All Skus'!$A:$Y,3,FALSE)), ""))</f>
        <v>Accessories</v>
      </c>
      <c r="C272" s="21" t="str">
        <f>(IF((VLOOKUP(Table1[[#This Row],[SKU]],'[1]All Skus'!$A:$Y,2,FALSE))="AKG",(VLOOKUP(Table1[[#This Row],[SKU]],'[1]All Skus'!$A:$Y,4,FALSE)),""))</f>
        <v>SRA2B/EW ANTENNA</v>
      </c>
      <c r="D272" s="21" t="str">
        <f>(IF((VLOOKUP(Table1[[#This Row],[SKU]],'[1]All Skus'!$A:$Y,2,FALSE))="AKG",(VLOOKUP(Table1[[#This Row],[SKU]],'[1]All Skus'!$A:$Y,5,FALSE)),""))</f>
        <v>AT690092</v>
      </c>
      <c r="E272" s="21">
        <f>(IF((VLOOKUP(Table1[[#This Row],[SKU]],'[1]All Skus'!$A:$Y,2,FALSE))="AKG",(VLOOKUP(Table1[[#This Row],[SKU]],'[1]All Skus'!$A:$Y,6,FALSE)),""))</f>
        <v>0</v>
      </c>
      <c r="F272" s="21">
        <f>(IF((VLOOKUP(Table1[[#This Row],[SKU]],'[1]All Skus'!$A:$Y,2,FALSE))="AKG",(VLOOKUP(Table1[[#This Row],[SKU]],'[1]All Skus'!$A:$Y,7,FALSE)),""))</f>
        <v>0</v>
      </c>
      <c r="G272" s="22" t="str">
        <f>(IF((VLOOKUP(Table1[[#This Row],[SKU]],'[1]All Skus'!$A:$Y,2,FALSE))="AKG",(VLOOKUP(Table1[[#This Row],[SKU]],'[1]All Skus'!$A:$Y,8,FALSE)),""))</f>
        <v>Antenna</v>
      </c>
      <c r="H272" s="22" t="str">
        <f>(IF((VLOOKUP(Table1[[#This Row],[SKU]],'[1]All Skus'!$A:$Y,2,FALSE))="AKG",(VLOOKUP(Table1[[#This Row],[SKU]],'[1]All Skus'!$A:$Y,9,FALSE)),""))</f>
        <v>SRA2B/EW ANTENNA</v>
      </c>
      <c r="I272" s="23">
        <f>(IF((VLOOKUP(Table1[[#This Row],[SKU]],'[1]All Skus'!$A:$Y,2,FALSE))="AKG",(VLOOKUP(Table1[[#This Row],[SKU]],'[1]All Skus'!$A:$Y,10,FALSE)),""))</f>
        <v>690</v>
      </c>
      <c r="J272" s="23">
        <f>(IF((VLOOKUP(Table1[[#This Row],[SKU]],'[1]All Skus'!$A:$Y,2,FALSE))="AKG",(VLOOKUP(Table1[[#This Row],[SKU]],'[1]All Skus'!$A:$Y,11,FALSE)),""))</f>
        <v>555</v>
      </c>
      <c r="K272" s="24">
        <f>(IF((VLOOKUP(Table1[[#This Row],[SKU]],'[1]All Skus'!$A:$Y,2,FALSE))="AKG",(VLOOKUP(Table1[[#This Row],[SKU]],'[1]All Skus'!$A:$Y,16,FALSE)),""))</f>
        <v>885038038078</v>
      </c>
      <c r="L272" s="24">
        <f>(IF((VLOOKUP(Table1[[#This Row],[SKU]],'[1]All Skus'!$A:$Y,2,FALSE))="AKG",(VLOOKUP(Table1[[#This Row],[SKU]],'[1]All Skus'!$A:$Y,17,FALSE)),""))</f>
        <v>9002761038071</v>
      </c>
      <c r="M272" s="25">
        <f>(IF((VLOOKUP(Table1[[#This Row],[SKU]],'[1]All Skus'!$A:$Y,2,FALSE))="AKG",(VLOOKUP(Table1[[#This Row],[SKU]],'[1]All Skus'!$A:$Y,18,FALSE)),""))</f>
        <v>11.5</v>
      </c>
      <c r="N272" s="25">
        <f>(IF((VLOOKUP(Table1[[#This Row],[SKU]],'[1]All Skus'!$A:$Y,2,FALSE))="AKG",(VLOOKUP(Table1[[#This Row],[SKU]],'[1]All Skus'!$A:$Y,19,FALSE)),""))</f>
        <v>11.5</v>
      </c>
      <c r="O272" s="25">
        <f>(IF((VLOOKUP(Table1[[#This Row],[SKU]],'[1]All Skus'!$A:$Y,2,FALSE))="AKG",(VLOOKUP(Table1[[#This Row],[SKU]],'[1]All Skus'!$A:$Y,20,FALSE)),""))</f>
        <v>1.5</v>
      </c>
      <c r="P272" s="25">
        <f>(IF((VLOOKUP(Table1[[#This Row],[SKU]],'[1]All Skus'!$A:$Y,2,FALSE))="AKG",(VLOOKUP(Table1[[#This Row],[SKU]],'[1]All Skus'!$A:$Y,21,FALSE)),""))</f>
        <v>0</v>
      </c>
      <c r="Q272" s="25" t="str">
        <f>(IF((VLOOKUP(Table1[[#This Row],[SKU]],'[1]All Skus'!$A:$Y,2,FALSE))="AKG",(VLOOKUP(Table1[[#This Row],[SKU]],'[1]All Skus'!$A:$Y,22,FALSE)),""))</f>
        <v>CN</v>
      </c>
      <c r="R272" s="25" t="str">
        <f>(IF((VLOOKUP(Table1[[#This Row],[SKU]],'[1]All Skus'!$A:$Y,2,FALSE))="AKG",(VLOOKUP(Table1[[#This Row],[SKU]],'[1]All Skus'!$A:$Y,23,FALSE)),""))</f>
        <v>Non Compliant</v>
      </c>
      <c r="S272" s="26" t="str">
        <f>(IF((VLOOKUP(Table1[[#This Row],[SKU]],'[1]All Skus'!$A:$Y,2,FALSE))="AKG",(VLOOKUP(Table1[[#This Row],[SKU]],'[1]All Skus'!$A:$Y,24,FALSE)),""))</f>
        <v>https://www.akg.com/Wireless/Antennas%20%2F%20Antenna%20Components/SRA2EW.html?dwvar_SRA2EW_color=Black-GLOBAL-Current#q=SRA2&amp;simplesearch=Go&amp;start=1</v>
      </c>
      <c r="T272" s="27">
        <v>270</v>
      </c>
    </row>
    <row r="273" spans="1:20" ht="15" customHeight="1" x14ac:dyDescent="0.3">
      <c r="A273" s="19" t="s">
        <v>290</v>
      </c>
      <c r="B273" s="20" t="str">
        <f>(IF((VLOOKUP(Table1[[#This Row],[SKU]],'[1]All Skus'!$A:$Y,2,FALSE))="AKG",(VLOOKUP(Table1[[#This Row],[SKU]],'[1]All Skus'!$A:$Y,3,FALSE)), ""))</f>
        <v>Wireless Mics</v>
      </c>
      <c r="C273" s="21" t="str">
        <f>(IF((VLOOKUP(Table1[[#This Row],[SKU]],'[1]All Skus'!$A:$Y,2,FALSE))="AKG",(VLOOKUP(Table1[[#This Row],[SKU]],'[1]All Skus'!$A:$Y,4,FALSE)),""))</f>
        <v>Helical Antenna</v>
      </c>
      <c r="D273" s="21" t="str">
        <f>(IF((VLOOKUP(Table1[[#This Row],[SKU]],'[1]All Skus'!$A:$Y,2,FALSE))="AKG",(VLOOKUP(Table1[[#This Row],[SKU]],'[1]All Skus'!$A:$Y,5,FALSE)),""))</f>
        <v>AT690092</v>
      </c>
      <c r="E273" s="21">
        <f>(IF((VLOOKUP(Table1[[#This Row],[SKU]],'[1]All Skus'!$A:$Y,2,FALSE))="AKG",(VLOOKUP(Table1[[#This Row],[SKU]],'[1]All Skus'!$A:$Y,6,FALSE)),""))</f>
        <v>0</v>
      </c>
      <c r="F273" s="21" t="str">
        <f>(IF((VLOOKUP(Table1[[#This Row],[SKU]],'[1]All Skus'!$A:$Y,2,FALSE))="AKG",(VLOOKUP(Table1[[#This Row],[SKU]],'[1]All Skus'!$A:$Y,7,FALSE)),""))</f>
        <v>Limited Quantity</v>
      </c>
      <c r="G273" s="22" t="str">
        <f>(IF((VLOOKUP(Table1[[#This Row],[SKU]],'[1]All Skus'!$A:$Y,2,FALSE))="AKG",(VLOOKUP(Table1[[#This Row],[SKU]],'[1]All Skus'!$A:$Y,8,FALSE)),""))</f>
        <v>Antenna</v>
      </c>
      <c r="H273" s="22" t="str">
        <f>(IF((VLOOKUP(Table1[[#This Row],[SKU]],'[1]All Skus'!$A:$Y,2,FALSE))="AKG",(VLOOKUP(Table1[[#This Row],[SKU]],'[1]All Skus'!$A:$Y,9,FALSE)),""))</f>
        <v>Helical remote antenna, directional, passive (9dB antenna gain), collapsable 12inch to 3inch - diversity system requires two antennas!</v>
      </c>
      <c r="I273" s="23">
        <f>(IF((VLOOKUP(Table1[[#This Row],[SKU]],'[1]All Skus'!$A:$Y,2,FALSE))="AKG",(VLOOKUP(Table1[[#This Row],[SKU]],'[1]All Skus'!$A:$Y,10,FALSE)),""))</f>
        <v>650</v>
      </c>
      <c r="J273" s="23">
        <f>(IF((VLOOKUP(Table1[[#This Row],[SKU]],'[1]All Skus'!$A:$Y,2,FALSE))="AKG",(VLOOKUP(Table1[[#This Row],[SKU]],'[1]All Skus'!$A:$Y,11,FALSE)),""))</f>
        <v>650</v>
      </c>
      <c r="K273" s="24">
        <f>(IF((VLOOKUP(Table1[[#This Row],[SKU]],'[1]All Skus'!$A:$Y,2,FALSE))="AKG",(VLOOKUP(Table1[[#This Row],[SKU]],'[1]All Skus'!$A:$Y,16,FALSE)),""))</f>
        <v>885038034414</v>
      </c>
      <c r="L273" s="24">
        <f>(IF((VLOOKUP(Table1[[#This Row],[SKU]],'[1]All Skus'!$A:$Y,2,FALSE))="AKG",(VLOOKUP(Table1[[#This Row],[SKU]],'[1]All Skus'!$A:$Y,17,FALSE)),""))</f>
        <v>9002761034417</v>
      </c>
      <c r="M273" s="25">
        <f>(IF((VLOOKUP(Table1[[#This Row],[SKU]],'[1]All Skus'!$A:$Y,2,FALSE))="AKG",(VLOOKUP(Table1[[#This Row],[SKU]],'[1]All Skus'!$A:$Y,18,FALSE)),""))</f>
        <v>8</v>
      </c>
      <c r="N273" s="25">
        <f>(IF((VLOOKUP(Table1[[#This Row],[SKU]],'[1]All Skus'!$A:$Y,2,FALSE))="AKG",(VLOOKUP(Table1[[#This Row],[SKU]],'[1]All Skus'!$A:$Y,19,FALSE)),""))</f>
        <v>15</v>
      </c>
      <c r="O273" s="25">
        <f>(IF((VLOOKUP(Table1[[#This Row],[SKU]],'[1]All Skus'!$A:$Y,2,FALSE))="AKG",(VLOOKUP(Table1[[#This Row],[SKU]],'[1]All Skus'!$A:$Y,20,FALSE)),""))</f>
        <v>11</v>
      </c>
      <c r="P273" s="25">
        <f>(IF((VLOOKUP(Table1[[#This Row],[SKU]],'[1]All Skus'!$A:$Y,2,FALSE))="AKG",(VLOOKUP(Table1[[#This Row],[SKU]],'[1]All Skus'!$A:$Y,21,FALSE)),""))</f>
        <v>0</v>
      </c>
      <c r="Q273" s="25" t="str">
        <f>(IF((VLOOKUP(Table1[[#This Row],[SKU]],'[1]All Skus'!$A:$Y,2,FALSE))="AKG",(VLOOKUP(Table1[[#This Row],[SKU]],'[1]All Skus'!$A:$Y,22,FALSE)),""))</f>
        <v>US</v>
      </c>
      <c r="R273" s="25" t="str">
        <f>(IF((VLOOKUP(Table1[[#This Row],[SKU]],'[1]All Skus'!$A:$Y,2,FALSE))="AKG",(VLOOKUP(Table1[[#This Row],[SKU]],'[1]All Skus'!$A:$Y,23,FALSE)),""))</f>
        <v>Compliant</v>
      </c>
      <c r="S273" s="26" t="str">
        <f>(IF((VLOOKUP(Table1[[#This Row],[SKU]],'[1]All Skus'!$A:$Y,2,FALSE))="AKG",(VLOOKUP(Table1[[#This Row],[SKU]],'[1]All Skus'!$A:$Y,24,FALSE)),""))</f>
        <v>https://www.akg.com/Wireless/Antennas%20%2F%20Antenna%20Components/3009H00210.html</v>
      </c>
      <c r="T273" s="27">
        <v>271</v>
      </c>
    </row>
    <row r="274" spans="1:20" ht="15" customHeight="1" x14ac:dyDescent="0.3">
      <c r="A274" s="19" t="s">
        <v>291</v>
      </c>
      <c r="B274" s="20" t="str">
        <f>(IF((VLOOKUP(Table1[[#This Row],[SKU]],'[1]All Skus'!$A:$Y,2,FALSE))="AKG",(VLOOKUP(Table1[[#This Row],[SKU]],'[1]All Skus'!$A:$Y,3,FALSE)), ""))</f>
        <v>Accessories</v>
      </c>
      <c r="C274" s="21" t="str">
        <f>(IF((VLOOKUP(Table1[[#This Row],[SKU]],'[1]All Skus'!$A:$Y,2,FALSE))="AKG",(VLOOKUP(Table1[[#This Row],[SKU]],'[1]All Skus'!$A:$Y,4,FALSE)),""))</f>
        <v>PSU4000 NONE</v>
      </c>
      <c r="D274" s="21" t="str">
        <f>(IF((VLOOKUP(Table1[[#This Row],[SKU]],'[1]All Skus'!$A:$Y,2,FALSE))="AKG",(VLOOKUP(Table1[[#This Row],[SKU]],'[1]All Skus'!$A:$Y,5,FALSE)),""))</f>
        <v>AT690092</v>
      </c>
      <c r="E274" s="21">
        <f>(IF((VLOOKUP(Table1[[#This Row],[SKU]],'[1]All Skus'!$A:$Y,2,FALSE))="AKG",(VLOOKUP(Table1[[#This Row],[SKU]],'[1]All Skus'!$A:$Y,6,FALSE)),""))</f>
        <v>0</v>
      </c>
      <c r="F274" s="21">
        <f>(IF((VLOOKUP(Table1[[#This Row],[SKU]],'[1]All Skus'!$A:$Y,2,FALSE))="AKG",(VLOOKUP(Table1[[#This Row],[SKU]],'[1]All Skus'!$A:$Y,7,FALSE)),""))</f>
        <v>0</v>
      </c>
      <c r="G274" s="22" t="str">
        <f>(IF((VLOOKUP(Table1[[#This Row],[SKU]],'[1]All Skus'!$A:$Y,2,FALSE))="AKG",(VLOOKUP(Table1[[#This Row],[SKU]],'[1]All Skus'!$A:$Y,8,FALSE)),""))</f>
        <v>Power Supply</v>
      </c>
      <c r="H274" s="22" t="str">
        <f>(IF((VLOOKUP(Table1[[#This Row],[SKU]],'[1]All Skus'!$A:$Y,2,FALSE))="AKG",(VLOOKUP(Table1[[#This Row],[SKU]],'[1]All Skus'!$A:$Y,9,FALSE)),""))</f>
        <v>Central power supply unit for powering up to 3x HUB4000 Q, 3x CU4000, 3x PS4000 W (up to 12 receiver) or SPC4500 (up to 12 transmitter).</v>
      </c>
      <c r="I274" s="23">
        <f>(IF((VLOOKUP(Table1[[#This Row],[SKU]],'[1]All Skus'!$A:$Y,2,FALSE))="AKG",(VLOOKUP(Table1[[#This Row],[SKU]],'[1]All Skus'!$A:$Y,10,FALSE)),""))</f>
        <v>735</v>
      </c>
      <c r="J274" s="23">
        <f>(IF((VLOOKUP(Table1[[#This Row],[SKU]],'[1]All Skus'!$A:$Y,2,FALSE))="AKG",(VLOOKUP(Table1[[#This Row],[SKU]],'[1]All Skus'!$A:$Y,11,FALSE)),""))</f>
        <v>735</v>
      </c>
      <c r="K274" s="24">
        <f>(IF((VLOOKUP(Table1[[#This Row],[SKU]],'[1]All Skus'!$A:$Y,2,FALSE))="AKG",(VLOOKUP(Table1[[#This Row],[SKU]],'[1]All Skus'!$A:$Y,16,FALSE)),""))</f>
        <v>885038026792</v>
      </c>
      <c r="L274" s="24">
        <f>(IF((VLOOKUP(Table1[[#This Row],[SKU]],'[1]All Skus'!$A:$Y,2,FALSE))="AKG",(VLOOKUP(Table1[[#This Row],[SKU]],'[1]All Skus'!$A:$Y,17,FALSE)),""))</f>
        <v>9002761026795</v>
      </c>
      <c r="M274" s="25">
        <f>(IF((VLOOKUP(Table1[[#This Row],[SKU]],'[1]All Skus'!$A:$Y,2,FALSE))="AKG",(VLOOKUP(Table1[[#This Row],[SKU]],'[1]All Skus'!$A:$Y,18,FALSE)),""))</f>
        <v>0</v>
      </c>
      <c r="N274" s="25">
        <f>(IF((VLOOKUP(Table1[[#This Row],[SKU]],'[1]All Skus'!$A:$Y,2,FALSE))="AKG",(VLOOKUP(Table1[[#This Row],[SKU]],'[1]All Skus'!$A:$Y,19,FALSE)),""))</f>
        <v>0</v>
      </c>
      <c r="O274" s="25">
        <f>(IF((VLOOKUP(Table1[[#This Row],[SKU]],'[1]All Skus'!$A:$Y,2,FALSE))="AKG",(VLOOKUP(Table1[[#This Row],[SKU]],'[1]All Skus'!$A:$Y,20,FALSE)),""))</f>
        <v>0</v>
      </c>
      <c r="P274" s="25">
        <f>(IF((VLOOKUP(Table1[[#This Row],[SKU]],'[1]All Skus'!$A:$Y,2,FALSE))="AKG",(VLOOKUP(Table1[[#This Row],[SKU]],'[1]All Skus'!$A:$Y,21,FALSE)),""))</f>
        <v>2.4</v>
      </c>
      <c r="Q274" s="25" t="str">
        <f>(IF((VLOOKUP(Table1[[#This Row],[SKU]],'[1]All Skus'!$A:$Y,2,FALSE))="AKG",(VLOOKUP(Table1[[#This Row],[SKU]],'[1]All Skus'!$A:$Y,22,FALSE)),""))</f>
        <v>AT</v>
      </c>
      <c r="R274" s="25" t="str">
        <f>(IF((VLOOKUP(Table1[[#This Row],[SKU]],'[1]All Skus'!$A:$Y,2,FALSE))="AKG",(VLOOKUP(Table1[[#This Row],[SKU]],'[1]All Skus'!$A:$Y,23,FALSE)),""))</f>
        <v>Compliant</v>
      </c>
      <c r="S274" s="26" t="str">
        <f>(IF((VLOOKUP(Table1[[#This Row],[SKU]],'[1]All Skus'!$A:$Y,2,FALSE))="AKG",(VLOOKUP(Table1[[#This Row],[SKU]],'[1]All Skus'!$A:$Y,24,FALSE)),""))</f>
        <v>http://www.akg.com/pro/p/psu4000</v>
      </c>
      <c r="T274" s="27">
        <v>272</v>
      </c>
    </row>
    <row r="275" spans="1:20" ht="15" customHeight="1" x14ac:dyDescent="0.3">
      <c r="A275" s="19" t="s">
        <v>292</v>
      </c>
      <c r="B275" s="20" t="str">
        <f>(IF((VLOOKUP(Table1[[#This Row],[SKU]],'[1]All Skus'!$A:$Y,2,FALSE))="AKG",(VLOOKUP(Table1[[#This Row],[SKU]],'[1]All Skus'!$A:$Y,3,FALSE)), ""))</f>
        <v>Wireless Mics</v>
      </c>
      <c r="C275" s="21" t="str">
        <f>(IF((VLOOKUP(Table1[[#This Row],[SKU]],'[1]All Skus'!$A:$Y,2,FALSE))="AKG",(VLOOKUP(Table1[[#This Row],[SKU]],'[1]All Skus'!$A:$Y,4,FALSE)),""))</f>
        <v>HUB4000 Q none</v>
      </c>
      <c r="D275" s="21" t="str">
        <f>(IF((VLOOKUP(Table1[[#This Row],[SKU]],'[1]All Skus'!$A:$Y,2,FALSE))="AKG",(VLOOKUP(Table1[[#This Row],[SKU]],'[1]All Skus'!$A:$Y,5,FALSE)),""))</f>
        <v>AT690092</v>
      </c>
      <c r="E275" s="21">
        <f>(IF((VLOOKUP(Table1[[#This Row],[SKU]],'[1]All Skus'!$A:$Y,2,FALSE))="AKG",(VLOOKUP(Table1[[#This Row],[SKU]],'[1]All Skus'!$A:$Y,6,FALSE)),""))</f>
        <v>0</v>
      </c>
      <c r="F275" s="21">
        <f>(IF((VLOOKUP(Table1[[#This Row],[SKU]],'[1]All Skus'!$A:$Y,2,FALSE))="AKG",(VLOOKUP(Table1[[#This Row],[SKU]],'[1]All Skus'!$A:$Y,7,FALSE)),""))</f>
        <v>0</v>
      </c>
      <c r="G275" s="22" t="str">
        <f>(IF((VLOOKUP(Table1[[#This Row],[SKU]],'[1]All Skus'!$A:$Y,2,FALSE))="AKG",(VLOOKUP(Table1[[#This Row],[SKU]],'[1]All Skus'!$A:$Y,8,FALSE)),""))</f>
        <v>Wireless Accessories</v>
      </c>
      <c r="H275" s="22" t="str">
        <f>(IF((VLOOKUP(Table1[[#This Row],[SKU]],'[1]All Skus'!$A:$Y,2,FALSE))="AKG",(VLOOKUP(Table1[[#This Row],[SKU]],'[1]All Skus'!$A:$Y,9,FALSE)),""))</f>
        <v>Network concentrator for integrating DMS700, WMS4500 and IVM4500 wireless systems into a HiQnet network, NO power supply included, please order 7801H00120 additionally.</v>
      </c>
      <c r="I275" s="23">
        <f>(IF((VLOOKUP(Table1[[#This Row],[SKU]],'[1]All Skus'!$A:$Y,2,FALSE))="AKG",(VLOOKUP(Table1[[#This Row],[SKU]],'[1]All Skus'!$A:$Y,10,FALSE)),""))</f>
        <v>1620</v>
      </c>
      <c r="J275" s="23">
        <f>(IF((VLOOKUP(Table1[[#This Row],[SKU]],'[1]All Skus'!$A:$Y,2,FALSE))="AKG",(VLOOKUP(Table1[[#This Row],[SKU]],'[1]All Skus'!$A:$Y,11,FALSE)),""))</f>
        <v>1300</v>
      </c>
      <c r="K275" s="24">
        <f>(IF((VLOOKUP(Table1[[#This Row],[SKU]],'[1]All Skus'!$A:$Y,2,FALSE))="AKG",(VLOOKUP(Table1[[#This Row],[SKU]],'[1]All Skus'!$A:$Y,16,FALSE)),""))</f>
        <v>885038039662</v>
      </c>
      <c r="L275" s="24">
        <f>(IF((VLOOKUP(Table1[[#This Row],[SKU]],'[1]All Skus'!$A:$Y,2,FALSE))="AKG",(VLOOKUP(Table1[[#This Row],[SKU]],'[1]All Skus'!$A:$Y,17,FALSE)),""))</f>
        <v>9002761039655</v>
      </c>
      <c r="M275" s="25">
        <f>(IF((VLOOKUP(Table1[[#This Row],[SKU]],'[1]All Skus'!$A:$Y,2,FALSE))="AKG",(VLOOKUP(Table1[[#This Row],[SKU]],'[1]All Skus'!$A:$Y,18,FALSE)),""))</f>
        <v>2.5</v>
      </c>
      <c r="N275" s="25">
        <f>(IF((VLOOKUP(Table1[[#This Row],[SKU]],'[1]All Skus'!$A:$Y,2,FALSE))="AKG",(VLOOKUP(Table1[[#This Row],[SKU]],'[1]All Skus'!$A:$Y,19,FALSE)),""))</f>
        <v>18</v>
      </c>
      <c r="O275" s="25">
        <f>(IF((VLOOKUP(Table1[[#This Row],[SKU]],'[1]All Skus'!$A:$Y,2,FALSE))="AKG",(VLOOKUP(Table1[[#This Row],[SKU]],'[1]All Skus'!$A:$Y,20,FALSE)),""))</f>
        <v>2.5</v>
      </c>
      <c r="P275" s="25">
        <f>(IF((VLOOKUP(Table1[[#This Row],[SKU]],'[1]All Skus'!$A:$Y,2,FALSE))="AKG",(VLOOKUP(Table1[[#This Row],[SKU]],'[1]All Skus'!$A:$Y,21,FALSE)),""))</f>
        <v>0</v>
      </c>
      <c r="Q275" s="25" t="str">
        <f>(IF((VLOOKUP(Table1[[#This Row],[SKU]],'[1]All Skus'!$A:$Y,2,FALSE))="AKG",(VLOOKUP(Table1[[#This Row],[SKU]],'[1]All Skus'!$A:$Y,22,FALSE)),""))</f>
        <v>CN</v>
      </c>
      <c r="R275" s="25" t="str">
        <f>(IF((VLOOKUP(Table1[[#This Row],[SKU]],'[1]All Skus'!$A:$Y,2,FALSE))="AKG",(VLOOKUP(Table1[[#This Row],[SKU]],'[1]All Skus'!$A:$Y,23,FALSE)),""))</f>
        <v>Non Compliant</v>
      </c>
      <c r="S275" s="26" t="str">
        <f>(IF((VLOOKUP(Table1[[#This Row],[SKU]],'[1]All Skus'!$A:$Y,2,FALSE))="AKG",(VLOOKUP(Table1[[#This Row],[SKU]],'[1]All Skus'!$A:$Y,24,FALSE)),""))</f>
        <v>https://www.akg.com/Wireless/Wireless%20Accessories/2999H00150.html</v>
      </c>
      <c r="T275" s="27">
        <v>273</v>
      </c>
    </row>
    <row r="276" spans="1:20" ht="15" customHeight="1" x14ac:dyDescent="0.3">
      <c r="A276" s="19" t="s">
        <v>293</v>
      </c>
      <c r="B276" s="20" t="str">
        <f>(IF((VLOOKUP(Table1[[#This Row],[SKU]],'[1]All Skus'!$A:$Y,2,FALSE))="AKG",(VLOOKUP(Table1[[#This Row],[SKU]],'[1]All Skus'!$A:$Y,3,FALSE)), ""))</f>
        <v>Accessories</v>
      </c>
      <c r="C276" s="21" t="str">
        <f>(IF((VLOOKUP(Table1[[#This Row],[SKU]],'[1]All Skus'!$A:$Y,2,FALSE))="AKG",(VLOOKUP(Table1[[#This Row],[SKU]],'[1]All Skus'!$A:$Y,4,FALSE)),""))</f>
        <v>BP4000</v>
      </c>
      <c r="D276" s="21" t="str">
        <f>(IF((VLOOKUP(Table1[[#This Row],[SKU]],'[1]All Skus'!$A:$Y,2,FALSE))="AKG",(VLOOKUP(Table1[[#This Row],[SKU]],'[1]All Skus'!$A:$Y,5,FALSE)),""))</f>
        <v>AT690092</v>
      </c>
      <c r="E276" s="21">
        <f>(IF((VLOOKUP(Table1[[#This Row],[SKU]],'[1]All Skus'!$A:$Y,2,FALSE))="AKG",(VLOOKUP(Table1[[#This Row],[SKU]],'[1]All Skus'!$A:$Y,6,FALSE)),""))</f>
        <v>0</v>
      </c>
      <c r="F276" s="21">
        <f>(IF((VLOOKUP(Table1[[#This Row],[SKU]],'[1]All Skus'!$A:$Y,2,FALSE))="AKG",(VLOOKUP(Table1[[#This Row],[SKU]],'[1]All Skus'!$A:$Y,7,FALSE)),""))</f>
        <v>0</v>
      </c>
      <c r="G276" s="22" t="str">
        <f>(IF((VLOOKUP(Table1[[#This Row],[SKU]],'[1]All Skus'!$A:$Y,2,FALSE))="AKG",(VLOOKUP(Table1[[#This Row],[SKU]],'[1]All Skus'!$A:$Y,8,FALSE)),""))</f>
        <v>Spare parts</v>
      </c>
      <c r="H276" s="22" t="str">
        <f>(IF((VLOOKUP(Table1[[#This Row],[SKU]],'[1]All Skus'!$A:$Y,2,FALSE))="AKG",(VLOOKUP(Table1[[#This Row],[SKU]],'[1]All Skus'!$A:$Y,9,FALSE)),""))</f>
        <v>Rechargeable battery pack for 
WMS4500/IVM4500</v>
      </c>
      <c r="I276" s="23">
        <f>(IF((VLOOKUP(Table1[[#This Row],[SKU]],'[1]All Skus'!$A:$Y,2,FALSE))="AKG",(VLOOKUP(Table1[[#This Row],[SKU]],'[1]All Skus'!$A:$Y,10,FALSE)),""))</f>
        <v>195</v>
      </c>
      <c r="J276" s="23">
        <f>(IF((VLOOKUP(Table1[[#This Row],[SKU]],'[1]All Skus'!$A:$Y,2,FALSE))="AKG",(VLOOKUP(Table1[[#This Row],[SKU]],'[1]All Skus'!$A:$Y,11,FALSE)),""))</f>
        <v>195</v>
      </c>
      <c r="K276" s="24">
        <f>(IF((VLOOKUP(Table1[[#This Row],[SKU]],'[1]All Skus'!$A:$Y,2,FALSE))="AKG",(VLOOKUP(Table1[[#This Row],[SKU]],'[1]All Skus'!$A:$Y,16,FALSE)),""))</f>
        <v>885038039594</v>
      </c>
      <c r="L276" s="24">
        <f>(IF((VLOOKUP(Table1[[#This Row],[SKU]],'[1]All Skus'!$A:$Y,2,FALSE))="AKG",(VLOOKUP(Table1[[#This Row],[SKU]],'[1]All Skus'!$A:$Y,17,FALSE)),""))</f>
        <v>9002761039597</v>
      </c>
      <c r="M276" s="25">
        <f>(IF((VLOOKUP(Table1[[#This Row],[SKU]],'[1]All Skus'!$A:$Y,2,FALSE))="AKG",(VLOOKUP(Table1[[#This Row],[SKU]],'[1]All Skus'!$A:$Y,18,FALSE)),""))</f>
        <v>0</v>
      </c>
      <c r="N276" s="25">
        <f>(IF((VLOOKUP(Table1[[#This Row],[SKU]],'[1]All Skus'!$A:$Y,2,FALSE))="AKG",(VLOOKUP(Table1[[#This Row],[SKU]],'[1]All Skus'!$A:$Y,19,FALSE)),""))</f>
        <v>0</v>
      </c>
      <c r="O276" s="25">
        <f>(IF((VLOOKUP(Table1[[#This Row],[SKU]],'[1]All Skus'!$A:$Y,2,FALSE))="AKG",(VLOOKUP(Table1[[#This Row],[SKU]],'[1]All Skus'!$A:$Y,20,FALSE)),""))</f>
        <v>0</v>
      </c>
      <c r="P276" s="25" t="str">
        <f>(IF((VLOOKUP(Table1[[#This Row],[SKU]],'[1]All Skus'!$A:$Y,2,FALSE))="AKG",(VLOOKUP(Table1[[#This Row],[SKU]],'[1]All Skus'!$A:$Y,21,FALSE)),""))</f>
        <v>n/a</v>
      </c>
      <c r="Q276" s="25" t="str">
        <f>(IF((VLOOKUP(Table1[[#This Row],[SKU]],'[1]All Skus'!$A:$Y,2,FALSE))="AKG",(VLOOKUP(Table1[[#This Row],[SKU]],'[1]All Skus'!$A:$Y,22,FALSE)),""))</f>
        <v>AT</v>
      </c>
      <c r="R276" s="25" t="str">
        <f>(IF((VLOOKUP(Table1[[#This Row],[SKU]],'[1]All Skus'!$A:$Y,2,FALSE))="AKG",(VLOOKUP(Table1[[#This Row],[SKU]],'[1]All Skus'!$A:$Y,23,FALSE)),""))</f>
        <v>Compliant</v>
      </c>
      <c r="S276" s="26" t="str">
        <f>(IF((VLOOKUP(Table1[[#This Row],[SKU]],'[1]All Skus'!$A:$Y,2,FALSE))="AKG",(VLOOKUP(Table1[[#This Row],[SKU]],'[1]All Skus'!$A:$Y,24,FALSE)),""))</f>
        <v>https://www.akg.com/Wireless/Wireless%20Accessories/3004H00030.html</v>
      </c>
      <c r="T276" s="27">
        <v>274</v>
      </c>
    </row>
    <row r="277" spans="1:20" ht="15" customHeight="1" x14ac:dyDescent="0.3">
      <c r="A277" s="19" t="s">
        <v>294</v>
      </c>
      <c r="B277" s="20" t="str">
        <f>(IF((VLOOKUP(Table1[[#This Row],[SKU]],'[1]All Skus'!$A:$Y,2,FALSE))="AKG",(VLOOKUP(Table1[[#This Row],[SKU]],'[1]All Skus'!$A:$Y,3,FALSE)), ""))</f>
        <v>Antenna</v>
      </c>
      <c r="C277" s="21" t="str">
        <f>(IF((VLOOKUP(Table1[[#This Row],[SKU]],'[1]All Skus'!$A:$Y,2,FALSE))="AKG",(VLOOKUP(Table1[[#This Row],[SKU]],'[1]All Skus'!$A:$Y,4,FALSE)),""))</f>
        <v>AKG AB4000EW </v>
      </c>
      <c r="D277" s="21">
        <f>(IF((VLOOKUP(Table1[[#This Row],[SKU]],'[1]All Skus'!$A:$Y,2,FALSE))="AKG",(VLOOKUP(Table1[[#This Row],[SKU]],'[1]All Skus'!$A:$Y,5,FALSE)),""))</f>
        <v>83200100</v>
      </c>
      <c r="E277" s="21">
        <f>(IF((VLOOKUP(Table1[[#This Row],[SKU]],'[1]All Skus'!$A:$Y,2,FALSE))="AKG",(VLOOKUP(Table1[[#This Row],[SKU]],'[1]All Skus'!$A:$Y,6,FALSE)),""))</f>
        <v>0</v>
      </c>
      <c r="F277" s="21">
        <f>(IF((VLOOKUP(Table1[[#This Row],[SKU]],'[1]All Skus'!$A:$Y,2,FALSE))="AKG",(VLOOKUP(Table1[[#This Row],[SKU]],'[1]All Skus'!$A:$Y,7,FALSE)),""))</f>
        <v>0</v>
      </c>
      <c r="G277" s="22">
        <f>(IF((VLOOKUP(Table1[[#This Row],[SKU]],'[1]All Skus'!$A:$Y,2,FALSE))="AKG",(VLOOKUP(Table1[[#This Row],[SKU]],'[1]All Skus'!$A:$Y,8,FALSE)),""))</f>
        <v>0</v>
      </c>
      <c r="H277" s="22" t="str">
        <f>(IF((VLOOKUP(Table1[[#This Row],[SKU]],'[1]All Skus'!$A:$Y,2,FALSE))="AKG",(VLOOKUP(Table1[[#This Row],[SKU]],'[1]All Skus'!$A:$Y,9,FALSE)),""))</f>
        <v>High-performance antenna booster to compensate signal loss on long antenna cables. </v>
      </c>
      <c r="I277" s="23">
        <f>(IF((VLOOKUP(Table1[[#This Row],[SKU]],'[1]All Skus'!$A:$Y,2,FALSE))="AKG",(VLOOKUP(Table1[[#This Row],[SKU]],'[1]All Skus'!$A:$Y,10,FALSE)),""))</f>
        <v>610</v>
      </c>
      <c r="J277" s="23">
        <f>(IF((VLOOKUP(Table1[[#This Row],[SKU]],'[1]All Skus'!$A:$Y,2,FALSE))="AKG",(VLOOKUP(Table1[[#This Row],[SKU]],'[1]All Skus'!$A:$Y,11,FALSE)),""))</f>
        <v>490</v>
      </c>
      <c r="K277" s="24">
        <f>(IF((VLOOKUP(Table1[[#This Row],[SKU]],'[1]All Skus'!$A:$Y,2,FALSE))="AKG",(VLOOKUP(Table1[[#This Row],[SKU]],'[1]All Skus'!$A:$Y,16,FALSE)),""))</f>
        <v>885038038054</v>
      </c>
      <c r="L277" s="24">
        <f>(IF((VLOOKUP(Table1[[#This Row],[SKU]],'[1]All Skus'!$A:$Y,2,FALSE))="AKG",(VLOOKUP(Table1[[#This Row],[SKU]],'[1]All Skus'!$A:$Y,17,FALSE)),""))</f>
        <v>9002761038057</v>
      </c>
      <c r="M277" s="25">
        <f>(IF((VLOOKUP(Table1[[#This Row],[SKU]],'[1]All Skus'!$A:$Y,2,FALSE))="AKG",(VLOOKUP(Table1[[#This Row],[SKU]],'[1]All Skus'!$A:$Y,18,FALSE)),""))</f>
        <v>11</v>
      </c>
      <c r="N277" s="25">
        <f>(IF((VLOOKUP(Table1[[#This Row],[SKU]],'[1]All Skus'!$A:$Y,2,FALSE))="AKG",(VLOOKUP(Table1[[#This Row],[SKU]],'[1]All Skus'!$A:$Y,19,FALSE)),""))</f>
        <v>11</v>
      </c>
      <c r="O277" s="25">
        <f>(IF((VLOOKUP(Table1[[#This Row],[SKU]],'[1]All Skus'!$A:$Y,2,FALSE))="AKG",(VLOOKUP(Table1[[#This Row],[SKU]],'[1]All Skus'!$A:$Y,20,FALSE)),""))</f>
        <v>13.5</v>
      </c>
      <c r="P277" s="25">
        <f>(IF((VLOOKUP(Table1[[#This Row],[SKU]],'[1]All Skus'!$A:$Y,2,FALSE))="AKG",(VLOOKUP(Table1[[#This Row],[SKU]],'[1]All Skus'!$A:$Y,21,FALSE)),""))</f>
        <v>0</v>
      </c>
      <c r="Q277" s="25" t="str">
        <f>(IF((VLOOKUP(Table1[[#This Row],[SKU]],'[1]All Skus'!$A:$Y,2,FALSE))="AKG",(VLOOKUP(Table1[[#This Row],[SKU]],'[1]All Skus'!$A:$Y,22,FALSE)),""))</f>
        <v>CN</v>
      </c>
      <c r="R277" s="25" t="str">
        <f>(IF((VLOOKUP(Table1[[#This Row],[SKU]],'[1]All Skus'!$A:$Y,2,FALSE))="AKG",(VLOOKUP(Table1[[#This Row],[SKU]],'[1]All Skus'!$A:$Y,23,FALSE)),""))</f>
        <v>Non Compliant</v>
      </c>
      <c r="S277" s="26" t="str">
        <f>(IF((VLOOKUP(Table1[[#This Row],[SKU]],'[1]All Skus'!$A:$Y,2,FALSE))="AKG",(VLOOKUP(Table1[[#This Row],[SKU]],'[1]All Skus'!$A:$Y,24,FALSE)),""))</f>
        <v>https://www.akg.com/Wireless/Antennas%20%2F%20Antenna%20Components/3009H00130.html</v>
      </c>
      <c r="T277" s="27">
        <v>275</v>
      </c>
    </row>
    <row r="278" spans="1:20" ht="15" customHeight="1" x14ac:dyDescent="0.3">
      <c r="A278" s="19" t="s">
        <v>295</v>
      </c>
      <c r="B278" s="20" t="str">
        <f>(IF((VLOOKUP(Table1[[#This Row],[SKU]],'[1]All Skus'!$A:$Y,2,FALSE))="AKG",(VLOOKUP(Table1[[#This Row],[SKU]],'[1]All Skus'!$A:$Y,3,FALSE)), ""))</f>
        <v>Microlite Accessories</v>
      </c>
      <c r="C278" s="21" t="str">
        <f>(IF((VLOOKUP(Table1[[#This Row],[SKU]],'[1]All Skus'!$A:$Y,2,FALSE))="AKG",(VLOOKUP(Table1[[#This Row],[SKU]],'[1]All Skus'!$A:$Y,4,FALSE)),""))</f>
        <v xml:space="preserve">WM82 beige wiremesh 5 pack </v>
      </c>
      <c r="D278" s="21" t="str">
        <f>(IF((VLOOKUP(Table1[[#This Row],[SKU]],'[1]All Skus'!$A:$Y,2,FALSE))="AKG",(VLOOKUP(Table1[[#This Row],[SKU]],'[1]All Skus'!$A:$Y,5,FALSE)),""))</f>
        <v>AT510000</v>
      </c>
      <c r="E278" s="21">
        <f>(IF((VLOOKUP(Table1[[#This Row],[SKU]],'[1]All Skus'!$A:$Y,2,FALSE))="AKG",(VLOOKUP(Table1[[#This Row],[SKU]],'[1]All Skus'!$A:$Y,6,FALSE)),""))</f>
        <v>0</v>
      </c>
      <c r="F278" s="21">
        <f>(IF((VLOOKUP(Table1[[#This Row],[SKU]],'[1]All Skus'!$A:$Y,2,FALSE))="AKG",(VLOOKUP(Table1[[#This Row],[SKU]],'[1]All Skus'!$A:$Y,7,FALSE)),""))</f>
        <v>0</v>
      </c>
      <c r="G278" s="22" t="str">
        <f>(IF((VLOOKUP(Table1[[#This Row],[SKU]],'[1]All Skus'!$A:$Y,2,FALSE))="AKG",(VLOOKUP(Table1[[#This Row],[SKU]],'[1]All Skus'!$A:$Y,8,FALSE)),""))</f>
        <v xml:space="preserve">WM82 beige wiremesh 5 pack </v>
      </c>
      <c r="H278" s="22" t="str">
        <f>(IF((VLOOKUP(Table1[[#This Row],[SKU]],'[1]All Skus'!$A:$Y,2,FALSE))="AKG",(VLOOKUP(Table1[[#This Row],[SKU]],'[1]All Skus'!$A:$Y,9,FALSE)),""))</f>
        <v>Wire Mesh Cap Beige Color for Omnidirection (Package of 10)</v>
      </c>
      <c r="I278" s="23">
        <f>(IF((VLOOKUP(Table1[[#This Row],[SKU]],'[1]All Skus'!$A:$Y,2,FALSE))="AKG",(VLOOKUP(Table1[[#This Row],[SKU]],'[1]All Skus'!$A:$Y,10,FALSE)),""))</f>
        <v>57</v>
      </c>
      <c r="J278" s="23">
        <f>(IF((VLOOKUP(Table1[[#This Row],[SKU]],'[1]All Skus'!$A:$Y,2,FALSE))="AKG",(VLOOKUP(Table1[[#This Row],[SKU]],'[1]All Skus'!$A:$Y,11,FALSE)),""))</f>
        <v>57</v>
      </c>
      <c r="K278" s="24">
        <f>(IF((VLOOKUP(Table1[[#This Row],[SKU]],'[1]All Skus'!$A:$Y,2,FALSE))="AKG",(VLOOKUP(Table1[[#This Row],[SKU]],'[1]All Skus'!$A:$Y,16,FALSE)),""))</f>
        <v>885038039280</v>
      </c>
      <c r="L278" s="24">
        <f>(IF((VLOOKUP(Table1[[#This Row],[SKU]],'[1]All Skus'!$A:$Y,2,FALSE))="AKG",(VLOOKUP(Table1[[#This Row],[SKU]],'[1]All Skus'!$A:$Y,17,FALSE)),""))</f>
        <v>9002761039283</v>
      </c>
      <c r="M278" s="25">
        <f>(IF((VLOOKUP(Table1[[#This Row],[SKU]],'[1]All Skus'!$A:$Y,2,FALSE))="AKG",(VLOOKUP(Table1[[#This Row],[SKU]],'[1]All Skus'!$A:$Y,18,FALSE)),""))</f>
        <v>1</v>
      </c>
      <c r="N278" s="25">
        <f>(IF((VLOOKUP(Table1[[#This Row],[SKU]],'[1]All Skus'!$A:$Y,2,FALSE))="AKG",(VLOOKUP(Table1[[#This Row],[SKU]],'[1]All Skus'!$A:$Y,19,FALSE)),""))</f>
        <v>3</v>
      </c>
      <c r="O278" s="25">
        <f>(IF((VLOOKUP(Table1[[#This Row],[SKU]],'[1]All Skus'!$A:$Y,2,FALSE))="AKG",(VLOOKUP(Table1[[#This Row],[SKU]],'[1]All Skus'!$A:$Y,20,FALSE)),""))</f>
        <v>4</v>
      </c>
      <c r="P278" s="25" t="str">
        <f>(IF((VLOOKUP(Table1[[#This Row],[SKU]],'[1]All Skus'!$A:$Y,2,FALSE))="AKG",(VLOOKUP(Table1[[#This Row],[SKU]],'[1]All Skus'!$A:$Y,21,FALSE)),""))</f>
        <v>n/a</v>
      </c>
      <c r="Q278" s="25" t="str">
        <f>(IF((VLOOKUP(Table1[[#This Row],[SKU]],'[1]All Skus'!$A:$Y,2,FALSE))="AKG",(VLOOKUP(Table1[[#This Row],[SKU]],'[1]All Skus'!$A:$Y,22,FALSE)),""))</f>
        <v>TW</v>
      </c>
      <c r="R278" s="25" t="str">
        <f>(IF((VLOOKUP(Table1[[#This Row],[SKU]],'[1]All Skus'!$A:$Y,2,FALSE))="AKG",(VLOOKUP(Table1[[#This Row],[SKU]],'[1]All Skus'!$A:$Y,23,FALSE)),""))</f>
        <v>Compliant</v>
      </c>
      <c r="S278" s="26" t="str">
        <f>(IF((VLOOKUP(Table1[[#This Row],[SKU]],'[1]All Skus'!$A:$Y,2,FALSE))="AKG",(VLOOKUP(Table1[[#This Row],[SKU]],'[1]All Skus'!$A:$Y,24,FALSE)),""))</f>
        <v>https://www.akg.com/Microphones/Microphone%20Accessories/6500H00520.html</v>
      </c>
      <c r="T278" s="27">
        <v>276</v>
      </c>
    </row>
    <row r="279" spans="1:20" ht="15" customHeight="1" x14ac:dyDescent="0.3">
      <c r="A279" s="19" t="s">
        <v>296</v>
      </c>
      <c r="B279" s="20" t="str">
        <f>(IF((VLOOKUP(Table1[[#This Row],[SKU]],'[1]All Skus'!$A:$Y,2,FALSE))="AKG",(VLOOKUP(Table1[[#This Row],[SKU]],'[1]All Skus'!$A:$Y,3,FALSE)), ""))</f>
        <v>Microlite Accessories</v>
      </c>
      <c r="C279" s="21" t="str">
        <f>(IF((VLOOKUP(Table1[[#This Row],[SKU]],'[1]All Skus'!$A:$Y,2,FALSE))="AKG",(VLOOKUP(Table1[[#This Row],[SKU]],'[1]All Skus'!$A:$Y,4,FALSE)),""))</f>
        <v xml:space="preserve">WM82 cocoa wiremesh 5 pack </v>
      </c>
      <c r="D279" s="21" t="str">
        <f>(IF((VLOOKUP(Table1[[#This Row],[SKU]],'[1]All Skus'!$A:$Y,2,FALSE))="AKG",(VLOOKUP(Table1[[#This Row],[SKU]],'[1]All Skus'!$A:$Y,5,FALSE)),""))</f>
        <v>AT510000</v>
      </c>
      <c r="E279" s="21">
        <f>(IF((VLOOKUP(Table1[[#This Row],[SKU]],'[1]All Skus'!$A:$Y,2,FALSE))="AKG",(VLOOKUP(Table1[[#This Row],[SKU]],'[1]All Skus'!$A:$Y,6,FALSE)),""))</f>
        <v>0</v>
      </c>
      <c r="F279" s="21">
        <f>(IF((VLOOKUP(Table1[[#This Row],[SKU]],'[1]All Skus'!$A:$Y,2,FALSE))="AKG",(VLOOKUP(Table1[[#This Row],[SKU]],'[1]All Skus'!$A:$Y,7,FALSE)),""))</f>
        <v>0</v>
      </c>
      <c r="G279" s="22" t="str">
        <f>(IF((VLOOKUP(Table1[[#This Row],[SKU]],'[1]All Skus'!$A:$Y,2,FALSE))="AKG",(VLOOKUP(Table1[[#This Row],[SKU]],'[1]All Skus'!$A:$Y,8,FALSE)),""))</f>
        <v xml:space="preserve">WM82 cocoa wiremesh 5 pack </v>
      </c>
      <c r="H279" s="22" t="str">
        <f>(IF((VLOOKUP(Table1[[#This Row],[SKU]],'[1]All Skus'!$A:$Y,2,FALSE))="AKG",(VLOOKUP(Table1[[#This Row],[SKU]],'[1]All Skus'!$A:$Y,9,FALSE)),""))</f>
        <v>Wire Mesh Cap Cocoa Color for Omnidirection (Package of 10)</v>
      </c>
      <c r="I279" s="23">
        <f>(IF((VLOOKUP(Table1[[#This Row],[SKU]],'[1]All Skus'!$A:$Y,2,FALSE))="AKG",(VLOOKUP(Table1[[#This Row],[SKU]],'[1]All Skus'!$A:$Y,10,FALSE)),""))</f>
        <v>57</v>
      </c>
      <c r="J279" s="23">
        <f>(IF((VLOOKUP(Table1[[#This Row],[SKU]],'[1]All Skus'!$A:$Y,2,FALSE))="AKG",(VLOOKUP(Table1[[#This Row],[SKU]],'[1]All Skus'!$A:$Y,11,FALSE)),""))</f>
        <v>57</v>
      </c>
      <c r="K279" s="24">
        <f>(IF((VLOOKUP(Table1[[#This Row],[SKU]],'[1]All Skus'!$A:$Y,2,FALSE))="AKG",(VLOOKUP(Table1[[#This Row],[SKU]],'[1]All Skus'!$A:$Y,16,FALSE)),""))</f>
        <v>885038039297</v>
      </c>
      <c r="L279" s="24">
        <f>(IF((VLOOKUP(Table1[[#This Row],[SKU]],'[1]All Skus'!$A:$Y,2,FALSE))="AKG",(VLOOKUP(Table1[[#This Row],[SKU]],'[1]All Skus'!$A:$Y,17,FALSE)),""))</f>
        <v>9002761039290</v>
      </c>
      <c r="M279" s="25">
        <f>(IF((VLOOKUP(Table1[[#This Row],[SKU]],'[1]All Skus'!$A:$Y,2,FALSE))="AKG",(VLOOKUP(Table1[[#This Row],[SKU]],'[1]All Skus'!$A:$Y,18,FALSE)),""))</f>
        <v>1</v>
      </c>
      <c r="N279" s="25">
        <f>(IF((VLOOKUP(Table1[[#This Row],[SKU]],'[1]All Skus'!$A:$Y,2,FALSE))="AKG",(VLOOKUP(Table1[[#This Row],[SKU]],'[1]All Skus'!$A:$Y,19,FALSE)),""))</f>
        <v>4</v>
      </c>
      <c r="O279" s="25">
        <f>(IF((VLOOKUP(Table1[[#This Row],[SKU]],'[1]All Skus'!$A:$Y,2,FALSE))="AKG",(VLOOKUP(Table1[[#This Row],[SKU]],'[1]All Skus'!$A:$Y,20,FALSE)),""))</f>
        <v>2.5</v>
      </c>
      <c r="P279" s="25" t="str">
        <f>(IF((VLOOKUP(Table1[[#This Row],[SKU]],'[1]All Skus'!$A:$Y,2,FALSE))="AKG",(VLOOKUP(Table1[[#This Row],[SKU]],'[1]All Skus'!$A:$Y,21,FALSE)),""))</f>
        <v>n/a</v>
      </c>
      <c r="Q279" s="25" t="str">
        <f>(IF((VLOOKUP(Table1[[#This Row],[SKU]],'[1]All Skus'!$A:$Y,2,FALSE))="AKG",(VLOOKUP(Table1[[#This Row],[SKU]],'[1]All Skus'!$A:$Y,22,FALSE)),""))</f>
        <v>TW</v>
      </c>
      <c r="R279" s="25" t="str">
        <f>(IF((VLOOKUP(Table1[[#This Row],[SKU]],'[1]All Skus'!$A:$Y,2,FALSE))="AKG",(VLOOKUP(Table1[[#This Row],[SKU]],'[1]All Skus'!$A:$Y,23,FALSE)),""))</f>
        <v>Compliant</v>
      </c>
      <c r="S279" s="26" t="str">
        <f>(IF((VLOOKUP(Table1[[#This Row],[SKU]],'[1]All Skus'!$A:$Y,2,FALSE))="AKG",(VLOOKUP(Table1[[#This Row],[SKU]],'[1]All Skus'!$A:$Y,24,FALSE)),""))</f>
        <v>https://www.akg.com/Microphones/Microphone%20Accessories/6500H00530.html</v>
      </c>
      <c r="T279" s="27">
        <v>277</v>
      </c>
    </row>
    <row r="280" spans="1:20" ht="15" customHeight="1" x14ac:dyDescent="0.3">
      <c r="A280" s="19" t="s">
        <v>297</v>
      </c>
      <c r="B280" s="20" t="str">
        <f>(IF((VLOOKUP(Table1[[#This Row],[SKU]],'[1]All Skus'!$A:$Y,2,FALSE))="AKG",(VLOOKUP(Table1[[#This Row],[SKU]],'[1]All Skus'!$A:$Y,3,FALSE)), ""))</f>
        <v>Wireless Mics</v>
      </c>
      <c r="C280" s="21" t="str">
        <f>(IF((VLOOKUP(Table1[[#This Row],[SKU]],'[1]All Skus'!$A:$Y,2,FALSE))="AKG",(VLOOKUP(Table1[[#This Row],[SKU]],'[1]All Skus'!$A:$Y,4,FALSE)),""))</f>
        <v>DMS800 CU800</v>
      </c>
      <c r="D280" s="21" t="str">
        <f>(IF((VLOOKUP(Table1[[#This Row],[SKU]],'[1]All Skus'!$A:$Y,2,FALSE))="AKG",(VLOOKUP(Table1[[#This Row],[SKU]],'[1]All Skus'!$A:$Y,5,FALSE)),""))</f>
        <v>AT690092</v>
      </c>
      <c r="E280" s="21">
        <f>(IF((VLOOKUP(Table1[[#This Row],[SKU]],'[1]All Skus'!$A:$Y,2,FALSE))="AKG",(VLOOKUP(Table1[[#This Row],[SKU]],'[1]All Skus'!$A:$Y,6,FALSE)),""))</f>
        <v>0</v>
      </c>
      <c r="F280" s="21">
        <f>(IF((VLOOKUP(Table1[[#This Row],[SKU]],'[1]All Skus'!$A:$Y,2,FALSE))="AKG",(VLOOKUP(Table1[[#This Row],[SKU]],'[1]All Skus'!$A:$Y,7,FALSE)),""))</f>
        <v>0</v>
      </c>
      <c r="G280" s="22" t="str">
        <f>(IF((VLOOKUP(Table1[[#This Row],[SKU]],'[1]All Skus'!$A:$Y,2,FALSE))="AKG",(VLOOKUP(Table1[[#This Row],[SKU]],'[1]All Skus'!$A:$Y,8,FALSE)),""))</f>
        <v>Digital Microphone System</v>
      </c>
      <c r="H280" s="22" t="str">
        <f>(IF((VLOOKUP(Table1[[#This Row],[SKU]],'[1]All Skus'!$A:$Y,2,FALSE))="AKG",(VLOOKUP(Table1[[#This Row],[SKU]],'[1]All Skus'!$A:$Y,9,FALSE)),""))</f>
        <v>Charging unit, technically identical to CU700, but includes 2 plastic caps for DHT800</v>
      </c>
      <c r="I280" s="23">
        <f>(IF((VLOOKUP(Table1[[#This Row],[SKU]],'[1]All Skus'!$A:$Y,2,FALSE))="AKG",(VLOOKUP(Table1[[#This Row],[SKU]],'[1]All Skus'!$A:$Y,10,FALSE)),""))</f>
        <v>805</v>
      </c>
      <c r="J280" s="23">
        <f>(IF((VLOOKUP(Table1[[#This Row],[SKU]],'[1]All Skus'!$A:$Y,2,FALSE))="AKG",(VLOOKUP(Table1[[#This Row],[SKU]],'[1]All Skus'!$A:$Y,11,FALSE)),""))</f>
        <v>645</v>
      </c>
      <c r="K280" s="24">
        <f>(IF((VLOOKUP(Table1[[#This Row],[SKU]],'[1]All Skus'!$A:$Y,2,FALSE))="AKG",(VLOOKUP(Table1[[#This Row],[SKU]],'[1]All Skus'!$A:$Y,16,FALSE)),""))</f>
        <v>885038038344</v>
      </c>
      <c r="L280" s="24">
        <f>(IF((VLOOKUP(Table1[[#This Row],[SKU]],'[1]All Skus'!$A:$Y,2,FALSE))="AKG",(VLOOKUP(Table1[[#This Row],[SKU]],'[1]All Skus'!$A:$Y,17,FALSE)),""))</f>
        <v>9002761038347</v>
      </c>
      <c r="M280" s="25">
        <f>(IF((VLOOKUP(Table1[[#This Row],[SKU]],'[1]All Skus'!$A:$Y,2,FALSE))="AKG",(VLOOKUP(Table1[[#This Row],[SKU]],'[1]All Skus'!$A:$Y,18,FALSE)),""))</f>
        <v>3.5</v>
      </c>
      <c r="N280" s="25">
        <f>(IF((VLOOKUP(Table1[[#This Row],[SKU]],'[1]All Skus'!$A:$Y,2,FALSE))="AKG",(VLOOKUP(Table1[[#This Row],[SKU]],'[1]All Skus'!$A:$Y,19,FALSE)),""))</f>
        <v>8.75</v>
      </c>
      <c r="O280" s="25">
        <f>(IF((VLOOKUP(Table1[[#This Row],[SKU]],'[1]All Skus'!$A:$Y,2,FALSE))="AKG",(VLOOKUP(Table1[[#This Row],[SKU]],'[1]All Skus'!$A:$Y,20,FALSE)),""))</f>
        <v>7.25</v>
      </c>
      <c r="P280" s="25">
        <f>(IF((VLOOKUP(Table1[[#This Row],[SKU]],'[1]All Skus'!$A:$Y,2,FALSE))="AKG",(VLOOKUP(Table1[[#This Row],[SKU]],'[1]All Skus'!$A:$Y,21,FALSE)),""))</f>
        <v>3.43</v>
      </c>
      <c r="Q280" s="25" t="str">
        <f>(IF((VLOOKUP(Table1[[#This Row],[SKU]],'[1]All Skus'!$A:$Y,2,FALSE))="AKG",(VLOOKUP(Table1[[#This Row],[SKU]],'[1]All Skus'!$A:$Y,22,FALSE)),""))</f>
        <v>CN</v>
      </c>
      <c r="R280" s="25" t="str">
        <f>(IF((VLOOKUP(Table1[[#This Row],[SKU]],'[1]All Skus'!$A:$Y,2,FALSE))="AKG",(VLOOKUP(Table1[[#This Row],[SKU]],'[1]All Skus'!$A:$Y,23,FALSE)),""))</f>
        <v>Non Compliant</v>
      </c>
      <c r="S280" s="26" t="str">
        <f>(IF((VLOOKUP(Table1[[#This Row],[SKU]],'[1]All Skus'!$A:$Y,2,FALSE))="AKG",(VLOOKUP(Table1[[#This Row],[SKU]],'[1]All Skus'!$A:$Y,24,FALSE)),""))</f>
        <v>https://www.akg.com/Wireless/Wireless%20Accessories/3158H00050.html</v>
      </c>
      <c r="T280" s="27">
        <v>278</v>
      </c>
    </row>
    <row r="281" spans="1:20" ht="15" customHeight="1" x14ac:dyDescent="0.3">
      <c r="A281" s="19" t="s">
        <v>298</v>
      </c>
      <c r="B281" s="20" t="str">
        <f>(IF((VLOOKUP(Table1[[#This Row],[SKU]],'[1]All Skus'!$A:$Y,2,FALSE))="AKG",(VLOOKUP(Table1[[#This Row],[SKU]],'[1]All Skus'!$A:$Y,3,FALSE)), ""))</f>
        <v>Accessories</v>
      </c>
      <c r="C281" s="21" t="str">
        <f>(IF((VLOOKUP(Table1[[#This Row],[SKU]],'[1]All Skus'!$A:$Y,2,FALSE))="AKG",(VLOOKUP(Table1[[#This Row],[SKU]],'[1]All Skus'!$A:$Y,4,FALSE)),""))</f>
        <v>AC12 PSU12V 2000mA Lock EU/US/UK/AU</v>
      </c>
      <c r="D281" s="21" t="str">
        <f>(IF((VLOOKUP(Table1[[#This Row],[SKU]],'[1]All Skus'!$A:$Y,2,FALSE))="AKG",(VLOOKUP(Table1[[#This Row],[SKU]],'[1]All Skus'!$A:$Y,5,FALSE)),""))</f>
        <v>AT510060</v>
      </c>
      <c r="E281" s="21">
        <f>(IF((VLOOKUP(Table1[[#This Row],[SKU]],'[1]All Skus'!$A:$Y,2,FALSE))="AKG",(VLOOKUP(Table1[[#This Row],[SKU]],'[1]All Skus'!$A:$Y,6,FALSE)),""))</f>
        <v>0</v>
      </c>
      <c r="F281" s="21" t="str">
        <f>(IF((VLOOKUP(Table1[[#This Row],[SKU]],'[1]All Skus'!$A:$Y,2,FALSE))="AKG",(VLOOKUP(Table1[[#This Row],[SKU]],'[1]All Skus'!$A:$Y,7,FALSE)),""))</f>
        <v>Limited Quantity</v>
      </c>
      <c r="G281" s="22" t="str">
        <f>(IF((VLOOKUP(Table1[[#This Row],[SKU]],'[1]All Skus'!$A:$Y,2,FALSE))="AKG",(VLOOKUP(Table1[[#This Row],[SKU]],'[1]All Skus'!$A:$Y,8,FALSE)),""))</f>
        <v>Power Supply</v>
      </c>
      <c r="H281" s="22" t="str">
        <f>(IF((VLOOKUP(Table1[[#This Row],[SKU]],'[1]All Skus'!$A:$Y,2,FALSE))="AKG",(VLOOKUP(Table1[[#This Row],[SKU]],'[1]All Skus'!$A:$Y,9,FALSE)),""))</f>
        <v>12V/2000mA power supply for wireless systems like PS4000, EU/US/UK/AU connector included</v>
      </c>
      <c r="I281" s="23">
        <f>(IF((VLOOKUP(Table1[[#This Row],[SKU]],'[1]All Skus'!$A:$Y,2,FALSE))="AKG",(VLOOKUP(Table1[[#This Row],[SKU]],'[1]All Skus'!$A:$Y,10,FALSE)),""))</f>
        <v>70</v>
      </c>
      <c r="J281" s="23">
        <f>(IF((VLOOKUP(Table1[[#This Row],[SKU]],'[1]All Skus'!$A:$Y,2,FALSE))="AKG",(VLOOKUP(Table1[[#This Row],[SKU]],'[1]All Skus'!$A:$Y,11,FALSE)),""))</f>
        <v>57</v>
      </c>
      <c r="K281" s="24">
        <f>(IF((VLOOKUP(Table1[[#This Row],[SKU]],'[1]All Skus'!$A:$Y,2,FALSE))="AKG",(VLOOKUP(Table1[[#This Row],[SKU]],'[1]All Skus'!$A:$Y,16,FALSE)),""))</f>
        <v>885038032465</v>
      </c>
      <c r="L281" s="24">
        <f>(IF((VLOOKUP(Table1[[#This Row],[SKU]],'[1]All Skus'!$A:$Y,2,FALSE))="AKG",(VLOOKUP(Table1[[#This Row],[SKU]],'[1]All Skus'!$A:$Y,17,FALSE)),""))</f>
        <v>9002761032468</v>
      </c>
      <c r="M281" s="25">
        <f>(IF((VLOOKUP(Table1[[#This Row],[SKU]],'[1]All Skus'!$A:$Y,2,FALSE))="AKG",(VLOOKUP(Table1[[#This Row],[SKU]],'[1]All Skus'!$A:$Y,18,FALSE)),""))</f>
        <v>3</v>
      </c>
      <c r="N281" s="25">
        <f>(IF((VLOOKUP(Table1[[#This Row],[SKU]],'[1]All Skus'!$A:$Y,2,FALSE))="AKG",(VLOOKUP(Table1[[#This Row],[SKU]],'[1]All Skus'!$A:$Y,19,FALSE)),""))</f>
        <v>6</v>
      </c>
      <c r="O281" s="25">
        <f>(IF((VLOOKUP(Table1[[#This Row],[SKU]],'[1]All Skus'!$A:$Y,2,FALSE))="AKG",(VLOOKUP(Table1[[#This Row],[SKU]],'[1]All Skus'!$A:$Y,20,FALSE)),""))</f>
        <v>3</v>
      </c>
      <c r="P281" s="25" t="str">
        <f>(IF((VLOOKUP(Table1[[#This Row],[SKU]],'[1]All Skus'!$A:$Y,2,FALSE))="AKG",(VLOOKUP(Table1[[#This Row],[SKU]],'[1]All Skus'!$A:$Y,21,FALSE)),""))</f>
        <v>n/a</v>
      </c>
      <c r="Q281" s="25" t="str">
        <f>(IF((VLOOKUP(Table1[[#This Row],[SKU]],'[1]All Skus'!$A:$Y,2,FALSE))="AKG",(VLOOKUP(Table1[[#This Row],[SKU]],'[1]All Skus'!$A:$Y,22,FALSE)),""))</f>
        <v>CN</v>
      </c>
      <c r="R281" s="25" t="str">
        <f>(IF((VLOOKUP(Table1[[#This Row],[SKU]],'[1]All Skus'!$A:$Y,2,FALSE))="AKG",(VLOOKUP(Table1[[#This Row],[SKU]],'[1]All Skus'!$A:$Y,23,FALSE)),""))</f>
        <v>Non Compliant</v>
      </c>
      <c r="S281" s="26" t="str">
        <f>(IF((VLOOKUP(Table1[[#This Row],[SKU]],'[1]All Skus'!$A:$Y,2,FALSE))="AKG",(VLOOKUP(Table1[[#This Row],[SKU]],'[1]All Skus'!$A:$Y,24,FALSE)),""))</f>
        <v>https://www.akg.com/7801H00110.html</v>
      </c>
      <c r="T281" s="27">
        <v>279</v>
      </c>
    </row>
    <row r="282" spans="1:20" ht="15" customHeight="1" x14ac:dyDescent="0.3">
      <c r="A282" s="19" t="s">
        <v>299</v>
      </c>
      <c r="B282" s="20" t="str">
        <f>(IF((VLOOKUP(Table1[[#This Row],[SKU]],'[1]All Skus'!$A:$Y,2,FALSE))="AKG",(VLOOKUP(Table1[[#This Row],[SKU]],'[1]All Skus'!$A:$Y,3,FALSE)), ""))</f>
        <v>Accessories</v>
      </c>
      <c r="C282" s="21" t="str">
        <f>(IF((VLOOKUP(Table1[[#This Row],[SKU]],'[1]All Skus'!$A:$Y,2,FALSE))="AKG",(VLOOKUP(Table1[[#This Row],[SKU]],'[1]All Skus'!$A:$Y,4,FALSE)),""))</f>
        <v>RMU40 mini PRO</v>
      </c>
      <c r="D282" s="21" t="str">
        <f>(IF((VLOOKUP(Table1[[#This Row],[SKU]],'[1]All Skus'!$A:$Y,2,FALSE))="AKG",(VLOOKUP(Table1[[#This Row],[SKU]],'[1]All Skus'!$A:$Y,5,FALSE)),""))</f>
        <v>AT610000</v>
      </c>
      <c r="E282" s="21">
        <f>(IF((VLOOKUP(Table1[[#This Row],[SKU]],'[1]All Skus'!$A:$Y,2,FALSE))="AKG",(VLOOKUP(Table1[[#This Row],[SKU]],'[1]All Skus'!$A:$Y,6,FALSE)),""))</f>
        <v>0</v>
      </c>
      <c r="F282" s="21">
        <f>(IF((VLOOKUP(Table1[[#This Row],[SKU]],'[1]All Skus'!$A:$Y,2,FALSE))="AKG",(VLOOKUP(Table1[[#This Row],[SKU]],'[1]All Skus'!$A:$Y,7,FALSE)),""))</f>
        <v>0</v>
      </c>
      <c r="G282" s="22" t="str">
        <f>(IF((VLOOKUP(Table1[[#This Row],[SKU]],'[1]All Skus'!$A:$Y,2,FALSE))="AKG",(VLOOKUP(Table1[[#This Row],[SKU]],'[1]All Skus'!$A:$Y,8,FALSE)),""))</f>
        <v>Accessories</v>
      </c>
      <c r="H282" s="22" t="str">
        <f>(IF((VLOOKUP(Table1[[#This Row],[SKU]],'[1]All Skus'!$A:$Y,2,FALSE))="AKG",(VLOOKUP(Table1[[#This Row],[SKU]],'[1]All Skus'!$A:$Y,9,FALSE)),""))</f>
        <v>Rack mount kit for WMS40 mini, WMS40 mini2</v>
      </c>
      <c r="I282" s="23">
        <f>(IF((VLOOKUP(Table1[[#This Row],[SKU]],'[1]All Skus'!$A:$Y,2,FALSE))="AKG",(VLOOKUP(Table1[[#This Row],[SKU]],'[1]All Skus'!$A:$Y,10,FALSE)),""))</f>
        <v>75</v>
      </c>
      <c r="J282" s="23">
        <f>(IF((VLOOKUP(Table1[[#This Row],[SKU]],'[1]All Skus'!$A:$Y,2,FALSE))="AKG",(VLOOKUP(Table1[[#This Row],[SKU]],'[1]All Skus'!$A:$Y,11,FALSE)),""))</f>
        <v>65</v>
      </c>
      <c r="K282" s="24">
        <f>(IF((VLOOKUP(Table1[[#This Row],[SKU]],'[1]All Skus'!$A:$Y,2,FALSE))="AKG",(VLOOKUP(Table1[[#This Row],[SKU]],'[1]All Skus'!$A:$Y,16,FALSE)),""))</f>
        <v>885038032915</v>
      </c>
      <c r="L282" s="24">
        <f>(IF((VLOOKUP(Table1[[#This Row],[SKU]],'[1]All Skus'!$A:$Y,2,FALSE))="AKG",(VLOOKUP(Table1[[#This Row],[SKU]],'[1]All Skus'!$A:$Y,17,FALSE)),""))</f>
        <v>9002761032918</v>
      </c>
      <c r="M282" s="25">
        <f>(IF((VLOOKUP(Table1[[#This Row],[SKU]],'[1]All Skus'!$A:$Y,2,FALSE))="AKG",(VLOOKUP(Table1[[#This Row],[SKU]],'[1]All Skus'!$A:$Y,18,FALSE)),""))</f>
        <v>2.5</v>
      </c>
      <c r="N282" s="25">
        <f>(IF((VLOOKUP(Table1[[#This Row],[SKU]],'[1]All Skus'!$A:$Y,2,FALSE))="AKG",(VLOOKUP(Table1[[#This Row],[SKU]],'[1]All Skus'!$A:$Y,19,FALSE)),""))</f>
        <v>6.5</v>
      </c>
      <c r="O282" s="25">
        <f>(IF((VLOOKUP(Table1[[#This Row],[SKU]],'[1]All Skus'!$A:$Y,2,FALSE))="AKG",(VLOOKUP(Table1[[#This Row],[SKU]],'[1]All Skus'!$A:$Y,20,FALSE)),""))</f>
        <v>5</v>
      </c>
      <c r="P282" s="25">
        <f>(IF((VLOOKUP(Table1[[#This Row],[SKU]],'[1]All Skus'!$A:$Y,2,FALSE))="AKG",(VLOOKUP(Table1[[#This Row],[SKU]],'[1]All Skus'!$A:$Y,21,FALSE)),""))</f>
        <v>2.2000000000000002</v>
      </c>
      <c r="Q282" s="25" t="str">
        <f>(IF((VLOOKUP(Table1[[#This Row],[SKU]],'[1]All Skus'!$A:$Y,2,FALSE))="AKG",(VLOOKUP(Table1[[#This Row],[SKU]],'[1]All Skus'!$A:$Y,22,FALSE)),""))</f>
        <v>CN</v>
      </c>
      <c r="R282" s="25" t="str">
        <f>(IF((VLOOKUP(Table1[[#This Row],[SKU]],'[1]All Skus'!$A:$Y,2,FALSE))="AKG",(VLOOKUP(Table1[[#This Row],[SKU]],'[1]All Skus'!$A:$Y,23,FALSE)),""))</f>
        <v>Non Compliant</v>
      </c>
      <c r="S282" s="26" t="str">
        <f>(IF((VLOOKUP(Table1[[#This Row],[SKU]],'[1]All Skus'!$A:$Y,2,FALSE))="AKG",(VLOOKUP(Table1[[#This Row],[SKU]],'[1]All Skus'!$A:$Y,24,FALSE)),""))</f>
        <v>https://www.akg.com/7615H06110.html</v>
      </c>
      <c r="T282" s="27">
        <v>280</v>
      </c>
    </row>
    <row r="283" spans="1:20" ht="15" customHeight="1" x14ac:dyDescent="0.3">
      <c r="A283" s="19" t="s">
        <v>300</v>
      </c>
      <c r="B283" s="20" t="str">
        <f>(IF((VLOOKUP(Table1[[#This Row],[SKU]],'[1]All Skus'!$A:$Y,2,FALSE))="AKG",(VLOOKUP(Table1[[#This Row],[SKU]],'[1]All Skus'!$A:$Y,3,FALSE)), ""))</f>
        <v>Accessories</v>
      </c>
      <c r="C283" s="21" t="str">
        <f>(IF((VLOOKUP(Table1[[#This Row],[SKU]],'[1]All Skus'!$A:$Y,2,FALSE))="AKG",(VLOOKUP(Table1[[#This Row],[SKU]],'[1]All Skus'!$A:$Y,4,FALSE)),""))</f>
        <v>RMU4X PRO</v>
      </c>
      <c r="D283" s="21" t="str">
        <f>(IF((VLOOKUP(Table1[[#This Row],[SKU]],'[1]All Skus'!$A:$Y,2,FALSE))="AKG",(VLOOKUP(Table1[[#This Row],[SKU]],'[1]All Skus'!$A:$Y,5,FALSE)),""))</f>
        <v>AT610000</v>
      </c>
      <c r="E283" s="21">
        <f>(IF((VLOOKUP(Table1[[#This Row],[SKU]],'[1]All Skus'!$A:$Y,2,FALSE))="AKG",(VLOOKUP(Table1[[#This Row],[SKU]],'[1]All Skus'!$A:$Y,6,FALSE)),""))</f>
        <v>0</v>
      </c>
      <c r="F283" s="21">
        <f>(IF((VLOOKUP(Table1[[#This Row],[SKU]],'[1]All Skus'!$A:$Y,2,FALSE))="AKG",(VLOOKUP(Table1[[#This Row],[SKU]],'[1]All Skus'!$A:$Y,7,FALSE)),""))</f>
        <v>0</v>
      </c>
      <c r="G283" s="22" t="str">
        <f>(IF((VLOOKUP(Table1[[#This Row],[SKU]],'[1]All Skus'!$A:$Y,2,FALSE))="AKG",(VLOOKUP(Table1[[#This Row],[SKU]],'[1]All Skus'!$A:$Y,8,FALSE)),""))</f>
        <v>Accessories</v>
      </c>
      <c r="H283" s="22" t="str">
        <f>(IF((VLOOKUP(Table1[[#This Row],[SKU]],'[1]All Skus'!$A:$Y,2,FALSE))="AKG",(VLOOKUP(Table1[[#This Row],[SKU]],'[1]All Skus'!$A:$Y,9,FALSE)),""))</f>
        <v>Rack mount unit</v>
      </c>
      <c r="I283" s="23">
        <f>(IF((VLOOKUP(Table1[[#This Row],[SKU]],'[1]All Skus'!$A:$Y,2,FALSE))="AKG",(VLOOKUP(Table1[[#This Row],[SKU]],'[1]All Skus'!$A:$Y,10,FALSE)),""))</f>
        <v>85</v>
      </c>
      <c r="J283" s="23">
        <f>(IF((VLOOKUP(Table1[[#This Row],[SKU]],'[1]All Skus'!$A:$Y,2,FALSE))="AKG",(VLOOKUP(Table1[[#This Row],[SKU]],'[1]All Skus'!$A:$Y,11,FALSE)),""))</f>
        <v>70</v>
      </c>
      <c r="K283" s="24">
        <f>(IF((VLOOKUP(Table1[[#This Row],[SKU]],'[1]All Skus'!$A:$Y,2,FALSE))="AKG",(VLOOKUP(Table1[[#This Row],[SKU]],'[1]All Skus'!$A:$Y,16,FALSE)),""))</f>
        <v>885038037453</v>
      </c>
      <c r="L283" s="24">
        <f>(IF((VLOOKUP(Table1[[#This Row],[SKU]],'[1]All Skus'!$A:$Y,2,FALSE))="AKG",(VLOOKUP(Table1[[#This Row],[SKU]],'[1]All Skus'!$A:$Y,17,FALSE)),""))</f>
        <v>9002761037456</v>
      </c>
      <c r="M283" s="25">
        <f>(IF((VLOOKUP(Table1[[#This Row],[SKU]],'[1]All Skus'!$A:$Y,2,FALSE))="AKG",(VLOOKUP(Table1[[#This Row],[SKU]],'[1]All Skus'!$A:$Y,18,FALSE)),""))</f>
        <v>2</v>
      </c>
      <c r="N283" s="25">
        <f>(IF((VLOOKUP(Table1[[#This Row],[SKU]],'[1]All Skus'!$A:$Y,2,FALSE))="AKG",(VLOOKUP(Table1[[#This Row],[SKU]],'[1]All Skus'!$A:$Y,19,FALSE)),""))</f>
        <v>10.25</v>
      </c>
      <c r="O283" s="25">
        <f>(IF((VLOOKUP(Table1[[#This Row],[SKU]],'[1]All Skus'!$A:$Y,2,FALSE))="AKG",(VLOOKUP(Table1[[#This Row],[SKU]],'[1]All Skus'!$A:$Y,20,FALSE)),""))</f>
        <v>4.5</v>
      </c>
      <c r="P283" s="25">
        <f>(IF((VLOOKUP(Table1[[#This Row],[SKU]],'[1]All Skus'!$A:$Y,2,FALSE))="AKG",(VLOOKUP(Table1[[#This Row],[SKU]],'[1]All Skus'!$A:$Y,21,FALSE)),""))</f>
        <v>2</v>
      </c>
      <c r="Q283" s="25" t="str">
        <f>(IF((VLOOKUP(Table1[[#This Row],[SKU]],'[1]All Skus'!$A:$Y,2,FALSE))="AKG",(VLOOKUP(Table1[[#This Row],[SKU]],'[1]All Skus'!$A:$Y,22,FALSE)),""))</f>
        <v>CN</v>
      </c>
      <c r="R283" s="25" t="str">
        <f>(IF((VLOOKUP(Table1[[#This Row],[SKU]],'[1]All Skus'!$A:$Y,2,FALSE))="AKG",(VLOOKUP(Table1[[#This Row],[SKU]],'[1]All Skus'!$A:$Y,23,FALSE)),""))</f>
        <v>Non Compliant</v>
      </c>
      <c r="S283" s="26" t="str">
        <f>(IF((VLOOKUP(Table1[[#This Row],[SKU]],'[1]All Skus'!$A:$Y,2,FALSE))="AKG",(VLOOKUP(Table1[[#This Row],[SKU]],'[1]All Skus'!$A:$Y,24,FALSE)),""))</f>
        <v>https://www.akg.com/7615H06130.html</v>
      </c>
      <c r="T283" s="27">
        <v>281</v>
      </c>
    </row>
    <row r="284" spans="1:20" ht="15" customHeight="1" x14ac:dyDescent="0.3">
      <c r="A284" s="19" t="s">
        <v>301</v>
      </c>
      <c r="B284" s="20" t="str">
        <f>(IF((VLOOKUP(Table1[[#This Row],[SKU]],'[1]All Skus'!$A:$Y,2,FALSE))="AKG",(VLOOKUP(Table1[[#This Row],[SKU]],'[1]All Skus'!$A:$Y,3,FALSE)), ""))</f>
        <v>Accessories</v>
      </c>
      <c r="C284" s="21" t="str">
        <f>(IF((VLOOKUP(Table1[[#This Row],[SKU]],'[1]All Skus'!$A:$Y,2,FALSE))="AKG",(VLOOKUP(Table1[[#This Row],[SKU]],'[1]All Skus'!$A:$Y,4,FALSE)),""))</f>
        <v>MKA 5</v>
      </c>
      <c r="D284" s="21" t="str">
        <f>(IF((VLOOKUP(Table1[[#This Row],[SKU]],'[1]All Skus'!$A:$Y,2,FALSE))="AKG",(VLOOKUP(Table1[[#This Row],[SKU]],'[1]All Skus'!$A:$Y,5,FALSE)),""))</f>
        <v>AT690092</v>
      </c>
      <c r="E284" s="21">
        <f>(IF((VLOOKUP(Table1[[#This Row],[SKU]],'[1]All Skus'!$A:$Y,2,FALSE))="AKG",(VLOOKUP(Table1[[#This Row],[SKU]],'[1]All Skus'!$A:$Y,6,FALSE)),""))</f>
        <v>0</v>
      </c>
      <c r="F284" s="21">
        <f>(IF((VLOOKUP(Table1[[#This Row],[SKU]],'[1]All Skus'!$A:$Y,2,FALSE))="AKG",(VLOOKUP(Table1[[#This Row],[SKU]],'[1]All Skus'!$A:$Y,7,FALSE)),""))</f>
        <v>0</v>
      </c>
      <c r="G284" s="22" t="str">
        <f>(IF((VLOOKUP(Table1[[#This Row],[SKU]],'[1]All Skus'!$A:$Y,2,FALSE))="AKG",(VLOOKUP(Table1[[#This Row],[SKU]],'[1]All Skus'!$A:$Y,8,FALSE)),""))</f>
        <v>Cable</v>
      </c>
      <c r="H284" s="22" t="str">
        <f>(IF((VLOOKUP(Table1[[#This Row],[SKU]],'[1]All Skus'!$A:$Y,2,FALSE))="AKG",(VLOOKUP(Table1[[#This Row],[SKU]],'[1]All Skus'!$A:$Y,9,FALSE)),""))</f>
        <v>5m BNC antenna cable</v>
      </c>
      <c r="I284" s="23">
        <f>(IF((VLOOKUP(Table1[[#This Row],[SKU]],'[1]All Skus'!$A:$Y,2,FALSE))="AKG",(VLOOKUP(Table1[[#This Row],[SKU]],'[1]All Skus'!$A:$Y,10,FALSE)),""))</f>
        <v>80</v>
      </c>
      <c r="J284" s="23">
        <f>(IF((VLOOKUP(Table1[[#This Row],[SKU]],'[1]All Skus'!$A:$Y,2,FALSE))="AKG",(VLOOKUP(Table1[[#This Row],[SKU]],'[1]All Skus'!$A:$Y,11,FALSE)),""))</f>
        <v>80</v>
      </c>
      <c r="K284" s="24">
        <f>(IF((VLOOKUP(Table1[[#This Row],[SKU]],'[1]All Skus'!$A:$Y,2,FALSE))="AKG",(VLOOKUP(Table1[[#This Row],[SKU]],'[1]All Skus'!$A:$Y,16,FALSE)),""))</f>
        <v>885038004257</v>
      </c>
      <c r="L284" s="24">
        <f>(IF((VLOOKUP(Table1[[#This Row],[SKU]],'[1]All Skus'!$A:$Y,2,FALSE))="AKG",(VLOOKUP(Table1[[#This Row],[SKU]],'[1]All Skus'!$A:$Y,17,FALSE)),""))</f>
        <v>9002761004250</v>
      </c>
      <c r="M284" s="25">
        <f>(IF((VLOOKUP(Table1[[#This Row],[SKU]],'[1]All Skus'!$A:$Y,2,FALSE))="AKG",(VLOOKUP(Table1[[#This Row],[SKU]],'[1]All Skus'!$A:$Y,18,FALSE)),""))</f>
        <v>0.5</v>
      </c>
      <c r="N284" s="25">
        <f>(IF((VLOOKUP(Table1[[#This Row],[SKU]],'[1]All Skus'!$A:$Y,2,FALSE))="AKG",(VLOOKUP(Table1[[#This Row],[SKU]],'[1]All Skus'!$A:$Y,19,FALSE)),""))</f>
        <v>0.5</v>
      </c>
      <c r="O284" s="25">
        <f>(IF((VLOOKUP(Table1[[#This Row],[SKU]],'[1]All Skus'!$A:$Y,2,FALSE))="AKG",(VLOOKUP(Table1[[#This Row],[SKU]],'[1]All Skus'!$A:$Y,20,FALSE)),""))</f>
        <v>1.5</v>
      </c>
      <c r="P284" s="25">
        <f>(IF((VLOOKUP(Table1[[#This Row],[SKU]],'[1]All Skus'!$A:$Y,2,FALSE))="AKG",(VLOOKUP(Table1[[#This Row],[SKU]],'[1]All Skus'!$A:$Y,21,FALSE)),""))</f>
        <v>0.4</v>
      </c>
      <c r="Q284" s="25" t="str">
        <f>(IF((VLOOKUP(Table1[[#This Row],[SKU]],'[1]All Skus'!$A:$Y,2,FALSE))="AKG",(VLOOKUP(Table1[[#This Row],[SKU]],'[1]All Skus'!$A:$Y,22,FALSE)),""))</f>
        <v>PL</v>
      </c>
      <c r="R284" s="25" t="str">
        <f>(IF((VLOOKUP(Table1[[#This Row],[SKU]],'[1]All Skus'!$A:$Y,2,FALSE))="AKG",(VLOOKUP(Table1[[#This Row],[SKU]],'[1]All Skus'!$A:$Y,23,FALSE)),""))</f>
        <v>Compliant</v>
      </c>
      <c r="S284" s="26" t="str">
        <f>(IF((VLOOKUP(Table1[[#This Row],[SKU]],'[1]All Skus'!$A:$Y,2,FALSE))="AKG",(VLOOKUP(Table1[[#This Row],[SKU]],'[1]All Skus'!$A:$Y,24,FALSE)),""))</f>
        <v>https://www.akg.com/2455H00620.html</v>
      </c>
      <c r="T284" s="27">
        <v>282</v>
      </c>
    </row>
    <row r="285" spans="1:20" ht="15" customHeight="1" x14ac:dyDescent="0.3">
      <c r="A285" s="19" t="s">
        <v>302</v>
      </c>
      <c r="B285" s="20" t="str">
        <f>(IF((VLOOKUP(Table1[[#This Row],[SKU]],'[1]All Skus'!$A:$Y,2,FALSE))="AKG",(VLOOKUP(Table1[[#This Row],[SKU]],'[1]All Skus'!$A:$Y,3,FALSE)), ""))</f>
        <v>Accessories</v>
      </c>
      <c r="C285" s="21" t="str">
        <f>(IF((VLOOKUP(Table1[[#This Row],[SKU]],'[1]All Skus'!$A:$Y,2,FALSE))="AKG",(VLOOKUP(Table1[[#This Row],[SKU]],'[1]All Skus'!$A:$Y,4,FALSE)),""))</f>
        <v>MKA 20</v>
      </c>
      <c r="D285" s="21" t="str">
        <f>(IF((VLOOKUP(Table1[[#This Row],[SKU]],'[1]All Skus'!$A:$Y,2,FALSE))="AKG",(VLOOKUP(Table1[[#This Row],[SKU]],'[1]All Skus'!$A:$Y,5,FALSE)),""))</f>
        <v>AT510000</v>
      </c>
      <c r="E285" s="21">
        <f>(IF((VLOOKUP(Table1[[#This Row],[SKU]],'[1]All Skus'!$A:$Y,2,FALSE))="AKG",(VLOOKUP(Table1[[#This Row],[SKU]],'[1]All Skus'!$A:$Y,6,FALSE)),""))</f>
        <v>0</v>
      </c>
      <c r="F285" s="21">
        <f>(IF((VLOOKUP(Table1[[#This Row],[SKU]],'[1]All Skus'!$A:$Y,2,FALSE))="AKG",(VLOOKUP(Table1[[#This Row],[SKU]],'[1]All Skus'!$A:$Y,7,FALSE)),""))</f>
        <v>0</v>
      </c>
      <c r="G285" s="22" t="str">
        <f>(IF((VLOOKUP(Table1[[#This Row],[SKU]],'[1]All Skus'!$A:$Y,2,FALSE))="AKG",(VLOOKUP(Table1[[#This Row],[SKU]],'[1]All Skus'!$A:$Y,8,FALSE)),""))</f>
        <v>Cable</v>
      </c>
      <c r="H285" s="22" t="str">
        <f>(IF((VLOOKUP(Table1[[#This Row],[SKU]],'[1]All Skus'!$A:$Y,2,FALSE))="AKG",(VLOOKUP(Table1[[#This Row],[SKU]],'[1]All Skus'!$A:$Y,9,FALSE)),""))</f>
        <v xml:space="preserve">20m BNC antenna cable </v>
      </c>
      <c r="I285" s="23">
        <f>(IF((VLOOKUP(Table1[[#This Row],[SKU]],'[1]All Skus'!$A:$Y,2,FALSE))="AKG",(VLOOKUP(Table1[[#This Row],[SKU]],'[1]All Skus'!$A:$Y,10,FALSE)),""))</f>
        <v>95</v>
      </c>
      <c r="J285" s="23">
        <f>(IF((VLOOKUP(Table1[[#This Row],[SKU]],'[1]All Skus'!$A:$Y,2,FALSE))="AKG",(VLOOKUP(Table1[[#This Row],[SKU]],'[1]All Skus'!$A:$Y,11,FALSE)),""))</f>
        <v>75</v>
      </c>
      <c r="K285" s="24">
        <f>(IF((VLOOKUP(Table1[[#This Row],[SKU]],'[1]All Skus'!$A:$Y,2,FALSE))="AKG",(VLOOKUP(Table1[[#This Row],[SKU]],'[1]All Skus'!$A:$Y,16,FALSE)),""))</f>
        <v>885038026761</v>
      </c>
      <c r="L285" s="24">
        <f>(IF((VLOOKUP(Table1[[#This Row],[SKU]],'[1]All Skus'!$A:$Y,2,FALSE))="AKG",(VLOOKUP(Table1[[#This Row],[SKU]],'[1]All Skus'!$A:$Y,17,FALSE)),""))</f>
        <v>9002761026764</v>
      </c>
      <c r="M285" s="25">
        <f>(IF((VLOOKUP(Table1[[#This Row],[SKU]],'[1]All Skus'!$A:$Y,2,FALSE))="AKG",(VLOOKUP(Table1[[#This Row],[SKU]],'[1]All Skus'!$A:$Y,18,FALSE)),""))</f>
        <v>11</v>
      </c>
      <c r="N285" s="25">
        <f>(IF((VLOOKUP(Table1[[#This Row],[SKU]],'[1]All Skus'!$A:$Y,2,FALSE))="AKG",(VLOOKUP(Table1[[#This Row],[SKU]],'[1]All Skus'!$A:$Y,19,FALSE)),""))</f>
        <v>13</v>
      </c>
      <c r="O285" s="25">
        <f>(IF((VLOOKUP(Table1[[#This Row],[SKU]],'[1]All Skus'!$A:$Y,2,FALSE))="AKG",(VLOOKUP(Table1[[#This Row],[SKU]],'[1]All Skus'!$A:$Y,20,FALSE)),""))</f>
        <v>3</v>
      </c>
      <c r="P285" s="25">
        <f>(IF((VLOOKUP(Table1[[#This Row],[SKU]],'[1]All Skus'!$A:$Y,2,FALSE))="AKG",(VLOOKUP(Table1[[#This Row],[SKU]],'[1]All Skus'!$A:$Y,21,FALSE)),""))</f>
        <v>2</v>
      </c>
      <c r="Q285" s="25" t="str">
        <f>(IF((VLOOKUP(Table1[[#This Row],[SKU]],'[1]All Skus'!$A:$Y,2,FALSE))="AKG",(VLOOKUP(Table1[[#This Row],[SKU]],'[1]All Skus'!$A:$Y,22,FALSE)),""))</f>
        <v>CN</v>
      </c>
      <c r="R285" s="25" t="str">
        <f>(IF((VLOOKUP(Table1[[#This Row],[SKU]],'[1]All Skus'!$A:$Y,2,FALSE))="AKG",(VLOOKUP(Table1[[#This Row],[SKU]],'[1]All Skus'!$A:$Y,23,FALSE)),""))</f>
        <v>Non Compliant</v>
      </c>
      <c r="S285" s="26" t="str">
        <f>(IF((VLOOKUP(Table1[[#This Row],[SKU]],'[1]All Skus'!$A:$Y,2,FALSE))="AKG",(VLOOKUP(Table1[[#This Row],[SKU]],'[1]All Skus'!$A:$Y,24,FALSE)),""))</f>
        <v>https://www.akg.com/6000H02050.html</v>
      </c>
      <c r="T285" s="27">
        <v>283</v>
      </c>
    </row>
    <row r="286" spans="1:20" ht="15" customHeight="1" x14ac:dyDescent="0.3">
      <c r="A286" s="19" t="s">
        <v>303</v>
      </c>
      <c r="B286" s="20" t="str">
        <f>(IF((VLOOKUP(Table1[[#This Row],[SKU]],'[1]All Skus'!$A:$Y,2,FALSE))="AKG",(VLOOKUP(Table1[[#This Row],[SKU]],'[1]All Skus'!$A:$Y,3,FALSE)), ""))</f>
        <v>Accessories</v>
      </c>
      <c r="C286" s="21" t="str">
        <f>(IF((VLOOKUP(Table1[[#This Row],[SKU]],'[1]All Skus'!$A:$Y,2,FALSE))="AKG",(VLOOKUP(Table1[[#This Row],[SKU]],'[1]All Skus'!$A:$Y,4,FALSE)),""))</f>
        <v>MK PS</v>
      </c>
      <c r="D286" s="21" t="str">
        <f>(IF((VLOOKUP(Table1[[#This Row],[SKU]],'[1]All Skus'!$A:$Y,2,FALSE))="AKG",(VLOOKUP(Table1[[#This Row],[SKU]],'[1]All Skus'!$A:$Y,5,FALSE)),""))</f>
        <v>AT690092</v>
      </c>
      <c r="E286" s="21">
        <f>(IF((VLOOKUP(Table1[[#This Row],[SKU]],'[1]All Skus'!$A:$Y,2,FALSE))="AKG",(VLOOKUP(Table1[[#This Row],[SKU]],'[1]All Skus'!$A:$Y,6,FALSE)),""))</f>
        <v>0</v>
      </c>
      <c r="F286" s="21">
        <f>(IF((VLOOKUP(Table1[[#This Row],[SKU]],'[1]All Skus'!$A:$Y,2,FALSE))="AKG",(VLOOKUP(Table1[[#This Row],[SKU]],'[1]All Skus'!$A:$Y,7,FALSE)),""))</f>
        <v>0</v>
      </c>
      <c r="G286" s="22" t="str">
        <f>(IF((VLOOKUP(Table1[[#This Row],[SKU]],'[1]All Skus'!$A:$Y,2,FALSE))="AKG",(VLOOKUP(Table1[[#This Row],[SKU]],'[1]All Skus'!$A:$Y,8,FALSE)),""))</f>
        <v>Cable</v>
      </c>
      <c r="H286" s="22" t="str">
        <f>(IF((VLOOKUP(Table1[[#This Row],[SKU]],'[1]All Skus'!$A:$Y,2,FALSE))="AKG",(VLOOKUP(Table1[[#This Row],[SKU]],'[1]All Skus'!$A:$Y,9,FALSE)),""))</f>
        <v>0.6m BNC antenna  cable</v>
      </c>
      <c r="I286" s="23">
        <f>(IF((VLOOKUP(Table1[[#This Row],[SKU]],'[1]All Skus'!$A:$Y,2,FALSE))="AKG",(VLOOKUP(Table1[[#This Row],[SKU]],'[1]All Skus'!$A:$Y,10,FALSE)),""))</f>
        <v>30</v>
      </c>
      <c r="J286" s="23">
        <f>(IF((VLOOKUP(Table1[[#This Row],[SKU]],'[1]All Skus'!$A:$Y,2,FALSE))="AKG",(VLOOKUP(Table1[[#This Row],[SKU]],'[1]All Skus'!$A:$Y,11,FALSE)),""))</f>
        <v>22</v>
      </c>
      <c r="K286" s="24">
        <f>(IF((VLOOKUP(Table1[[#This Row],[SKU]],'[1]All Skus'!$A:$Y,2,FALSE))="AKG",(VLOOKUP(Table1[[#This Row],[SKU]],'[1]All Skus'!$A:$Y,16,FALSE)),""))</f>
        <v>885038026778</v>
      </c>
      <c r="L286" s="24">
        <f>(IF((VLOOKUP(Table1[[#This Row],[SKU]],'[1]All Skus'!$A:$Y,2,FALSE))="AKG",(VLOOKUP(Table1[[#This Row],[SKU]],'[1]All Skus'!$A:$Y,17,FALSE)),""))</f>
        <v>9002761026771</v>
      </c>
      <c r="M286" s="25">
        <f>(IF((VLOOKUP(Table1[[#This Row],[SKU]],'[1]All Skus'!$A:$Y,2,FALSE))="AKG",(VLOOKUP(Table1[[#This Row],[SKU]],'[1]All Skus'!$A:$Y,18,FALSE)),""))</f>
        <v>1</v>
      </c>
      <c r="N286" s="25">
        <f>(IF((VLOOKUP(Table1[[#This Row],[SKU]],'[1]All Skus'!$A:$Y,2,FALSE))="AKG",(VLOOKUP(Table1[[#This Row],[SKU]],'[1]All Skus'!$A:$Y,19,FALSE)),""))</f>
        <v>3</v>
      </c>
      <c r="O286" s="25">
        <f>(IF((VLOOKUP(Table1[[#This Row],[SKU]],'[1]All Skus'!$A:$Y,2,FALSE))="AKG",(VLOOKUP(Table1[[#This Row],[SKU]],'[1]All Skus'!$A:$Y,20,FALSE)),""))</f>
        <v>3</v>
      </c>
      <c r="P286" s="25">
        <f>(IF((VLOOKUP(Table1[[#This Row],[SKU]],'[1]All Skus'!$A:$Y,2,FALSE))="AKG",(VLOOKUP(Table1[[#This Row],[SKU]],'[1]All Skus'!$A:$Y,21,FALSE)),""))</f>
        <v>0.4</v>
      </c>
      <c r="Q286" s="25" t="str">
        <f>(IF((VLOOKUP(Table1[[#This Row],[SKU]],'[1]All Skus'!$A:$Y,2,FALSE))="AKG",(VLOOKUP(Table1[[#This Row],[SKU]],'[1]All Skus'!$A:$Y,22,FALSE)),""))</f>
        <v>CN</v>
      </c>
      <c r="R286" s="25" t="str">
        <f>(IF((VLOOKUP(Table1[[#This Row],[SKU]],'[1]All Skus'!$A:$Y,2,FALSE))="AKG",(VLOOKUP(Table1[[#This Row],[SKU]],'[1]All Skus'!$A:$Y,23,FALSE)),""))</f>
        <v>Non Compliant</v>
      </c>
      <c r="S286" s="26" t="str">
        <f>(IF((VLOOKUP(Table1[[#This Row],[SKU]],'[1]All Skus'!$A:$Y,2,FALSE))="AKG",(VLOOKUP(Table1[[#This Row],[SKU]],'[1]All Skus'!$A:$Y,24,FALSE)),""))</f>
        <v>https://www.akg.com/6000H02060.html</v>
      </c>
      <c r="T286" s="27">
        <v>284</v>
      </c>
    </row>
    <row r="287" spans="1:20" ht="15" customHeight="1" x14ac:dyDescent="0.3">
      <c r="A287" s="28" t="s">
        <v>304</v>
      </c>
      <c r="B287" s="20">
        <f>(IF((VLOOKUP(Table1[[#This Row],[SKU]],'[1]All Skus'!$A:$Y,2,FALSE))="AKG",(VLOOKUP(Table1[[#This Row],[SKU]],'[1]All Skus'!$A:$Y,3,FALSE)), ""))</f>
        <v>0</v>
      </c>
      <c r="C287" s="21">
        <f>(IF((VLOOKUP(Table1[[#This Row],[SKU]],'[1]All Skus'!$A:$Y,2,FALSE))="AKG",(VLOOKUP(Table1[[#This Row],[SKU]],'[1]All Skus'!$A:$Y,4,FALSE)),""))</f>
        <v>0</v>
      </c>
      <c r="D287" s="21">
        <f>(IF((VLOOKUP(Table1[[#This Row],[SKU]],'[1]All Skus'!$A:$Y,2,FALSE))="AKG",(VLOOKUP(Table1[[#This Row],[SKU]],'[1]All Skus'!$A:$Y,5,FALSE)),""))</f>
        <v>0</v>
      </c>
      <c r="E287" s="21">
        <f>(IF((VLOOKUP(Table1[[#This Row],[SKU]],'[1]All Skus'!$A:$Y,2,FALSE))="AKG",(VLOOKUP(Table1[[#This Row],[SKU]],'[1]All Skus'!$A:$Y,6,FALSE)),""))</f>
        <v>0</v>
      </c>
      <c r="F287" s="21">
        <f>(IF((VLOOKUP(Table1[[#This Row],[SKU]],'[1]All Skus'!$A:$Y,2,FALSE))="AKG",(VLOOKUP(Table1[[#This Row],[SKU]],'[1]All Skus'!$A:$Y,7,FALSE)),""))</f>
        <v>0</v>
      </c>
      <c r="G287" s="22">
        <f>(IF((VLOOKUP(Table1[[#This Row],[SKU]],'[1]All Skus'!$A:$Y,2,FALSE))="AKG",(VLOOKUP(Table1[[#This Row],[SKU]],'[1]All Skus'!$A:$Y,8,FALSE)),""))</f>
        <v>0</v>
      </c>
      <c r="H287" s="22">
        <f>(IF((VLOOKUP(Table1[[#This Row],[SKU]],'[1]All Skus'!$A:$Y,2,FALSE))="AKG",(VLOOKUP(Table1[[#This Row],[SKU]],'[1]All Skus'!$A:$Y,9,FALSE)),""))</f>
        <v>0</v>
      </c>
      <c r="I287" s="23">
        <f>(IF((VLOOKUP(Table1[[#This Row],[SKU]],'[1]All Skus'!$A:$Y,2,FALSE))="AKG",(VLOOKUP(Table1[[#This Row],[SKU]],'[1]All Skus'!$A:$Y,10,FALSE)),""))</f>
        <v>0</v>
      </c>
      <c r="J287" s="23">
        <f>(IF((VLOOKUP(Table1[[#This Row],[SKU]],'[1]All Skus'!$A:$Y,2,FALSE))="AKG",(VLOOKUP(Table1[[#This Row],[SKU]],'[1]All Skus'!$A:$Y,11,FALSE)),""))</f>
        <v>0</v>
      </c>
      <c r="K287" s="24">
        <f>(IF((VLOOKUP(Table1[[#This Row],[SKU]],'[1]All Skus'!$A:$Y,2,FALSE))="AKG",(VLOOKUP(Table1[[#This Row],[SKU]],'[1]All Skus'!$A:$Y,16,FALSE)),""))</f>
        <v>0</v>
      </c>
      <c r="L287" s="24">
        <f>(IF((VLOOKUP(Table1[[#This Row],[SKU]],'[1]All Skus'!$A:$Y,2,FALSE))="AKG",(VLOOKUP(Table1[[#This Row],[SKU]],'[1]All Skus'!$A:$Y,17,FALSE)),""))</f>
        <v>0</v>
      </c>
      <c r="M287" s="25">
        <f>(IF((VLOOKUP(Table1[[#This Row],[SKU]],'[1]All Skus'!$A:$Y,2,FALSE))="AKG",(VLOOKUP(Table1[[#This Row],[SKU]],'[1]All Skus'!$A:$Y,18,FALSE)),""))</f>
        <v>0</v>
      </c>
      <c r="N287" s="25">
        <f>(IF((VLOOKUP(Table1[[#This Row],[SKU]],'[1]All Skus'!$A:$Y,2,FALSE))="AKG",(VLOOKUP(Table1[[#This Row],[SKU]],'[1]All Skus'!$A:$Y,19,FALSE)),""))</f>
        <v>0</v>
      </c>
      <c r="O287" s="25">
        <f>(IF((VLOOKUP(Table1[[#This Row],[SKU]],'[1]All Skus'!$A:$Y,2,FALSE))="AKG",(VLOOKUP(Table1[[#This Row],[SKU]],'[1]All Skus'!$A:$Y,20,FALSE)),""))</f>
        <v>0</v>
      </c>
      <c r="P287" s="25">
        <f>(IF((VLOOKUP(Table1[[#This Row],[SKU]],'[1]All Skus'!$A:$Y,2,FALSE))="AKG",(VLOOKUP(Table1[[#This Row],[SKU]],'[1]All Skus'!$A:$Y,21,FALSE)),""))</f>
        <v>0</v>
      </c>
      <c r="Q287" s="25">
        <f>(IF((VLOOKUP(Table1[[#This Row],[SKU]],'[1]All Skus'!$A:$Y,2,FALSE))="AKG",(VLOOKUP(Table1[[#This Row],[SKU]],'[1]All Skus'!$A:$Y,22,FALSE)),""))</f>
        <v>0</v>
      </c>
      <c r="R287" s="25">
        <f>(IF((VLOOKUP(Table1[[#This Row],[SKU]],'[1]All Skus'!$A:$Y,2,FALSE))="AKG",(VLOOKUP(Table1[[#This Row],[SKU]],'[1]All Skus'!$A:$Y,23,FALSE)),""))</f>
        <v>0</v>
      </c>
      <c r="S287" s="26">
        <f>(IF((VLOOKUP(Table1[[#This Row],[SKU]],'[1]All Skus'!$A:$Y,2,FALSE))="AKG",(VLOOKUP(Table1[[#This Row],[SKU]],'[1]All Skus'!$A:$Y,24,FALSE)),""))</f>
        <v>0</v>
      </c>
      <c r="T287" s="27">
        <v>285</v>
      </c>
    </row>
    <row r="288" spans="1:20" ht="15" customHeight="1" x14ac:dyDescent="0.3">
      <c r="A288" s="19" t="s">
        <v>305</v>
      </c>
      <c r="B288" s="20" t="str">
        <f>(IF((VLOOKUP(Table1[[#This Row],[SKU]],'[1]All Skus'!$A:$Y,2,FALSE))="AKG",(VLOOKUP(Table1[[#This Row],[SKU]],'[1]All Skus'!$A:$Y,3,FALSE)), ""))</f>
        <v>Accessories</v>
      </c>
      <c r="C288" s="21" t="str">
        <f>(IF((VLOOKUP(Table1[[#This Row],[SKU]],'[1]All Skus'!$A:$Y,2,FALSE))="AKG",(VLOOKUP(Table1[[#This Row],[SKU]],'[1]All Skus'!$A:$Y,4,FALSE)),""))</f>
        <v>H500</v>
      </c>
      <c r="D288" s="21" t="str">
        <f>(IF((VLOOKUP(Table1[[#This Row],[SKU]],'[1]All Skus'!$A:$Y,2,FALSE))="AKG",(VLOOKUP(Table1[[#This Row],[SKU]],'[1]All Skus'!$A:$Y,5,FALSE)),""))</f>
        <v>JBL030</v>
      </c>
      <c r="E288" s="21">
        <f>(IF((VLOOKUP(Table1[[#This Row],[SKU]],'[1]All Skus'!$A:$Y,2,FALSE))="AKG",(VLOOKUP(Table1[[#This Row],[SKU]],'[1]All Skus'!$A:$Y,6,FALSE)),""))</f>
        <v>0</v>
      </c>
      <c r="F288" s="21">
        <f>(IF((VLOOKUP(Table1[[#This Row],[SKU]],'[1]All Skus'!$A:$Y,2,FALSE))="AKG",(VLOOKUP(Table1[[#This Row],[SKU]],'[1]All Skus'!$A:$Y,7,FALSE)),""))</f>
        <v>0</v>
      </c>
      <c r="G288" s="22" t="str">
        <f>(IF((VLOOKUP(Table1[[#This Row],[SKU]],'[1]All Skus'!$A:$Y,2,FALSE))="AKG",(VLOOKUP(Table1[[#This Row],[SKU]],'[1]All Skus'!$A:$Y,8,FALSE)),""))</f>
        <v>Accessories</v>
      </c>
      <c r="H288" s="22" t="str">
        <f>(IF((VLOOKUP(Table1[[#This Row],[SKU]],'[1]All Skus'!$A:$Y,2,FALSE))="AKG",(VLOOKUP(Table1[[#This Row],[SKU]],'[1]All Skus'!$A:$Y,9,FALSE)),""))</f>
        <v>Elastic shockmount for GN15 E, GN30 E, GN50 E and 5-pin versions</v>
      </c>
      <c r="I288" s="23">
        <f>(IF((VLOOKUP(Table1[[#This Row],[SKU]],'[1]All Skus'!$A:$Y,2,FALSE))="AKG",(VLOOKUP(Table1[[#This Row],[SKU]],'[1]All Skus'!$A:$Y,10,FALSE)),""))</f>
        <v>67</v>
      </c>
      <c r="J288" s="23">
        <f>(IF((VLOOKUP(Table1[[#This Row],[SKU]],'[1]All Skus'!$A:$Y,2,FALSE))="AKG",(VLOOKUP(Table1[[#This Row],[SKU]],'[1]All Skus'!$A:$Y,11,FALSE)),""))</f>
        <v>67</v>
      </c>
      <c r="K288" s="24">
        <f>(IF((VLOOKUP(Table1[[#This Row],[SKU]],'[1]All Skus'!$A:$Y,2,FALSE))="AKG",(VLOOKUP(Table1[[#This Row],[SKU]],'[1]All Skus'!$A:$Y,16,FALSE)),""))</f>
        <v>885038005025</v>
      </c>
      <c r="L288" s="24">
        <f>(IF((VLOOKUP(Table1[[#This Row],[SKU]],'[1]All Skus'!$A:$Y,2,FALSE))="AKG",(VLOOKUP(Table1[[#This Row],[SKU]],'[1]All Skus'!$A:$Y,17,FALSE)),""))</f>
        <v>9002761005028</v>
      </c>
      <c r="M288" s="25">
        <f>(IF((VLOOKUP(Table1[[#This Row],[SKU]],'[1]All Skus'!$A:$Y,2,FALSE))="AKG",(VLOOKUP(Table1[[#This Row],[SKU]],'[1]All Skus'!$A:$Y,18,FALSE)),""))</f>
        <v>3</v>
      </c>
      <c r="N288" s="25">
        <f>(IF((VLOOKUP(Table1[[#This Row],[SKU]],'[1]All Skus'!$A:$Y,2,FALSE))="AKG",(VLOOKUP(Table1[[#This Row],[SKU]],'[1]All Skus'!$A:$Y,19,FALSE)),""))</f>
        <v>3</v>
      </c>
      <c r="O288" s="25">
        <f>(IF((VLOOKUP(Table1[[#This Row],[SKU]],'[1]All Skus'!$A:$Y,2,FALSE))="AKG",(VLOOKUP(Table1[[#This Row],[SKU]],'[1]All Skus'!$A:$Y,20,FALSE)),""))</f>
        <v>3</v>
      </c>
      <c r="P288" s="25">
        <f>(IF((VLOOKUP(Table1[[#This Row],[SKU]],'[1]All Skus'!$A:$Y,2,FALSE))="AKG",(VLOOKUP(Table1[[#This Row],[SKU]],'[1]All Skus'!$A:$Y,21,FALSE)),""))</f>
        <v>2.8</v>
      </c>
      <c r="Q288" s="25" t="str">
        <f>(IF((VLOOKUP(Table1[[#This Row],[SKU]],'[1]All Skus'!$A:$Y,2,FALSE))="AKG",(VLOOKUP(Table1[[#This Row],[SKU]],'[1]All Skus'!$A:$Y,22,FALSE)),""))</f>
        <v>TW</v>
      </c>
      <c r="R288" s="25" t="str">
        <f>(IF((VLOOKUP(Table1[[#This Row],[SKU]],'[1]All Skus'!$A:$Y,2,FALSE))="AKG",(VLOOKUP(Table1[[#This Row],[SKU]],'[1]All Skus'!$A:$Y,23,FALSE)),""))</f>
        <v>Compliant</v>
      </c>
      <c r="S288" s="26" t="str">
        <f>(IF((VLOOKUP(Table1[[#This Row],[SKU]],'[1]All Skus'!$A:$Y,2,FALSE))="AKG",(VLOOKUP(Table1[[#This Row],[SKU]],'[1]All Skus'!$A:$Y,24,FALSE)),""))</f>
        <v>https://www.akg.com/6000H01900.html</v>
      </c>
      <c r="T288" s="27">
        <v>286</v>
      </c>
    </row>
    <row r="289" spans="1:20" ht="15" customHeight="1" x14ac:dyDescent="0.3">
      <c r="A289" s="19" t="s">
        <v>306</v>
      </c>
      <c r="B289" s="20" t="str">
        <f>(IF((VLOOKUP(Table1[[#This Row],[SKU]],'[1]All Skus'!$A:$Y,2,FALSE))="AKG",(VLOOKUP(Table1[[#This Row],[SKU]],'[1]All Skus'!$A:$Y,3,FALSE)), ""))</f>
        <v>Headphones</v>
      </c>
      <c r="C289" s="21" t="str">
        <f>(IF((VLOOKUP(Table1[[#This Row],[SKU]],'[1]All Skus'!$A:$Y,2,FALSE))="AKG",(VLOOKUP(Table1[[#This Row],[SKU]],'[1]All Skus'!$A:$Y,4,FALSE)),""))</f>
        <v>K92</v>
      </c>
      <c r="D289" s="21" t="str">
        <f>(IF((VLOOKUP(Table1[[#This Row],[SKU]],'[1]All Skus'!$A:$Y,2,FALSE))="AKG",(VLOOKUP(Table1[[#This Row],[SKU]],'[1]All Skus'!$A:$Y,5,FALSE)),""))</f>
        <v>AT110020</v>
      </c>
      <c r="E289" s="21">
        <f>(IF((VLOOKUP(Table1[[#This Row],[SKU]],'[1]All Skus'!$A:$Y,2,FALSE))="AKG",(VLOOKUP(Table1[[#This Row],[SKU]],'[1]All Skus'!$A:$Y,6,FALSE)),""))</f>
        <v>0</v>
      </c>
      <c r="F289" s="21">
        <f>(IF((VLOOKUP(Table1[[#This Row],[SKU]],'[1]All Skus'!$A:$Y,2,FALSE))="AKG",(VLOOKUP(Table1[[#This Row],[SKU]],'[1]All Skus'!$A:$Y,7,FALSE)),""))</f>
        <v>0</v>
      </c>
      <c r="G289" s="22" t="str">
        <f>(IF((VLOOKUP(Table1[[#This Row],[SKU]],'[1]All Skus'!$A:$Y,2,FALSE))="AKG",(VLOOKUP(Table1[[#This Row],[SKU]],'[1]All Skus'!$A:$Y,8,FALSE)),""))</f>
        <v>Closed-Back Studio Headphones</v>
      </c>
      <c r="H289" s="22" t="str">
        <f>(IF((VLOOKUP(Table1[[#This Row],[SKU]],'[1]All Skus'!$A:$Y,2,FALSE))="AKG",(VLOOKUP(Table1[[#This Row],[SKU]],'[1]All Skus'!$A:$Y,9,FALSE)),""))</f>
        <v xml:space="preserve">Professional studio headphones with 40mm drivers and closed back design ideal for studio recording and monitoring applications. Precisely balanced, 16Hz - 22 kHz response, self adjusting headband and 3 meter cable. 32 Ohms impedance.  Gold-plated 3.5mm (1/8-inch) plug with gold-plated 6.3mm (1/4") screw-on adapter </v>
      </c>
      <c r="I289" s="23">
        <f>(IF((VLOOKUP(Table1[[#This Row],[SKU]],'[1]All Skus'!$A:$Y,2,FALSE))="AKG",(VLOOKUP(Table1[[#This Row],[SKU]],'[1]All Skus'!$A:$Y,10,FALSE)),""))</f>
        <v>111.25</v>
      </c>
      <c r="J289" s="23">
        <f>(IF((VLOOKUP(Table1[[#This Row],[SKU]],'[1]All Skus'!$A:$Y,2,FALSE))="AKG",(VLOOKUP(Table1[[#This Row],[SKU]],'[1]All Skus'!$A:$Y,11,FALSE)),""))</f>
        <v>89</v>
      </c>
      <c r="K289" s="24">
        <f>(IF((VLOOKUP(Table1[[#This Row],[SKU]],'[1]All Skus'!$A:$Y,2,FALSE))="AKG",(VLOOKUP(Table1[[#This Row],[SKU]],'[1]All Skus'!$A:$Y,16,FALSE)),""))</f>
        <v>885038038795</v>
      </c>
      <c r="L289" s="24">
        <f>(IF((VLOOKUP(Table1[[#This Row],[SKU]],'[1]All Skus'!$A:$Y,2,FALSE))="AKG",(VLOOKUP(Table1[[#This Row],[SKU]],'[1]All Skus'!$A:$Y,17,FALSE)),""))</f>
        <v>9002761038798</v>
      </c>
      <c r="M289" s="25">
        <f>(IF((VLOOKUP(Table1[[#This Row],[SKU]],'[1]All Skus'!$A:$Y,2,FALSE))="AKG",(VLOOKUP(Table1[[#This Row],[SKU]],'[1]All Skus'!$A:$Y,18,FALSE)),""))</f>
        <v>3</v>
      </c>
      <c r="N289" s="25">
        <f>(IF((VLOOKUP(Table1[[#This Row],[SKU]],'[1]All Skus'!$A:$Y,2,FALSE))="AKG",(VLOOKUP(Table1[[#This Row],[SKU]],'[1]All Skus'!$A:$Y,19,FALSE)),""))</f>
        <v>2</v>
      </c>
      <c r="O289" s="25">
        <f>(IF((VLOOKUP(Table1[[#This Row],[SKU]],'[1]All Skus'!$A:$Y,2,FALSE))="AKG",(VLOOKUP(Table1[[#This Row],[SKU]],'[1]All Skus'!$A:$Y,20,FALSE)),""))</f>
        <v>2</v>
      </c>
      <c r="P289" s="25">
        <f>(IF((VLOOKUP(Table1[[#This Row],[SKU]],'[1]All Skus'!$A:$Y,2,FALSE))="AKG",(VLOOKUP(Table1[[#This Row],[SKU]],'[1]All Skus'!$A:$Y,21,FALSE)),""))</f>
        <v>9.25</v>
      </c>
      <c r="Q289" s="25" t="str">
        <f>(IF((VLOOKUP(Table1[[#This Row],[SKU]],'[1]All Skus'!$A:$Y,2,FALSE))="AKG",(VLOOKUP(Table1[[#This Row],[SKU]],'[1]All Skus'!$A:$Y,22,FALSE)),""))</f>
        <v>CN</v>
      </c>
      <c r="R289" s="25" t="str">
        <f>(IF((VLOOKUP(Table1[[#This Row],[SKU]],'[1]All Skus'!$A:$Y,2,FALSE))="AKG",(VLOOKUP(Table1[[#This Row],[SKU]],'[1]All Skus'!$A:$Y,23,FALSE)),""))</f>
        <v>Non Compliant</v>
      </c>
      <c r="S289" s="26" t="str">
        <f>(IF((VLOOKUP(Table1[[#This Row],[SKU]],'[1]All Skus'!$A:$Y,2,FALSE))="AKG",(VLOOKUP(Table1[[#This Row],[SKU]],'[1]All Skus'!$A:$Y,24,FALSE)),""))</f>
        <v>https://www.akg.com/3169H00030.html</v>
      </c>
      <c r="T289" s="27">
        <v>287</v>
      </c>
    </row>
    <row r="290" spans="1:20" ht="15" customHeight="1" x14ac:dyDescent="0.3">
      <c r="A290" s="19" t="s">
        <v>307</v>
      </c>
      <c r="B290" s="20" t="str">
        <f>(IF((VLOOKUP(Table1[[#This Row],[SKU]],'[1]All Skus'!$A:$Y,2,FALSE))="AKG",(VLOOKUP(Table1[[#This Row],[SKU]],'[1]All Skus'!$A:$Y,3,FALSE)), ""))</f>
        <v>Headphones</v>
      </c>
      <c r="C290" s="21" t="str">
        <f>(IF((VLOOKUP(Table1[[#This Row],[SKU]],'[1]All Skus'!$A:$Y,2,FALSE))="AKG",(VLOOKUP(Table1[[#This Row],[SKU]],'[1]All Skus'!$A:$Y,4,FALSE)),""))</f>
        <v>K182 HEADPHONES</v>
      </c>
      <c r="D290" s="21" t="str">
        <f>(IF((VLOOKUP(Table1[[#This Row],[SKU]],'[1]All Skus'!$A:$Y,2,FALSE))="AKG",(VLOOKUP(Table1[[#This Row],[SKU]],'[1]All Skus'!$A:$Y,5,FALSE)),""))</f>
        <v>AT210010</v>
      </c>
      <c r="E290" s="21">
        <f>(IF((VLOOKUP(Table1[[#This Row],[SKU]],'[1]All Skus'!$A:$Y,2,FALSE))="AKG",(VLOOKUP(Table1[[#This Row],[SKU]],'[1]All Skus'!$A:$Y,6,FALSE)),""))</f>
        <v>0</v>
      </c>
      <c r="F290" s="21">
        <f>(IF((VLOOKUP(Table1[[#This Row],[SKU]],'[1]All Skus'!$A:$Y,2,FALSE))="AKG",(VLOOKUP(Table1[[#This Row],[SKU]],'[1]All Skus'!$A:$Y,7,FALSE)),""))</f>
        <v>0</v>
      </c>
      <c r="G290" s="22" t="str">
        <f>(IF((VLOOKUP(Table1[[#This Row],[SKU]],'[1]All Skus'!$A:$Y,2,FALSE))="AKG",(VLOOKUP(Table1[[#This Row],[SKU]],'[1]All Skus'!$A:$Y,8,FALSE)),""))</f>
        <v>Studio Headphone</v>
      </c>
      <c r="H290" s="22" t="str">
        <f>(IF((VLOOKUP(Table1[[#This Row],[SKU]],'[1]All Skus'!$A:$Y,2,FALSE))="AKG",(VLOOKUP(Table1[[#This Row],[SKU]],'[1]All Skus'!$A:$Y,9,FALSE)),""))</f>
        <v>Professional closed-back monitor headphones</v>
      </c>
      <c r="I290" s="23">
        <f>(IF((VLOOKUP(Table1[[#This Row],[SKU]],'[1]All Skus'!$A:$Y,2,FALSE))="AKG",(VLOOKUP(Table1[[#This Row],[SKU]],'[1]All Skus'!$A:$Y,10,FALSE)),""))</f>
        <v>199</v>
      </c>
      <c r="J290" s="23">
        <f>(IF((VLOOKUP(Table1[[#This Row],[SKU]],'[1]All Skus'!$A:$Y,2,FALSE))="AKG",(VLOOKUP(Table1[[#This Row],[SKU]],'[1]All Skus'!$A:$Y,11,FALSE)),""))</f>
        <v>159</v>
      </c>
      <c r="K290" s="24">
        <f>(IF((VLOOKUP(Table1[[#This Row],[SKU]],'[1]All Skus'!$A:$Y,2,FALSE))="AKG",(VLOOKUP(Table1[[#This Row],[SKU]],'[1]All Skus'!$A:$Y,16,FALSE)),""))</f>
        <v>90027610382480</v>
      </c>
      <c r="L290" s="24">
        <f>(IF((VLOOKUP(Table1[[#This Row],[SKU]],'[1]All Skus'!$A:$Y,2,FALSE))="AKG",(VLOOKUP(Table1[[#This Row],[SKU]],'[1]All Skus'!$A:$Y,17,FALSE)),""))</f>
        <v>9002761038248</v>
      </c>
      <c r="M290" s="25" t="str">
        <f>(IF((VLOOKUP(Table1[[#This Row],[SKU]],'[1]All Skus'!$A:$Y,2,FALSE))="AKG",(VLOOKUP(Table1[[#This Row],[SKU]],'[1]All Skus'!$A:$Y,18,FALSE)),""))</f>
        <v>n/a</v>
      </c>
      <c r="N290" s="25" t="str">
        <f>(IF((VLOOKUP(Table1[[#This Row],[SKU]],'[1]All Skus'!$A:$Y,2,FALSE))="AKG",(VLOOKUP(Table1[[#This Row],[SKU]],'[1]All Skus'!$A:$Y,19,FALSE)),""))</f>
        <v>n/a</v>
      </c>
      <c r="O290" s="25" t="str">
        <f>(IF((VLOOKUP(Table1[[#This Row],[SKU]],'[1]All Skus'!$A:$Y,2,FALSE))="AKG",(VLOOKUP(Table1[[#This Row],[SKU]],'[1]All Skus'!$A:$Y,20,FALSE)),""))</f>
        <v>n/a</v>
      </c>
      <c r="P290" s="25" t="str">
        <f>(IF((VLOOKUP(Table1[[#This Row],[SKU]],'[1]All Skus'!$A:$Y,2,FALSE))="AKG",(VLOOKUP(Table1[[#This Row],[SKU]],'[1]All Skus'!$A:$Y,21,FALSE)),""))</f>
        <v>n/a</v>
      </c>
      <c r="Q290" s="25" t="str">
        <f>(IF((VLOOKUP(Table1[[#This Row],[SKU]],'[1]All Skus'!$A:$Y,2,FALSE))="AKG",(VLOOKUP(Table1[[#This Row],[SKU]],'[1]All Skus'!$A:$Y,22,FALSE)),""))</f>
        <v>CN</v>
      </c>
      <c r="R290" s="25" t="str">
        <f>(IF((VLOOKUP(Table1[[#This Row],[SKU]],'[1]All Skus'!$A:$Y,2,FALSE))="AKG",(VLOOKUP(Table1[[#This Row],[SKU]],'[1]All Skus'!$A:$Y,23,FALSE)),""))</f>
        <v>Non Compliant</v>
      </c>
      <c r="S290" s="26" t="str">
        <f>(IF((VLOOKUP(Table1[[#This Row],[SKU]],'[1]All Skus'!$A:$Y,2,FALSE))="AKG",(VLOOKUP(Table1[[#This Row],[SKU]],'[1]All Skus'!$A:$Y,24,FALSE)),""))</f>
        <v>https://www.akg.com/3103H00030.html</v>
      </c>
      <c r="T290" s="27">
        <v>288</v>
      </c>
    </row>
    <row r="291" spans="1:20" ht="15" customHeight="1" x14ac:dyDescent="0.3">
      <c r="A291" s="29" t="s">
        <v>308</v>
      </c>
      <c r="B291" s="20" t="str">
        <f>(IF((VLOOKUP(Table1[[#This Row],[SKU]],'[1]All Skus'!$A:$Y,2,FALSE))="AKG",(VLOOKUP(Table1[[#This Row],[SKU]],'[1]All Skus'!$A:$Y,3,FALSE)), ""))</f>
        <v>Headphones</v>
      </c>
      <c r="C291" s="21" t="str">
        <f>(IF((VLOOKUP(Table1[[#This Row],[SKU]],'[1]All Skus'!$A:$Y,2,FALSE))="AKG",(VLOOKUP(Table1[[#This Row],[SKU]],'[1]All Skus'!$A:$Y,4,FALSE)),""))</f>
        <v xml:space="preserve">K240 STUDIO </v>
      </c>
      <c r="D291" s="21" t="str">
        <f>(IF((VLOOKUP(Table1[[#This Row],[SKU]],'[1]All Skus'!$A:$Y,2,FALSE))="AKG",(VLOOKUP(Table1[[#This Row],[SKU]],'[1]All Skus'!$A:$Y,5,FALSE)),""))</f>
        <v>JBL025</v>
      </c>
      <c r="E291" s="21">
        <f>(IF((VLOOKUP(Table1[[#This Row],[SKU]],'[1]All Skus'!$A:$Y,2,FALSE))="AKG",(VLOOKUP(Table1[[#This Row],[SKU]],'[1]All Skus'!$A:$Y,6,FALSE)),""))</f>
        <v>0</v>
      </c>
      <c r="F291" s="21">
        <f>(IF((VLOOKUP(Table1[[#This Row],[SKU]],'[1]All Skus'!$A:$Y,2,FALSE))="AKG",(VLOOKUP(Table1[[#This Row],[SKU]],'[1]All Skus'!$A:$Y,7,FALSE)),""))</f>
        <v>0</v>
      </c>
      <c r="G291" s="22" t="str">
        <f>(IF((VLOOKUP(Table1[[#This Row],[SKU]],'[1]All Skus'!$A:$Y,2,FALSE))="AKG",(VLOOKUP(Table1[[#This Row],[SKU]],'[1]All Skus'!$A:$Y,8,FALSE)),""))</f>
        <v>Studio Headphone</v>
      </c>
      <c r="H291" s="22" t="str">
        <f>(IF((VLOOKUP(Table1[[#This Row],[SKU]],'[1]All Skus'!$A:$Y,2,FALSE))="AKG",(VLOOKUP(Table1[[#This Row],[SKU]],'[1]All Skus'!$A:$Y,9,FALSE)),""))</f>
        <v>Semi open, circumaural studio headphone with artificial leather ear pads, classic gold/black trim, detachable cable</v>
      </c>
      <c r="I291" s="23">
        <f>(IF((VLOOKUP(Table1[[#This Row],[SKU]],'[1]All Skus'!$A:$Y,2,FALSE))="AKG",(VLOOKUP(Table1[[#This Row],[SKU]],'[1]All Skus'!$A:$Y,10,FALSE)),""))</f>
        <v>150</v>
      </c>
      <c r="J291" s="23">
        <f>(IF((VLOOKUP(Table1[[#This Row],[SKU]],'[1]All Skus'!$A:$Y,2,FALSE))="AKG",(VLOOKUP(Table1[[#This Row],[SKU]],'[1]All Skus'!$A:$Y,11,FALSE)),""))</f>
        <v>99</v>
      </c>
      <c r="K291" s="24">
        <f>(IF((VLOOKUP(Table1[[#This Row],[SKU]],'[1]All Skus'!$A:$Y,2,FALSE))="AKG",(VLOOKUP(Table1[[#This Row],[SKU]],'[1]All Skus'!$A:$Y,16,FALSE)),""))</f>
        <v>885038026730</v>
      </c>
      <c r="L291" s="24">
        <f>(IF((VLOOKUP(Table1[[#This Row],[SKU]],'[1]All Skus'!$A:$Y,2,FALSE))="AKG",(VLOOKUP(Table1[[#This Row],[SKU]],'[1]All Skus'!$A:$Y,17,FALSE)),""))</f>
        <v>9002761026733</v>
      </c>
      <c r="M291" s="25">
        <f>(IF((VLOOKUP(Table1[[#This Row],[SKU]],'[1]All Skus'!$A:$Y,2,FALSE))="AKG",(VLOOKUP(Table1[[#This Row],[SKU]],'[1]All Skus'!$A:$Y,18,FALSE)),""))</f>
        <v>9</v>
      </c>
      <c r="N291" s="25">
        <f>(IF((VLOOKUP(Table1[[#This Row],[SKU]],'[1]All Skus'!$A:$Y,2,FALSE))="AKG",(VLOOKUP(Table1[[#This Row],[SKU]],'[1]All Skus'!$A:$Y,19,FALSE)),""))</f>
        <v>9</v>
      </c>
      <c r="O291" s="25">
        <f>(IF((VLOOKUP(Table1[[#This Row],[SKU]],'[1]All Skus'!$A:$Y,2,FALSE))="AKG",(VLOOKUP(Table1[[#This Row],[SKU]],'[1]All Skus'!$A:$Y,20,FALSE)),""))</f>
        <v>4.5</v>
      </c>
      <c r="P291" s="25">
        <f>(IF((VLOOKUP(Table1[[#This Row],[SKU]],'[1]All Skus'!$A:$Y,2,FALSE))="AKG",(VLOOKUP(Table1[[#This Row],[SKU]],'[1]All Skus'!$A:$Y,21,FALSE)),""))</f>
        <v>4.4000000000000004</v>
      </c>
      <c r="Q291" s="25" t="str">
        <f>(IF((VLOOKUP(Table1[[#This Row],[SKU]],'[1]All Skus'!$A:$Y,2,FALSE))="AKG",(VLOOKUP(Table1[[#This Row],[SKU]],'[1]All Skus'!$A:$Y,22,FALSE)),""))</f>
        <v>CN</v>
      </c>
      <c r="R291" s="25" t="str">
        <f>(IF((VLOOKUP(Table1[[#This Row],[SKU]],'[1]All Skus'!$A:$Y,2,FALSE))="AKG",(VLOOKUP(Table1[[#This Row],[SKU]],'[1]All Skus'!$A:$Y,23,FALSE)),""))</f>
        <v>Non Compliant</v>
      </c>
      <c r="S291" s="32" t="str">
        <f>(IF((VLOOKUP(Table1[[#This Row],[SKU]],'[1]All Skus'!$A:$Y,2,FALSE))="AKG",(VLOOKUP(Table1[[#This Row],[SKU]],'[1]All Skus'!$A:$Y,24,FALSE)),""))</f>
        <v>https://www.akg.com/2058X00130.html</v>
      </c>
      <c r="T291" s="27">
        <v>289</v>
      </c>
    </row>
    <row r="292" spans="1:20" ht="15" customHeight="1" x14ac:dyDescent="0.3">
      <c r="A292" s="19" t="s">
        <v>309</v>
      </c>
      <c r="B292" s="20" t="str">
        <f>(IF((VLOOKUP(Table1[[#This Row],[SKU]],'[1]All Skus'!$A:$Y,2,FALSE))="AKG",(VLOOKUP(Table1[[#This Row],[SKU]],'[1]All Skus'!$A:$Y,3,FALSE)), ""))</f>
        <v>Headphones</v>
      </c>
      <c r="C292" s="21" t="str">
        <f>(IF((VLOOKUP(Table1[[#This Row],[SKU]],'[1]All Skus'!$A:$Y,2,FALSE))="AKG",(VLOOKUP(Table1[[#This Row],[SKU]],'[1]All Skus'!$A:$Y,4,FALSE)),""))</f>
        <v>K240 MKII</v>
      </c>
      <c r="D292" s="21" t="str">
        <f>(IF((VLOOKUP(Table1[[#This Row],[SKU]],'[1]All Skus'!$A:$Y,2,FALSE))="AKG",(VLOOKUP(Table1[[#This Row],[SKU]],'[1]All Skus'!$A:$Y,5,FALSE)),""))</f>
        <v>AT110020</v>
      </c>
      <c r="E292" s="21">
        <f>(IF((VLOOKUP(Table1[[#This Row],[SKU]],'[1]All Skus'!$A:$Y,2,FALSE))="AKG",(VLOOKUP(Table1[[#This Row],[SKU]],'[1]All Skus'!$A:$Y,6,FALSE)),""))</f>
        <v>0</v>
      </c>
      <c r="F292" s="21">
        <f>(IF((VLOOKUP(Table1[[#This Row],[SKU]],'[1]All Skus'!$A:$Y,2,FALSE))="AKG",(VLOOKUP(Table1[[#This Row],[SKU]],'[1]All Skus'!$A:$Y,7,FALSE)),""))</f>
        <v>0</v>
      </c>
      <c r="G292" s="22" t="str">
        <f>(IF((VLOOKUP(Table1[[#This Row],[SKU]],'[1]All Skus'!$A:$Y,2,FALSE))="AKG",(VLOOKUP(Table1[[#This Row],[SKU]],'[1]All Skus'!$A:$Y,8,FALSE)),""))</f>
        <v>Studio Headphone</v>
      </c>
      <c r="H292" s="22" t="str">
        <f>(IF((VLOOKUP(Table1[[#This Row],[SKU]],'[1]All Skus'!$A:$Y,2,FALSE))="AKG",(VLOOKUP(Table1[[#This Row],[SKU]],'[1]All Skus'!$A:$Y,9,FALSE)),""))</f>
        <v>Semi open, circumaural, detachable cable additional velvet ear pad, additional 5m coiled cable; stage blue</v>
      </c>
      <c r="I292" s="23">
        <f>(IF((VLOOKUP(Table1[[#This Row],[SKU]],'[1]All Skus'!$A:$Y,2,FALSE))="AKG",(VLOOKUP(Table1[[#This Row],[SKU]],'[1]All Skus'!$A:$Y,10,FALSE)),""))</f>
        <v>248.75</v>
      </c>
      <c r="J292" s="23">
        <f>(IF((VLOOKUP(Table1[[#This Row],[SKU]],'[1]All Skus'!$A:$Y,2,FALSE))="AKG",(VLOOKUP(Table1[[#This Row],[SKU]],'[1]All Skus'!$A:$Y,11,FALSE)),""))</f>
        <v>199</v>
      </c>
      <c r="K292" s="24">
        <f>(IF((VLOOKUP(Table1[[#This Row],[SKU]],'[1]All Skus'!$A:$Y,2,FALSE))="AKG",(VLOOKUP(Table1[[#This Row],[SKU]],'[1]All Skus'!$A:$Y,16,FALSE)),""))</f>
        <v>885038021193</v>
      </c>
      <c r="L292" s="24">
        <f>(IF((VLOOKUP(Table1[[#This Row],[SKU]],'[1]All Skus'!$A:$Y,2,FALSE))="AKG",(VLOOKUP(Table1[[#This Row],[SKU]],'[1]All Skus'!$A:$Y,17,FALSE)),""))</f>
        <v>9002761021196</v>
      </c>
      <c r="M292" s="25">
        <f>(IF((VLOOKUP(Table1[[#This Row],[SKU]],'[1]All Skus'!$A:$Y,2,FALSE))="AKG",(VLOOKUP(Table1[[#This Row],[SKU]],'[1]All Skus'!$A:$Y,18,FALSE)),""))</f>
        <v>9</v>
      </c>
      <c r="N292" s="25">
        <f>(IF((VLOOKUP(Table1[[#This Row],[SKU]],'[1]All Skus'!$A:$Y,2,FALSE))="AKG",(VLOOKUP(Table1[[#This Row],[SKU]],'[1]All Skus'!$A:$Y,19,FALSE)),""))</f>
        <v>9</v>
      </c>
      <c r="O292" s="25">
        <f>(IF((VLOOKUP(Table1[[#This Row],[SKU]],'[1]All Skus'!$A:$Y,2,FALSE))="AKG",(VLOOKUP(Table1[[#This Row],[SKU]],'[1]All Skus'!$A:$Y,20,FALSE)),""))</f>
        <v>4.5</v>
      </c>
      <c r="P292" s="25">
        <f>(IF((VLOOKUP(Table1[[#This Row],[SKU]],'[1]All Skus'!$A:$Y,2,FALSE))="AKG",(VLOOKUP(Table1[[#This Row],[SKU]],'[1]All Skus'!$A:$Y,21,FALSE)),""))</f>
        <v>4.4000000000000004</v>
      </c>
      <c r="Q292" s="25" t="str">
        <f>(IF((VLOOKUP(Table1[[#This Row],[SKU]],'[1]All Skus'!$A:$Y,2,FALSE))="AKG",(VLOOKUP(Table1[[#This Row],[SKU]],'[1]All Skus'!$A:$Y,22,FALSE)),""))</f>
        <v>CN</v>
      </c>
      <c r="R292" s="25" t="str">
        <f>(IF((VLOOKUP(Table1[[#This Row],[SKU]],'[1]All Skus'!$A:$Y,2,FALSE))="AKG",(VLOOKUP(Table1[[#This Row],[SKU]],'[1]All Skus'!$A:$Y,23,FALSE)),""))</f>
        <v>Non Compliant</v>
      </c>
      <c r="S292" s="26" t="str">
        <f>(IF((VLOOKUP(Table1[[#This Row],[SKU]],'[1]All Skus'!$A:$Y,2,FALSE))="AKG",(VLOOKUP(Table1[[#This Row],[SKU]],'[1]All Skus'!$A:$Y,24,FALSE)),""))</f>
        <v>https://www.akg.com/2058X00190.html</v>
      </c>
      <c r="T292" s="27">
        <v>290</v>
      </c>
    </row>
    <row r="293" spans="1:20" ht="15" customHeight="1" x14ac:dyDescent="0.3">
      <c r="A293" s="19" t="s">
        <v>310</v>
      </c>
      <c r="B293" s="20" t="str">
        <f>(IF((VLOOKUP(Table1[[#This Row],[SKU]],'[1]All Skus'!$A:$Y,2,FALSE))="AKG",(VLOOKUP(Table1[[#This Row],[SKU]],'[1]All Skus'!$A:$Y,3,FALSE)), ""))</f>
        <v>Headphones</v>
      </c>
      <c r="C293" s="21" t="str">
        <f>(IF((VLOOKUP(Table1[[#This Row],[SKU]],'[1]All Skus'!$A:$Y,2,FALSE))="AKG",(VLOOKUP(Table1[[#This Row],[SKU]],'[1]All Skus'!$A:$Y,4,FALSE)),""))</f>
        <v>K271 MKII</v>
      </c>
      <c r="D293" s="21" t="str">
        <f>(IF((VLOOKUP(Table1[[#This Row],[SKU]],'[1]All Skus'!$A:$Y,2,FALSE))="AKG",(VLOOKUP(Table1[[#This Row],[SKU]],'[1]All Skus'!$A:$Y,5,FALSE)),""))</f>
        <v>AT110020</v>
      </c>
      <c r="E293" s="21">
        <f>(IF((VLOOKUP(Table1[[#This Row],[SKU]],'[1]All Skus'!$A:$Y,2,FALSE))="AKG",(VLOOKUP(Table1[[#This Row],[SKU]],'[1]All Skus'!$A:$Y,6,FALSE)),""))</f>
        <v>0</v>
      </c>
      <c r="F293" s="21">
        <f>(IF((VLOOKUP(Table1[[#This Row],[SKU]],'[1]All Skus'!$A:$Y,2,FALSE))="AKG",(VLOOKUP(Table1[[#This Row],[SKU]],'[1]All Skus'!$A:$Y,7,FALSE)),""))</f>
        <v>0</v>
      </c>
      <c r="G293" s="22" t="str">
        <f>(IF((VLOOKUP(Table1[[#This Row],[SKU]],'[1]All Skus'!$A:$Y,2,FALSE))="AKG",(VLOOKUP(Table1[[#This Row],[SKU]],'[1]All Skus'!$A:$Y,8,FALSE)),""))</f>
        <v>Studio Headphone</v>
      </c>
      <c r="H293" s="22" t="str">
        <f>(IF((VLOOKUP(Table1[[#This Row],[SKU]],'[1]All Skus'!$A:$Y,2,FALSE))="AKG",(VLOOKUP(Table1[[#This Row],[SKU]],'[1]All Skus'!$A:$Y,9,FALSE)),""))</f>
        <v>Closed back, circumaural, detachable cable additional velvet ear pads, additional 5m coiled cable; stage blue</v>
      </c>
      <c r="I293" s="23">
        <f>(IF((VLOOKUP(Table1[[#This Row],[SKU]],'[1]All Skus'!$A:$Y,2,FALSE))="AKG",(VLOOKUP(Table1[[#This Row],[SKU]],'[1]All Skus'!$A:$Y,10,FALSE)),""))</f>
        <v>373.75</v>
      </c>
      <c r="J293" s="23">
        <f>(IF((VLOOKUP(Table1[[#This Row],[SKU]],'[1]All Skus'!$A:$Y,2,FALSE))="AKG",(VLOOKUP(Table1[[#This Row],[SKU]],'[1]All Skus'!$A:$Y,11,FALSE)),""))</f>
        <v>299</v>
      </c>
      <c r="K293" s="24">
        <f>(IF((VLOOKUP(Table1[[#This Row],[SKU]],'[1]All Skus'!$A:$Y,2,FALSE))="AKG",(VLOOKUP(Table1[[#This Row],[SKU]],'[1]All Skus'!$A:$Y,16,FALSE)),""))</f>
        <v>885038021209</v>
      </c>
      <c r="L293" s="24">
        <f>(IF((VLOOKUP(Table1[[#This Row],[SKU]],'[1]All Skus'!$A:$Y,2,FALSE))="AKG",(VLOOKUP(Table1[[#This Row],[SKU]],'[1]All Skus'!$A:$Y,17,FALSE)),""))</f>
        <v>9002761021202</v>
      </c>
      <c r="M293" s="25">
        <f>(IF((VLOOKUP(Table1[[#This Row],[SKU]],'[1]All Skus'!$A:$Y,2,FALSE))="AKG",(VLOOKUP(Table1[[#This Row],[SKU]],'[1]All Skus'!$A:$Y,18,FALSE)),""))</f>
        <v>10</v>
      </c>
      <c r="N293" s="25">
        <f>(IF((VLOOKUP(Table1[[#This Row],[SKU]],'[1]All Skus'!$A:$Y,2,FALSE))="AKG",(VLOOKUP(Table1[[#This Row],[SKU]],'[1]All Skus'!$A:$Y,19,FALSE)),""))</f>
        <v>6</v>
      </c>
      <c r="O293" s="25">
        <f>(IF((VLOOKUP(Table1[[#This Row],[SKU]],'[1]All Skus'!$A:$Y,2,FALSE))="AKG",(VLOOKUP(Table1[[#This Row],[SKU]],'[1]All Skus'!$A:$Y,20,FALSE)),""))</f>
        <v>10</v>
      </c>
      <c r="P293" s="25">
        <f>(IF((VLOOKUP(Table1[[#This Row],[SKU]],'[1]All Skus'!$A:$Y,2,FALSE))="AKG",(VLOOKUP(Table1[[#This Row],[SKU]],'[1]All Skus'!$A:$Y,21,FALSE)),""))</f>
        <v>4.4000000000000004</v>
      </c>
      <c r="Q293" s="25" t="str">
        <f>(IF((VLOOKUP(Table1[[#This Row],[SKU]],'[1]All Skus'!$A:$Y,2,FALSE))="AKG",(VLOOKUP(Table1[[#This Row],[SKU]],'[1]All Skus'!$A:$Y,22,FALSE)),""))</f>
        <v>CN</v>
      </c>
      <c r="R293" s="25" t="str">
        <f>(IF((VLOOKUP(Table1[[#This Row],[SKU]],'[1]All Skus'!$A:$Y,2,FALSE))="AKG",(VLOOKUP(Table1[[#This Row],[SKU]],'[1]All Skus'!$A:$Y,23,FALSE)),""))</f>
        <v>Non Compliant</v>
      </c>
      <c r="S293" s="26" t="str">
        <f>(IF((VLOOKUP(Table1[[#This Row],[SKU]],'[1]All Skus'!$A:$Y,2,FALSE))="AKG",(VLOOKUP(Table1[[#This Row],[SKU]],'[1]All Skus'!$A:$Y,24,FALSE)),""))</f>
        <v>https://www.akg.com/2470X00190.html</v>
      </c>
      <c r="T293" s="27">
        <v>291</v>
      </c>
    </row>
    <row r="294" spans="1:20" ht="15" customHeight="1" x14ac:dyDescent="0.3">
      <c r="A294" s="19" t="s">
        <v>311</v>
      </c>
      <c r="B294" s="20" t="str">
        <f>(IF((VLOOKUP(Table1[[#This Row],[SKU]],'[1]All Skus'!$A:$Y,2,FALSE))="AKG",(VLOOKUP(Table1[[#This Row],[SKU]],'[1]All Skus'!$A:$Y,3,FALSE)), ""))</f>
        <v>Headphones</v>
      </c>
      <c r="C294" s="21" t="str">
        <f>(IF((VLOOKUP(Table1[[#This Row],[SKU]],'[1]All Skus'!$A:$Y,2,FALSE))="AKG",(VLOOKUP(Table1[[#This Row],[SKU]],'[1]All Skus'!$A:$Y,4,FALSE)),""))</f>
        <v>K361</v>
      </c>
      <c r="D294" s="21" t="str">
        <f>(IF((VLOOKUP(Table1[[#This Row],[SKU]],'[1]All Skus'!$A:$Y,2,FALSE))="AKG",(VLOOKUP(Table1[[#This Row],[SKU]],'[1]All Skus'!$A:$Y,5,FALSE)),""))</f>
        <v>JBL012</v>
      </c>
      <c r="E294" s="21">
        <f>(IF((VLOOKUP(Table1[[#This Row],[SKU]],'[1]All Skus'!$A:$Y,2,FALSE))="AKG",(VLOOKUP(Table1[[#This Row],[SKU]],'[1]All Skus'!$A:$Y,6,FALSE)),""))</f>
        <v>0</v>
      </c>
      <c r="F294" s="21">
        <f>(IF((VLOOKUP(Table1[[#This Row],[SKU]],'[1]All Skus'!$A:$Y,2,FALSE))="AKG",(VLOOKUP(Table1[[#This Row],[SKU]],'[1]All Skus'!$A:$Y,7,FALSE)),""))</f>
        <v>0</v>
      </c>
      <c r="G294" s="22" t="str">
        <f>(IF((VLOOKUP(Table1[[#This Row],[SKU]],'[1]All Skus'!$A:$Y,2,FALSE))="AKG",(VLOOKUP(Table1[[#This Row],[SKU]],'[1]All Skus'!$A:$Y,8,FALSE)),""))</f>
        <v>PROFESSIONAL AUDIO HEADPHONE K361</v>
      </c>
      <c r="H294" s="22" t="str">
        <f>(IF((VLOOKUP(Table1[[#This Row],[SKU]],'[1]All Skus'!$A:$Y,2,FALSE))="AKG",(VLOOKUP(Table1[[#This Row],[SKU]],'[1]All Skus'!$A:$Y,9,FALSE)),""))</f>
        <v>PROFESSIONAL AUDIO HEADPHONE K361</v>
      </c>
      <c r="I294" s="23">
        <f>(IF((VLOOKUP(Table1[[#This Row],[SKU]],'[1]All Skus'!$A:$Y,2,FALSE))="AKG",(VLOOKUP(Table1[[#This Row],[SKU]],'[1]All Skus'!$A:$Y,10,FALSE)),""))</f>
        <v>186.25</v>
      </c>
      <c r="J294" s="23">
        <f>(IF((VLOOKUP(Table1[[#This Row],[SKU]],'[1]All Skus'!$A:$Y,2,FALSE))="AKG",(VLOOKUP(Table1[[#This Row],[SKU]],'[1]All Skus'!$A:$Y,11,FALSE)),""))</f>
        <v>149</v>
      </c>
      <c r="K294" s="24">
        <f>(IF((VLOOKUP(Table1[[#This Row],[SKU]],'[1]All Skus'!$A:$Y,2,FALSE))="AKG",(VLOOKUP(Table1[[#This Row],[SKU]],'[1]All Skus'!$A:$Y,16,FALSE)),""))</f>
        <v>885038040729</v>
      </c>
      <c r="L294" s="24">
        <f>(IF((VLOOKUP(Table1[[#This Row],[SKU]],'[1]All Skus'!$A:$Y,2,FALSE))="AKG",(VLOOKUP(Table1[[#This Row],[SKU]],'[1]All Skus'!$A:$Y,17,FALSE)),""))</f>
        <v>9002761040722</v>
      </c>
      <c r="M294" s="25">
        <f>(IF((VLOOKUP(Table1[[#This Row],[SKU]],'[1]All Skus'!$A:$Y,2,FALSE))="AKG",(VLOOKUP(Table1[[#This Row],[SKU]],'[1]All Skus'!$A:$Y,18,FALSE)),""))</f>
        <v>1.48</v>
      </c>
      <c r="N294" s="25">
        <f>(IF((VLOOKUP(Table1[[#This Row],[SKU]],'[1]All Skus'!$A:$Y,2,FALSE))="AKG",(VLOOKUP(Table1[[#This Row],[SKU]],'[1]All Skus'!$A:$Y,19,FALSE)),""))</f>
        <v>4.33</v>
      </c>
      <c r="O294" s="25">
        <f>(IF((VLOOKUP(Table1[[#This Row],[SKU]],'[1]All Skus'!$A:$Y,2,FALSE))="AKG",(VLOOKUP(Table1[[#This Row],[SKU]],'[1]All Skus'!$A:$Y,20,FALSE)),""))</f>
        <v>8.86</v>
      </c>
      <c r="P294" s="25">
        <f>(IF((VLOOKUP(Table1[[#This Row],[SKU]],'[1]All Skus'!$A:$Y,2,FALSE))="AKG",(VLOOKUP(Table1[[#This Row],[SKU]],'[1]All Skus'!$A:$Y,21,FALSE)),""))</f>
        <v>9.25</v>
      </c>
      <c r="Q294" s="25" t="str">
        <f>(IF((VLOOKUP(Table1[[#This Row],[SKU]],'[1]All Skus'!$A:$Y,2,FALSE))="AKG",(VLOOKUP(Table1[[#This Row],[SKU]],'[1]All Skus'!$A:$Y,22,FALSE)),""))</f>
        <v>CN</v>
      </c>
      <c r="R294" s="25" t="str">
        <f>(IF((VLOOKUP(Table1[[#This Row],[SKU]],'[1]All Skus'!$A:$Y,2,FALSE))="AKG",(VLOOKUP(Table1[[#This Row],[SKU]],'[1]All Skus'!$A:$Y,23,FALSE)),""))</f>
        <v>Non Compliant</v>
      </c>
      <c r="S294" s="26" t="str">
        <f>(IF((VLOOKUP(Table1[[#This Row],[SKU]],'[1]All Skus'!$A:$Y,2,FALSE))="AKG",(VLOOKUP(Table1[[#This Row],[SKU]],'[1]All Skus'!$A:$Y,24,FALSE)),""))</f>
        <v>https://www.akg.com/K361.html</v>
      </c>
      <c r="T294" s="27">
        <v>292</v>
      </c>
    </row>
    <row r="295" spans="1:20" ht="15" customHeight="1" x14ac:dyDescent="0.3">
      <c r="A295" s="19" t="s">
        <v>312</v>
      </c>
      <c r="B295" s="20" t="str">
        <f>(IF((VLOOKUP(Table1[[#This Row],[SKU]],'[1]All Skus'!$A:$Y,2,FALSE))="AKG",(VLOOKUP(Table1[[#This Row],[SKU]],'[1]All Skus'!$A:$Y,3,FALSE)), ""))</f>
        <v>Headphones</v>
      </c>
      <c r="C295" s="21" t="str">
        <f>(IF((VLOOKUP(Table1[[#This Row],[SKU]],'[1]All Skus'!$A:$Y,2,FALSE))="AKG",(VLOOKUP(Table1[[#This Row],[SKU]],'[1]All Skus'!$A:$Y,4,FALSE)),""))</f>
        <v>K361-BT</v>
      </c>
      <c r="D295" s="21" t="str">
        <f>(IF((VLOOKUP(Table1[[#This Row],[SKU]],'[1]All Skus'!$A:$Y,2,FALSE))="AKG",(VLOOKUP(Table1[[#This Row],[SKU]],'[1]All Skus'!$A:$Y,5,FALSE)),""))</f>
        <v>AT110020</v>
      </c>
      <c r="E295" s="21">
        <f>(IF((VLOOKUP(Table1[[#This Row],[SKU]],'[1]All Skus'!$A:$Y,2,FALSE))="AKG",(VLOOKUP(Table1[[#This Row],[SKU]],'[1]All Skus'!$A:$Y,6,FALSE)),""))</f>
        <v>0</v>
      </c>
      <c r="F295" s="21">
        <f>(IF((VLOOKUP(Table1[[#This Row],[SKU]],'[1]All Skus'!$A:$Y,2,FALSE))="AKG",(VLOOKUP(Table1[[#This Row],[SKU]],'[1]All Skus'!$A:$Y,7,FALSE)),""))</f>
        <v>0</v>
      </c>
      <c r="G295" s="22" t="str">
        <f>(IF((VLOOKUP(Table1[[#This Row],[SKU]],'[1]All Skus'!$A:$Y,2,FALSE))="AKG",(VLOOKUP(Table1[[#This Row],[SKU]],'[1]All Skus'!$A:$Y,8,FALSE)),""))</f>
        <v>Professional Audio Bluetooth Headphone</v>
      </c>
      <c r="H295" s="22" t="str">
        <f>(IF((VLOOKUP(Table1[[#This Row],[SKU]],'[1]All Skus'!$A:$Y,2,FALSE))="AKG",(VLOOKUP(Table1[[#This Row],[SKU]],'[1]All Skus'!$A:$Y,9,FALSE)),""))</f>
        <v>K361BT Professional Audio Bluetooth Headphone</v>
      </c>
      <c r="I295" s="23">
        <f>(IF((VLOOKUP(Table1[[#This Row],[SKU]],'[1]All Skus'!$A:$Y,2,FALSE))="AKG",(VLOOKUP(Table1[[#This Row],[SKU]],'[1]All Skus'!$A:$Y,10,FALSE)),""))</f>
        <v>223.75</v>
      </c>
      <c r="J295" s="23">
        <f>(IF((VLOOKUP(Table1[[#This Row],[SKU]],'[1]All Skus'!$A:$Y,2,FALSE))="AKG",(VLOOKUP(Table1[[#This Row],[SKU]],'[1]All Skus'!$A:$Y,11,FALSE)),""))</f>
        <v>179</v>
      </c>
      <c r="K295" s="24">
        <f>(IF((VLOOKUP(Table1[[#This Row],[SKU]],'[1]All Skus'!$A:$Y,2,FALSE))="AKG",(VLOOKUP(Table1[[#This Row],[SKU]],'[1]All Skus'!$A:$Y,16,FALSE)),""))</f>
        <v>885038040774</v>
      </c>
      <c r="L295" s="24">
        <f>(IF((VLOOKUP(Table1[[#This Row],[SKU]],'[1]All Skus'!$A:$Y,2,FALSE))="AKG",(VLOOKUP(Table1[[#This Row],[SKU]],'[1]All Skus'!$A:$Y,17,FALSE)),""))</f>
        <v>9002761040777</v>
      </c>
      <c r="M295" s="25">
        <f>(IF((VLOOKUP(Table1[[#This Row],[SKU]],'[1]All Skus'!$A:$Y,2,FALSE))="AKG",(VLOOKUP(Table1[[#This Row],[SKU]],'[1]All Skus'!$A:$Y,18,FALSE)),""))</f>
        <v>0</v>
      </c>
      <c r="N295" s="25">
        <f>(IF((VLOOKUP(Table1[[#This Row],[SKU]],'[1]All Skus'!$A:$Y,2,FALSE))="AKG",(VLOOKUP(Table1[[#This Row],[SKU]],'[1]All Skus'!$A:$Y,19,FALSE)),""))</f>
        <v>0</v>
      </c>
      <c r="O295" s="25">
        <f>(IF((VLOOKUP(Table1[[#This Row],[SKU]],'[1]All Skus'!$A:$Y,2,FALSE))="AKG",(VLOOKUP(Table1[[#This Row],[SKU]],'[1]All Skus'!$A:$Y,20,FALSE)),""))</f>
        <v>0</v>
      </c>
      <c r="P295" s="25">
        <f>(IF((VLOOKUP(Table1[[#This Row],[SKU]],'[1]All Skus'!$A:$Y,2,FALSE))="AKG",(VLOOKUP(Table1[[#This Row],[SKU]],'[1]All Skus'!$A:$Y,21,FALSE)),""))</f>
        <v>0</v>
      </c>
      <c r="Q295" s="25" t="str">
        <f>(IF((VLOOKUP(Table1[[#This Row],[SKU]],'[1]All Skus'!$A:$Y,2,FALSE))="AKG",(VLOOKUP(Table1[[#This Row],[SKU]],'[1]All Skus'!$A:$Y,22,FALSE)),""))</f>
        <v>CN</v>
      </c>
      <c r="R295" s="25" t="str">
        <f>(IF((VLOOKUP(Table1[[#This Row],[SKU]],'[1]All Skus'!$A:$Y,2,FALSE))="AKG",(VLOOKUP(Table1[[#This Row],[SKU]],'[1]All Skus'!$A:$Y,23,FALSE)),""))</f>
        <v>Non Compliant</v>
      </c>
      <c r="S295" s="26" t="str">
        <f>(IF((VLOOKUP(Table1[[#This Row],[SKU]],'[1]All Skus'!$A:$Y,2,FALSE))="AKG",(VLOOKUP(Table1[[#This Row],[SKU]],'[1]All Skus'!$A:$Y,24,FALSE)),""))</f>
        <v>https://www.akg.com/K361BT.html</v>
      </c>
      <c r="T295" s="27">
        <v>293</v>
      </c>
    </row>
    <row r="296" spans="1:20" ht="15" customHeight="1" x14ac:dyDescent="0.3">
      <c r="A296" s="19" t="s">
        <v>313</v>
      </c>
      <c r="B296" s="20" t="str">
        <f>(IF((VLOOKUP(Table1[[#This Row],[SKU]],'[1]All Skus'!$A:$Y,2,FALSE))="AKG",(VLOOKUP(Table1[[#This Row],[SKU]],'[1]All Skus'!$A:$Y,3,FALSE)), ""))</f>
        <v>Headphones</v>
      </c>
      <c r="C296" s="21" t="str">
        <f>(IF((VLOOKUP(Table1[[#This Row],[SKU]],'[1]All Skus'!$A:$Y,2,FALSE))="AKG",(VLOOKUP(Table1[[#This Row],[SKU]],'[1]All Skus'!$A:$Y,4,FALSE)),""))</f>
        <v>K371</v>
      </c>
      <c r="D296" s="21" t="str">
        <f>(IF((VLOOKUP(Table1[[#This Row],[SKU]],'[1]All Skus'!$A:$Y,2,FALSE))="AKG",(VLOOKUP(Table1[[#This Row],[SKU]],'[1]All Skus'!$A:$Y,5,FALSE)),""))</f>
        <v>AT110020</v>
      </c>
      <c r="E296" s="21">
        <f>(IF((VLOOKUP(Table1[[#This Row],[SKU]],'[1]All Skus'!$A:$Y,2,FALSE))="AKG",(VLOOKUP(Table1[[#This Row],[SKU]],'[1]All Skus'!$A:$Y,6,FALSE)),""))</f>
        <v>0</v>
      </c>
      <c r="F296" s="21">
        <f>(IF((VLOOKUP(Table1[[#This Row],[SKU]],'[1]All Skus'!$A:$Y,2,FALSE))="AKG",(VLOOKUP(Table1[[#This Row],[SKU]],'[1]All Skus'!$A:$Y,7,FALSE)),""))</f>
        <v>0</v>
      </c>
      <c r="G296" s="22" t="str">
        <f>(IF((VLOOKUP(Table1[[#This Row],[SKU]],'[1]All Skus'!$A:$Y,2,FALSE))="AKG",(VLOOKUP(Table1[[#This Row],[SKU]],'[1]All Skus'!$A:$Y,8,FALSE)),""))</f>
        <v>PROFESSIONAL AUDIO HEADPHONE K371</v>
      </c>
      <c r="H296" s="22" t="str">
        <f>(IF((VLOOKUP(Table1[[#This Row],[SKU]],'[1]All Skus'!$A:$Y,2,FALSE))="AKG",(VLOOKUP(Table1[[#This Row],[SKU]],'[1]All Skus'!$A:$Y,9,FALSE)),""))</f>
        <v>PROFESSIONAL AUDIO HEADPHONE K371</v>
      </c>
      <c r="I296" s="23">
        <f>(IF((VLOOKUP(Table1[[#This Row],[SKU]],'[1]All Skus'!$A:$Y,2,FALSE))="AKG",(VLOOKUP(Table1[[#This Row],[SKU]],'[1]All Skus'!$A:$Y,10,FALSE)),""))</f>
        <v>248.75</v>
      </c>
      <c r="J296" s="23">
        <f>(IF((VLOOKUP(Table1[[#This Row],[SKU]],'[1]All Skus'!$A:$Y,2,FALSE))="AKG",(VLOOKUP(Table1[[#This Row],[SKU]],'[1]All Skus'!$A:$Y,11,FALSE)),""))</f>
        <v>199</v>
      </c>
      <c r="K296" s="24">
        <f>(IF((VLOOKUP(Table1[[#This Row],[SKU]],'[1]All Skus'!$A:$Y,2,FALSE))="AKG",(VLOOKUP(Table1[[#This Row],[SKU]],'[1]All Skus'!$A:$Y,16,FALSE)),""))</f>
        <v>885038040712</v>
      </c>
      <c r="L296" s="24">
        <f>(IF((VLOOKUP(Table1[[#This Row],[SKU]],'[1]All Skus'!$A:$Y,2,FALSE))="AKG",(VLOOKUP(Table1[[#This Row],[SKU]],'[1]All Skus'!$A:$Y,17,FALSE)),""))</f>
        <v>9002761040715</v>
      </c>
      <c r="M296" s="25">
        <f>(IF((VLOOKUP(Table1[[#This Row],[SKU]],'[1]All Skus'!$A:$Y,2,FALSE))="AKG",(VLOOKUP(Table1[[#This Row],[SKU]],'[1]All Skus'!$A:$Y,18,FALSE)),""))</f>
        <v>1.69</v>
      </c>
      <c r="N296" s="25">
        <f>(IF((VLOOKUP(Table1[[#This Row],[SKU]],'[1]All Skus'!$A:$Y,2,FALSE))="AKG",(VLOOKUP(Table1[[#This Row],[SKU]],'[1]All Skus'!$A:$Y,19,FALSE)),""))</f>
        <v>4.33</v>
      </c>
      <c r="O296" s="25">
        <f>(IF((VLOOKUP(Table1[[#This Row],[SKU]],'[1]All Skus'!$A:$Y,2,FALSE))="AKG",(VLOOKUP(Table1[[#This Row],[SKU]],'[1]All Skus'!$A:$Y,20,FALSE)),""))</f>
        <v>8.86</v>
      </c>
      <c r="P296" s="25">
        <f>(IF((VLOOKUP(Table1[[#This Row],[SKU]],'[1]All Skus'!$A:$Y,2,FALSE))="AKG",(VLOOKUP(Table1[[#This Row],[SKU]],'[1]All Skus'!$A:$Y,21,FALSE)),""))</f>
        <v>9.25</v>
      </c>
      <c r="Q296" s="25" t="str">
        <f>(IF((VLOOKUP(Table1[[#This Row],[SKU]],'[1]All Skus'!$A:$Y,2,FALSE))="AKG",(VLOOKUP(Table1[[#This Row],[SKU]],'[1]All Skus'!$A:$Y,22,FALSE)),""))</f>
        <v>CN</v>
      </c>
      <c r="R296" s="25" t="str">
        <f>(IF((VLOOKUP(Table1[[#This Row],[SKU]],'[1]All Skus'!$A:$Y,2,FALSE))="AKG",(VLOOKUP(Table1[[#This Row],[SKU]],'[1]All Skus'!$A:$Y,23,FALSE)),""))</f>
        <v>Non Compliant</v>
      </c>
      <c r="S296" s="26" t="str">
        <f>(IF((VLOOKUP(Table1[[#This Row],[SKU]],'[1]All Skus'!$A:$Y,2,FALSE))="AKG",(VLOOKUP(Table1[[#This Row],[SKU]],'[1]All Skus'!$A:$Y,24,FALSE)),""))</f>
        <v>https://www.akg.com/K371.html</v>
      </c>
      <c r="T296" s="27">
        <v>294</v>
      </c>
    </row>
    <row r="297" spans="1:20" ht="15" customHeight="1" x14ac:dyDescent="0.3">
      <c r="A297" s="19" t="s">
        <v>314</v>
      </c>
      <c r="B297" s="20" t="str">
        <f>(IF((VLOOKUP(Table1[[#This Row],[SKU]],'[1]All Skus'!$A:$Y,2,FALSE))="AKG",(VLOOKUP(Table1[[#This Row],[SKU]],'[1]All Skus'!$A:$Y,3,FALSE)), ""))</f>
        <v>Headphones</v>
      </c>
      <c r="C297" s="21" t="str">
        <f>(IF((VLOOKUP(Table1[[#This Row],[SKU]],'[1]All Skus'!$A:$Y,2,FALSE))="AKG",(VLOOKUP(Table1[[#This Row],[SKU]],'[1]All Skus'!$A:$Y,4,FALSE)),""))</f>
        <v>K371BT</v>
      </c>
      <c r="D297" s="21" t="str">
        <f>(IF((VLOOKUP(Table1[[#This Row],[SKU]],'[1]All Skus'!$A:$Y,2,FALSE))="AKG",(VLOOKUP(Table1[[#This Row],[SKU]],'[1]All Skus'!$A:$Y,5,FALSE)),""))</f>
        <v>AT110020</v>
      </c>
      <c r="E297" s="21">
        <f>(IF((VLOOKUP(Table1[[#This Row],[SKU]],'[1]All Skus'!$A:$Y,2,FALSE))="AKG",(VLOOKUP(Table1[[#This Row],[SKU]],'[1]All Skus'!$A:$Y,6,FALSE)),""))</f>
        <v>0</v>
      </c>
      <c r="F297" s="21">
        <f>(IF((VLOOKUP(Table1[[#This Row],[SKU]],'[1]All Skus'!$A:$Y,2,FALSE))="AKG",(VLOOKUP(Table1[[#This Row],[SKU]],'[1]All Skus'!$A:$Y,7,FALSE)),""))</f>
        <v>0</v>
      </c>
      <c r="G297" s="22" t="str">
        <f>(IF((VLOOKUP(Table1[[#This Row],[SKU]],'[1]All Skus'!$A:$Y,2,FALSE))="AKG",(VLOOKUP(Table1[[#This Row],[SKU]],'[1]All Skus'!$A:$Y,8,FALSE)),""))</f>
        <v>Professional Audio Bluetooth Headphone (US Pricing)</v>
      </c>
      <c r="H297" s="22" t="str">
        <f>(IF((VLOOKUP(Table1[[#This Row],[SKU]],'[1]All Skus'!$A:$Y,2,FALSE))="AKG",(VLOOKUP(Table1[[#This Row],[SKU]],'[1]All Skus'!$A:$Y,9,FALSE)),""))</f>
        <v>K371BT Professional Audio Bluetooth Headphone</v>
      </c>
      <c r="I297" s="23">
        <f>(IF((VLOOKUP(Table1[[#This Row],[SKU]],'[1]All Skus'!$A:$Y,2,FALSE))="AKG",(VLOOKUP(Table1[[#This Row],[SKU]],'[1]All Skus'!$A:$Y,10,FALSE)),""))</f>
        <v>298.75</v>
      </c>
      <c r="J297" s="23">
        <f>(IF((VLOOKUP(Table1[[#This Row],[SKU]],'[1]All Skus'!$A:$Y,2,FALSE))="AKG",(VLOOKUP(Table1[[#This Row],[SKU]],'[1]All Skus'!$A:$Y,11,FALSE)),""))</f>
        <v>239</v>
      </c>
      <c r="K297" s="24">
        <f>(IF((VLOOKUP(Table1[[#This Row],[SKU]],'[1]All Skus'!$A:$Y,2,FALSE))="AKG",(VLOOKUP(Table1[[#This Row],[SKU]],'[1]All Skus'!$A:$Y,16,FALSE)),""))</f>
        <v>885038040781</v>
      </c>
      <c r="L297" s="24">
        <f>(IF((VLOOKUP(Table1[[#This Row],[SKU]],'[1]All Skus'!$A:$Y,2,FALSE))="AKG",(VLOOKUP(Table1[[#This Row],[SKU]],'[1]All Skus'!$A:$Y,17,FALSE)),""))</f>
        <v>9002761040784</v>
      </c>
      <c r="M297" s="25">
        <f>(IF((VLOOKUP(Table1[[#This Row],[SKU]],'[1]All Skus'!$A:$Y,2,FALSE))="AKG",(VLOOKUP(Table1[[#This Row],[SKU]],'[1]All Skus'!$A:$Y,18,FALSE)),""))</f>
        <v>0</v>
      </c>
      <c r="N297" s="25">
        <f>(IF((VLOOKUP(Table1[[#This Row],[SKU]],'[1]All Skus'!$A:$Y,2,FALSE))="AKG",(VLOOKUP(Table1[[#This Row],[SKU]],'[1]All Skus'!$A:$Y,19,FALSE)),""))</f>
        <v>0</v>
      </c>
      <c r="O297" s="25">
        <f>(IF((VLOOKUP(Table1[[#This Row],[SKU]],'[1]All Skus'!$A:$Y,2,FALSE))="AKG",(VLOOKUP(Table1[[#This Row],[SKU]],'[1]All Skus'!$A:$Y,20,FALSE)),""))</f>
        <v>0</v>
      </c>
      <c r="P297" s="25">
        <f>(IF((VLOOKUP(Table1[[#This Row],[SKU]],'[1]All Skus'!$A:$Y,2,FALSE))="AKG",(VLOOKUP(Table1[[#This Row],[SKU]],'[1]All Skus'!$A:$Y,21,FALSE)),""))</f>
        <v>0</v>
      </c>
      <c r="Q297" s="25" t="str">
        <f>(IF((VLOOKUP(Table1[[#This Row],[SKU]],'[1]All Skus'!$A:$Y,2,FALSE))="AKG",(VLOOKUP(Table1[[#This Row],[SKU]],'[1]All Skus'!$A:$Y,22,FALSE)),""))</f>
        <v>CN</v>
      </c>
      <c r="R297" s="25" t="str">
        <f>(IF((VLOOKUP(Table1[[#This Row],[SKU]],'[1]All Skus'!$A:$Y,2,FALSE))="AKG",(VLOOKUP(Table1[[#This Row],[SKU]],'[1]All Skus'!$A:$Y,23,FALSE)),""))</f>
        <v>Non Compliant</v>
      </c>
      <c r="S297" s="26" t="str">
        <f>(IF((VLOOKUP(Table1[[#This Row],[SKU]],'[1]All Skus'!$A:$Y,2,FALSE))="AKG",(VLOOKUP(Table1[[#This Row],[SKU]],'[1]All Skus'!$A:$Y,24,FALSE)),""))</f>
        <v>https://www.akg.com/K371BT.html</v>
      </c>
      <c r="T297" s="27">
        <v>295</v>
      </c>
    </row>
    <row r="298" spans="1:20" ht="15" customHeight="1" x14ac:dyDescent="0.3">
      <c r="A298" s="19" t="s">
        <v>315</v>
      </c>
      <c r="B298" s="20" t="str">
        <f>(IF((VLOOKUP(Table1[[#This Row],[SKU]],'[1]All Skus'!$A:$Y,2,FALSE))="AKG",(VLOOKUP(Table1[[#This Row],[SKU]],'[1]All Skus'!$A:$Y,3,FALSE)), ""))</f>
        <v>Headphones</v>
      </c>
      <c r="C298" s="21" t="str">
        <f>(IF((VLOOKUP(Table1[[#This Row],[SKU]],'[1]All Skus'!$A:$Y,2,FALSE))="AKG",(VLOOKUP(Table1[[#This Row],[SKU]],'[1]All Skus'!$A:$Y,4,FALSE)),""))</f>
        <v>K553 MKII</v>
      </c>
      <c r="D298" s="21" t="str">
        <f>(IF((VLOOKUP(Table1[[#This Row],[SKU]],'[1]All Skus'!$A:$Y,2,FALSE))="AKG",(VLOOKUP(Table1[[#This Row],[SKU]],'[1]All Skus'!$A:$Y,5,FALSE)),""))</f>
        <v>AT610000</v>
      </c>
      <c r="E298" s="21">
        <f>(IF((VLOOKUP(Table1[[#This Row],[SKU]],'[1]All Skus'!$A:$Y,2,FALSE))="AKG",(VLOOKUP(Table1[[#This Row],[SKU]],'[1]All Skus'!$A:$Y,6,FALSE)),""))</f>
        <v>0</v>
      </c>
      <c r="F298" s="21">
        <f>(IF((VLOOKUP(Table1[[#This Row],[SKU]],'[1]All Skus'!$A:$Y,2,FALSE))="AKG",(VLOOKUP(Table1[[#This Row],[SKU]],'[1]All Skus'!$A:$Y,7,FALSE)),""))</f>
        <v>0</v>
      </c>
      <c r="G298" s="22" t="str">
        <f>(IF((VLOOKUP(Table1[[#This Row],[SKU]],'[1]All Skus'!$A:$Y,2,FALSE))="AKG",(VLOOKUP(Table1[[#This Row],[SKU]],'[1]All Skus'!$A:$Y,8,FALSE)),""))</f>
        <v>Studio Headphone</v>
      </c>
      <c r="H298" s="22" t="str">
        <f>(IF((VLOOKUP(Table1[[#This Row],[SKU]],'[1]All Skus'!$A:$Y,2,FALSE))="AKG",(VLOOKUP(Table1[[#This Row],[SKU]],'[1]All Skus'!$A:$Y,9,FALSE)),""))</f>
        <v>Closed back studio headphones</v>
      </c>
      <c r="I298" s="23">
        <f>(IF((VLOOKUP(Table1[[#This Row],[SKU]],'[1]All Skus'!$A:$Y,2,FALSE))="AKG",(VLOOKUP(Table1[[#This Row],[SKU]],'[1]All Skus'!$A:$Y,10,FALSE)),""))</f>
        <v>345</v>
      </c>
      <c r="J298" s="23">
        <f>(IF((VLOOKUP(Table1[[#This Row],[SKU]],'[1]All Skus'!$A:$Y,2,FALSE))="AKG",(VLOOKUP(Table1[[#This Row],[SKU]],'[1]All Skus'!$A:$Y,11,FALSE)),""))</f>
        <v>279</v>
      </c>
      <c r="K298" s="24">
        <f>(IF((VLOOKUP(Table1[[#This Row],[SKU]],'[1]All Skus'!$A:$Y,2,FALSE))="AKG",(VLOOKUP(Table1[[#This Row],[SKU]],'[1]All Skus'!$A:$Y,16,FALSE)),""))</f>
        <v>885038040316</v>
      </c>
      <c r="L298" s="24">
        <f>(IF((VLOOKUP(Table1[[#This Row],[SKU]],'[1]All Skus'!$A:$Y,2,FALSE))="AKG",(VLOOKUP(Table1[[#This Row],[SKU]],'[1]All Skus'!$A:$Y,17,FALSE)),""))</f>
        <v>9002761040319</v>
      </c>
      <c r="M298" s="25">
        <f>(IF((VLOOKUP(Table1[[#This Row],[SKU]],'[1]All Skus'!$A:$Y,2,FALSE))="AKG",(VLOOKUP(Table1[[#This Row],[SKU]],'[1]All Skus'!$A:$Y,18,FALSE)),""))</f>
        <v>9</v>
      </c>
      <c r="N298" s="25">
        <f>(IF((VLOOKUP(Table1[[#This Row],[SKU]],'[1]All Skus'!$A:$Y,2,FALSE))="AKG",(VLOOKUP(Table1[[#This Row],[SKU]],'[1]All Skus'!$A:$Y,19,FALSE)),""))</f>
        <v>9</v>
      </c>
      <c r="O298" s="25">
        <f>(IF((VLOOKUP(Table1[[#This Row],[SKU]],'[1]All Skus'!$A:$Y,2,FALSE))="AKG",(VLOOKUP(Table1[[#This Row],[SKU]],'[1]All Skus'!$A:$Y,20,FALSE)),""))</f>
        <v>4</v>
      </c>
      <c r="P298" s="25">
        <f>(IF((VLOOKUP(Table1[[#This Row],[SKU]],'[1]All Skus'!$A:$Y,2,FALSE))="AKG",(VLOOKUP(Table1[[#This Row],[SKU]],'[1]All Skus'!$A:$Y,21,FALSE)),""))</f>
        <v>1.2</v>
      </c>
      <c r="Q298" s="25" t="str">
        <f>(IF((VLOOKUP(Table1[[#This Row],[SKU]],'[1]All Skus'!$A:$Y,2,FALSE))="AKG",(VLOOKUP(Table1[[#This Row],[SKU]],'[1]All Skus'!$A:$Y,22,FALSE)),""))</f>
        <v>CN</v>
      </c>
      <c r="R298" s="25" t="str">
        <f>(IF((VLOOKUP(Table1[[#This Row],[SKU]],'[1]All Skus'!$A:$Y,2,FALSE))="AKG",(VLOOKUP(Table1[[#This Row],[SKU]],'[1]All Skus'!$A:$Y,23,FALSE)),""))</f>
        <v>Non Compliant</v>
      </c>
      <c r="S298" s="26" t="str">
        <f>(IF((VLOOKUP(Table1[[#This Row],[SKU]],'[1]All Skus'!$A:$Y,2,FALSE))="AKG",(VLOOKUP(Table1[[#This Row],[SKU]],'[1]All Skus'!$A:$Y,24,FALSE)),""))</f>
        <v>https://www.akg.com/3280H00130.html</v>
      </c>
      <c r="T298" s="27">
        <v>296</v>
      </c>
    </row>
    <row r="299" spans="1:20" ht="15" customHeight="1" x14ac:dyDescent="0.3">
      <c r="A299" s="19" t="s">
        <v>316</v>
      </c>
      <c r="B299" s="20" t="str">
        <f>(IF((VLOOKUP(Table1[[#This Row],[SKU]],'[1]All Skus'!$A:$Y,2,FALSE))="AKG",(VLOOKUP(Table1[[#This Row],[SKU]],'[1]All Skus'!$A:$Y,3,FALSE)), ""))</f>
        <v>Headphones</v>
      </c>
      <c r="C299" s="21" t="str">
        <f>(IF((VLOOKUP(Table1[[#This Row],[SKU]],'[1]All Skus'!$A:$Y,2,FALSE))="AKG",(VLOOKUP(Table1[[#This Row],[SKU]],'[1]All Skus'!$A:$Y,4,FALSE)),""))</f>
        <v>K612 PRO</v>
      </c>
      <c r="D299" s="21" t="str">
        <f>(IF((VLOOKUP(Table1[[#This Row],[SKU]],'[1]All Skus'!$A:$Y,2,FALSE))="AKG",(VLOOKUP(Table1[[#This Row],[SKU]],'[1]All Skus'!$A:$Y,5,FALSE)),""))</f>
        <v>AT690092</v>
      </c>
      <c r="E299" s="21">
        <f>(IF((VLOOKUP(Table1[[#This Row],[SKU]],'[1]All Skus'!$A:$Y,2,FALSE))="AKG",(VLOOKUP(Table1[[#This Row],[SKU]],'[1]All Skus'!$A:$Y,6,FALSE)),""))</f>
        <v>0</v>
      </c>
      <c r="F299" s="21">
        <f>(IF((VLOOKUP(Table1[[#This Row],[SKU]],'[1]All Skus'!$A:$Y,2,FALSE))="AKG",(VLOOKUP(Table1[[#This Row],[SKU]],'[1]All Skus'!$A:$Y,7,FALSE)),""))</f>
        <v>0</v>
      </c>
      <c r="G299" s="22" t="str">
        <f>(IF((VLOOKUP(Table1[[#This Row],[SKU]],'[1]All Skus'!$A:$Y,2,FALSE))="AKG",(VLOOKUP(Table1[[#This Row],[SKU]],'[1]All Skus'!$A:$Y,8,FALSE)),""))</f>
        <v>Professional Headphone</v>
      </c>
      <c r="H299" s="22" t="str">
        <f>(IF((VLOOKUP(Table1[[#This Row],[SKU]],'[1]All Skus'!$A:$Y,2,FALSE))="AKG",(VLOOKUP(Table1[[#This Row],[SKU]],'[1]All Skus'!$A:$Y,9,FALSE)),""))</f>
        <v>High Performance Headphones, patented Varimotion technology</v>
      </c>
      <c r="I299" s="23">
        <f>(IF((VLOOKUP(Table1[[#This Row],[SKU]],'[1]All Skus'!$A:$Y,2,FALSE))="AKG",(VLOOKUP(Table1[[#This Row],[SKU]],'[1]All Skus'!$A:$Y,10,FALSE)),""))</f>
        <v>345</v>
      </c>
      <c r="J299" s="23">
        <f>(IF((VLOOKUP(Table1[[#This Row],[SKU]],'[1]All Skus'!$A:$Y,2,FALSE))="AKG",(VLOOKUP(Table1[[#This Row],[SKU]],'[1]All Skus'!$A:$Y,11,FALSE)),""))</f>
        <v>279</v>
      </c>
      <c r="K299" s="24">
        <f>(IF((VLOOKUP(Table1[[#This Row],[SKU]],'[1]All Skus'!$A:$Y,2,FALSE))="AKG",(VLOOKUP(Table1[[#This Row],[SKU]],'[1]All Skus'!$A:$Y,16,FALSE)),""))</f>
        <v>885038035695</v>
      </c>
      <c r="L299" s="24">
        <f>(IF((VLOOKUP(Table1[[#This Row],[SKU]],'[1]All Skus'!$A:$Y,2,FALSE))="AKG",(VLOOKUP(Table1[[#This Row],[SKU]],'[1]All Skus'!$A:$Y,17,FALSE)),""))</f>
        <v>9002761035698</v>
      </c>
      <c r="M299" s="25">
        <f>(IF((VLOOKUP(Table1[[#This Row],[SKU]],'[1]All Skus'!$A:$Y,2,FALSE))="AKG",(VLOOKUP(Table1[[#This Row],[SKU]],'[1]All Skus'!$A:$Y,18,FALSE)),""))</f>
        <v>13</v>
      </c>
      <c r="N299" s="25">
        <f>(IF((VLOOKUP(Table1[[#This Row],[SKU]],'[1]All Skus'!$A:$Y,2,FALSE))="AKG",(VLOOKUP(Table1[[#This Row],[SKU]],'[1]All Skus'!$A:$Y,19,FALSE)),""))</f>
        <v>19</v>
      </c>
      <c r="O299" s="25">
        <f>(IF((VLOOKUP(Table1[[#This Row],[SKU]],'[1]All Skus'!$A:$Y,2,FALSE))="AKG",(VLOOKUP(Table1[[#This Row],[SKU]],'[1]All Skus'!$A:$Y,20,FALSE)),""))</f>
        <v>17</v>
      </c>
      <c r="P299" s="25">
        <f>(IF((VLOOKUP(Table1[[#This Row],[SKU]],'[1]All Skus'!$A:$Y,2,FALSE))="AKG",(VLOOKUP(Table1[[#This Row],[SKU]],'[1]All Skus'!$A:$Y,21,FALSE)),""))</f>
        <v>4.5999999999999996</v>
      </c>
      <c r="Q299" s="25" t="str">
        <f>(IF((VLOOKUP(Table1[[#This Row],[SKU]],'[1]All Skus'!$A:$Y,2,FALSE))="AKG",(VLOOKUP(Table1[[#This Row],[SKU]],'[1]All Skus'!$A:$Y,22,FALSE)),""))</f>
        <v>CN</v>
      </c>
      <c r="R299" s="25" t="str">
        <f>(IF((VLOOKUP(Table1[[#This Row],[SKU]],'[1]All Skus'!$A:$Y,2,FALSE))="AKG",(VLOOKUP(Table1[[#This Row],[SKU]],'[1]All Skus'!$A:$Y,23,FALSE)),""))</f>
        <v>Non Compliant</v>
      </c>
      <c r="S299" s="26" t="str">
        <f>(IF((VLOOKUP(Table1[[#This Row],[SKU]],'[1]All Skus'!$A:$Y,2,FALSE))="AKG",(VLOOKUP(Table1[[#This Row],[SKU]],'[1]All Skus'!$A:$Y,24,FALSE)),""))</f>
        <v>https://www.akg.com/2458X00100.html</v>
      </c>
      <c r="T299" s="27">
        <v>297</v>
      </c>
    </row>
    <row r="300" spans="1:20" ht="15" customHeight="1" x14ac:dyDescent="0.3">
      <c r="A300" s="19" t="s">
        <v>317</v>
      </c>
      <c r="B300" s="20" t="str">
        <f>(IF((VLOOKUP(Table1[[#This Row],[SKU]],'[1]All Skus'!$A:$Y,2,FALSE))="AKG",(VLOOKUP(Table1[[#This Row],[SKU]],'[1]All Skus'!$A:$Y,3,FALSE)), ""))</f>
        <v>Headphones</v>
      </c>
      <c r="C300" s="21" t="str">
        <f>(IF((VLOOKUP(Table1[[#This Row],[SKU]],'[1]All Skus'!$A:$Y,2,FALSE))="AKG",(VLOOKUP(Table1[[#This Row],[SKU]],'[1]All Skus'!$A:$Y,4,FALSE)),""))</f>
        <v>K701</v>
      </c>
      <c r="D300" s="21" t="str">
        <f>(IF((VLOOKUP(Table1[[#This Row],[SKU]],'[1]All Skus'!$A:$Y,2,FALSE))="AKG",(VLOOKUP(Table1[[#This Row],[SKU]],'[1]All Skus'!$A:$Y,5,FALSE)),""))</f>
        <v>AT110020</v>
      </c>
      <c r="E300" s="21">
        <f>(IF((VLOOKUP(Table1[[#This Row],[SKU]],'[1]All Skus'!$A:$Y,2,FALSE))="AKG",(VLOOKUP(Table1[[#This Row],[SKU]],'[1]All Skus'!$A:$Y,6,FALSE)),""))</f>
        <v>0</v>
      </c>
      <c r="F300" s="21">
        <f>(IF((VLOOKUP(Table1[[#This Row],[SKU]],'[1]All Skus'!$A:$Y,2,FALSE))="AKG",(VLOOKUP(Table1[[#This Row],[SKU]],'[1]All Skus'!$A:$Y,7,FALSE)),""))</f>
        <v>0</v>
      </c>
      <c r="G300" s="22" t="str">
        <f>(IF((VLOOKUP(Table1[[#This Row],[SKU]],'[1]All Skus'!$A:$Y,2,FALSE))="AKG",(VLOOKUP(Table1[[#This Row],[SKU]],'[1]All Skus'!$A:$Y,8,FALSE)),""))</f>
        <v>Professional Headphone</v>
      </c>
      <c r="H300" s="22" t="str">
        <f>(IF((VLOOKUP(Table1[[#This Row],[SKU]],'[1]All Skus'!$A:$Y,2,FALSE))="AKG",(VLOOKUP(Table1[[#This Row],[SKU]],'[1]All Skus'!$A:$Y,9,FALSE)),""))</f>
        <v>Re-Launch</v>
      </c>
      <c r="I300" s="23">
        <f>(IF((VLOOKUP(Table1[[#This Row],[SKU]],'[1]All Skus'!$A:$Y,2,FALSE))="AKG",(VLOOKUP(Table1[[#This Row],[SKU]],'[1]All Skus'!$A:$Y,10,FALSE)),""))</f>
        <v>742.5</v>
      </c>
      <c r="J300" s="23">
        <f>(IF((VLOOKUP(Table1[[#This Row],[SKU]],'[1]All Skus'!$A:$Y,2,FALSE))="AKG",(VLOOKUP(Table1[[#This Row],[SKU]],'[1]All Skus'!$A:$Y,11,FALSE)),""))</f>
        <v>599</v>
      </c>
      <c r="K300" s="24">
        <f>(IF((VLOOKUP(Table1[[#This Row],[SKU]],'[1]All Skus'!$A:$Y,2,FALSE))="AKG",(VLOOKUP(Table1[[#This Row],[SKU]],'[1]All Skus'!$A:$Y,16,FALSE)),""))</f>
        <v>885038018803</v>
      </c>
      <c r="L300" s="24">
        <f>(IF((VLOOKUP(Table1[[#This Row],[SKU]],'[1]All Skus'!$A:$Y,2,FALSE))="AKG",(VLOOKUP(Table1[[#This Row],[SKU]],'[1]All Skus'!$A:$Y,17,FALSE)),""))</f>
        <v>9002761018806</v>
      </c>
      <c r="M300" s="25">
        <f>(IF((VLOOKUP(Table1[[#This Row],[SKU]],'[1]All Skus'!$A:$Y,2,FALSE))="AKG",(VLOOKUP(Table1[[#This Row],[SKU]],'[1]All Skus'!$A:$Y,18,FALSE)),""))</f>
        <v>13</v>
      </c>
      <c r="N300" s="25">
        <f>(IF((VLOOKUP(Table1[[#This Row],[SKU]],'[1]All Skus'!$A:$Y,2,FALSE))="AKG",(VLOOKUP(Table1[[#This Row],[SKU]],'[1]All Skus'!$A:$Y,19,FALSE)),""))</f>
        <v>20</v>
      </c>
      <c r="O300" s="25">
        <f>(IF((VLOOKUP(Table1[[#This Row],[SKU]],'[1]All Skus'!$A:$Y,2,FALSE))="AKG",(VLOOKUP(Table1[[#This Row],[SKU]],'[1]All Skus'!$A:$Y,20,FALSE)),""))</f>
        <v>20</v>
      </c>
      <c r="P300" s="25">
        <f>(IF((VLOOKUP(Table1[[#This Row],[SKU]],'[1]All Skus'!$A:$Y,2,FALSE))="AKG",(VLOOKUP(Table1[[#This Row],[SKU]],'[1]All Skus'!$A:$Y,21,FALSE)),""))</f>
        <v>5.2</v>
      </c>
      <c r="Q300" s="25" t="str">
        <f>(IF((VLOOKUP(Table1[[#This Row],[SKU]],'[1]All Skus'!$A:$Y,2,FALSE))="AKG",(VLOOKUP(Table1[[#This Row],[SKU]],'[1]All Skus'!$A:$Y,22,FALSE)),""))</f>
        <v>CN</v>
      </c>
      <c r="R300" s="25" t="str">
        <f>(IF((VLOOKUP(Table1[[#This Row],[SKU]],'[1]All Skus'!$A:$Y,2,FALSE))="AKG",(VLOOKUP(Table1[[#This Row],[SKU]],'[1]All Skus'!$A:$Y,23,FALSE)),""))</f>
        <v>Non Compliant</v>
      </c>
      <c r="S300" s="26" t="str">
        <f>(IF((VLOOKUP(Table1[[#This Row],[SKU]],'[1]All Skus'!$A:$Y,2,FALSE))="AKG",(VLOOKUP(Table1[[#This Row],[SKU]],'[1]All Skus'!$A:$Y,24,FALSE)),""))</f>
        <v>https://www.akg.com/2458X00180.html</v>
      </c>
      <c r="T300" s="27">
        <v>298</v>
      </c>
    </row>
    <row r="301" spans="1:20" ht="12" customHeight="1" x14ac:dyDescent="0.3">
      <c r="A301" s="29" t="s">
        <v>318</v>
      </c>
      <c r="B301" s="20" t="str">
        <f>(IF((VLOOKUP(Table1[[#This Row],[SKU]],'[1]All Skus'!$A:$Y,2,FALSE))="AKG",(VLOOKUP(Table1[[#This Row],[SKU]],'[1]All Skus'!$A:$Y,3,FALSE)), ""))</f>
        <v>Headphones</v>
      </c>
      <c r="C301" s="21" t="str">
        <f>(IF((VLOOKUP(Table1[[#This Row],[SKU]],'[1]All Skus'!$A:$Y,2,FALSE))="AKG",(VLOOKUP(Table1[[#This Row],[SKU]],'[1]All Skus'!$A:$Y,4,FALSE)),""))</f>
        <v>K712 PRO</v>
      </c>
      <c r="D301" s="21" t="str">
        <f>(IF((VLOOKUP(Table1[[#This Row],[SKU]],'[1]All Skus'!$A:$Y,2,FALSE))="AKG",(VLOOKUP(Table1[[#This Row],[SKU]],'[1]All Skus'!$A:$Y,5,FALSE)),""))</f>
        <v>AT110020</v>
      </c>
      <c r="E301" s="21">
        <f>(IF((VLOOKUP(Table1[[#This Row],[SKU]],'[1]All Skus'!$A:$Y,2,FALSE))="AKG",(VLOOKUP(Table1[[#This Row],[SKU]],'[1]All Skus'!$A:$Y,6,FALSE)),""))</f>
        <v>0</v>
      </c>
      <c r="F301" s="21">
        <f>(IF((VLOOKUP(Table1[[#This Row],[SKU]],'[1]All Skus'!$A:$Y,2,FALSE))="AKG",(VLOOKUP(Table1[[#This Row],[SKU]],'[1]All Skus'!$A:$Y,7,FALSE)),""))</f>
        <v>0</v>
      </c>
      <c r="G301" s="22" t="str">
        <f>(IF((VLOOKUP(Table1[[#This Row],[SKU]],'[1]All Skus'!$A:$Y,2,FALSE))="AKG",(VLOOKUP(Table1[[#This Row],[SKU]],'[1]All Skus'!$A:$Y,8,FALSE)),""))</f>
        <v>Professional Headphone</v>
      </c>
      <c r="H301" s="22" t="str">
        <f>(IF((VLOOKUP(Table1[[#This Row],[SKU]],'[1]All Skus'!$A:$Y,2,FALSE))="AKG",(VLOOKUP(Table1[[#This Row],[SKU]],'[1]All Skus'!$A:$Y,9,FALSE)),""))</f>
        <v>Reference Studio headphones</v>
      </c>
      <c r="I301" s="23">
        <f>(IF((VLOOKUP(Table1[[#This Row],[SKU]],'[1]All Skus'!$A:$Y,2,FALSE))="AKG",(VLOOKUP(Table1[[#This Row],[SKU]],'[1]All Skus'!$A:$Y,10,FALSE)),""))</f>
        <v>873.75</v>
      </c>
      <c r="J301" s="23">
        <f>(IF((VLOOKUP(Table1[[#This Row],[SKU]],'[1]All Skus'!$A:$Y,2,FALSE))="AKG",(VLOOKUP(Table1[[#This Row],[SKU]],'[1]All Skus'!$A:$Y,11,FALSE)),""))</f>
        <v>699</v>
      </c>
      <c r="K301" s="24">
        <f>(IF((VLOOKUP(Table1[[#This Row],[SKU]],'[1]All Skus'!$A:$Y,2,FALSE))="AKG",(VLOOKUP(Table1[[#This Row],[SKU]],'[1]All Skus'!$A:$Y,16,FALSE)),""))</f>
        <v>885038035688</v>
      </c>
      <c r="L301" s="24">
        <f>(IF((VLOOKUP(Table1[[#This Row],[SKU]],'[1]All Skus'!$A:$Y,2,FALSE))="AKG",(VLOOKUP(Table1[[#This Row],[SKU]],'[1]All Skus'!$A:$Y,17,FALSE)),""))</f>
        <v>9002761035681</v>
      </c>
      <c r="M301" s="25">
        <f>(IF((VLOOKUP(Table1[[#This Row],[SKU]],'[1]All Skus'!$A:$Y,2,FALSE))="AKG",(VLOOKUP(Table1[[#This Row],[SKU]],'[1]All Skus'!$A:$Y,18,FALSE)),""))</f>
        <v>11.75</v>
      </c>
      <c r="N301" s="25">
        <f>(IF((VLOOKUP(Table1[[#This Row],[SKU]],'[1]All Skus'!$A:$Y,2,FALSE))="AKG",(VLOOKUP(Table1[[#This Row],[SKU]],'[1]All Skus'!$A:$Y,19,FALSE)),""))</f>
        <v>5</v>
      </c>
      <c r="O301" s="25">
        <f>(IF((VLOOKUP(Table1[[#This Row],[SKU]],'[1]All Skus'!$A:$Y,2,FALSE))="AKG",(VLOOKUP(Table1[[#This Row],[SKU]],'[1]All Skus'!$A:$Y,20,FALSE)),""))</f>
        <v>9</v>
      </c>
      <c r="P301" s="25">
        <f>(IF((VLOOKUP(Table1[[#This Row],[SKU]],'[1]All Skus'!$A:$Y,2,FALSE))="AKG",(VLOOKUP(Table1[[#This Row],[SKU]],'[1]All Skus'!$A:$Y,21,FALSE)),""))</f>
        <v>5.2</v>
      </c>
      <c r="Q301" s="25" t="str">
        <f>(IF((VLOOKUP(Table1[[#This Row],[SKU]],'[1]All Skus'!$A:$Y,2,FALSE))="AKG",(VLOOKUP(Table1[[#This Row],[SKU]],'[1]All Skus'!$A:$Y,22,FALSE)),""))</f>
        <v>SK</v>
      </c>
      <c r="R301" s="25" t="str">
        <f>(IF((VLOOKUP(Table1[[#This Row],[SKU]],'[1]All Skus'!$A:$Y,2,FALSE))="AKG",(VLOOKUP(Table1[[#This Row],[SKU]],'[1]All Skus'!$A:$Y,23,FALSE)),""))</f>
        <v>Compliant</v>
      </c>
      <c r="S301" s="26" t="str">
        <f>(IF((VLOOKUP(Table1[[#This Row],[SKU]],'[1]All Skus'!$A:$Y,2,FALSE))="AKG",(VLOOKUP(Table1[[#This Row],[SKU]],'[1]All Skus'!$A:$Y,24,FALSE)),""))</f>
        <v>https://www.akg.com/2458X00140.html</v>
      </c>
      <c r="T301" s="27">
        <v>299</v>
      </c>
    </row>
    <row r="302" spans="1:20" ht="12" customHeight="1" x14ac:dyDescent="0.3">
      <c r="A302" s="29" t="s">
        <v>319</v>
      </c>
      <c r="B302" s="20" t="str">
        <f>(IF((VLOOKUP(Table1[[#This Row],[SKU]],'[1]All Skus'!$A:$Y,2,FALSE))="AKG",(VLOOKUP(Table1[[#This Row],[SKU]],'[1]All Skus'!$A:$Y,3,FALSE)), ""))</f>
        <v>Headphones</v>
      </c>
      <c r="C302" s="21" t="str">
        <f>(IF((VLOOKUP(Table1[[#This Row],[SKU]],'[1]All Skus'!$A:$Y,2,FALSE))="AKG",(VLOOKUP(Table1[[#This Row],[SKU]],'[1]All Skus'!$A:$Y,4,FALSE)),""))</f>
        <v>K812 PRO</v>
      </c>
      <c r="D302" s="21" t="str">
        <f>(IF((VLOOKUP(Table1[[#This Row],[SKU]],'[1]All Skus'!$A:$Y,2,FALSE))="AKG",(VLOOKUP(Table1[[#This Row],[SKU]],'[1]All Skus'!$A:$Y,5,FALSE)),""))</f>
        <v>AT650000</v>
      </c>
      <c r="E302" s="21">
        <f>(IF((VLOOKUP(Table1[[#This Row],[SKU]],'[1]All Skus'!$A:$Y,2,FALSE))="AKG",(VLOOKUP(Table1[[#This Row],[SKU]],'[1]All Skus'!$A:$Y,6,FALSE)),""))</f>
        <v>0</v>
      </c>
      <c r="F302" s="21">
        <f>(IF((VLOOKUP(Table1[[#This Row],[SKU]],'[1]All Skus'!$A:$Y,2,FALSE))="AKG",(VLOOKUP(Table1[[#This Row],[SKU]],'[1]All Skus'!$A:$Y,7,FALSE)),""))</f>
        <v>0</v>
      </c>
      <c r="G302" s="22" t="str">
        <f>(IF((VLOOKUP(Table1[[#This Row],[SKU]],'[1]All Skus'!$A:$Y,2,FALSE))="AKG",(VLOOKUP(Table1[[#This Row],[SKU]],'[1]All Skus'!$A:$Y,8,FALSE)),""))</f>
        <v>Professional Headphone</v>
      </c>
      <c r="H302" s="22" t="str">
        <f>(IF((VLOOKUP(Table1[[#This Row],[SKU]],'[1]All Skus'!$A:$Y,2,FALSE))="AKG",(VLOOKUP(Table1[[#This Row],[SKU]],'[1]All Skus'!$A:$Y,9,FALSE)),""))</f>
        <v>Superior Reference headphones</v>
      </c>
      <c r="I302" s="23">
        <f>(IF((VLOOKUP(Table1[[#This Row],[SKU]],'[1]All Skus'!$A:$Y,2,FALSE))="AKG",(VLOOKUP(Table1[[#This Row],[SKU]],'[1]All Skus'!$A:$Y,10,FALSE)),""))</f>
        <v>2498.75</v>
      </c>
      <c r="J302" s="23">
        <f>(IF((VLOOKUP(Table1[[#This Row],[SKU]],'[1]All Skus'!$A:$Y,2,FALSE))="AKG",(VLOOKUP(Table1[[#This Row],[SKU]],'[1]All Skus'!$A:$Y,11,FALSE)),""))</f>
        <v>1999</v>
      </c>
      <c r="K302" s="24">
        <f>(IF((VLOOKUP(Table1[[#This Row],[SKU]],'[1]All Skus'!$A:$Y,2,FALSE))="AKG",(VLOOKUP(Table1[[#This Row],[SKU]],'[1]All Skus'!$A:$Y,16,FALSE)),""))</f>
        <v>885038035770</v>
      </c>
      <c r="L302" s="24">
        <f>(IF((VLOOKUP(Table1[[#This Row],[SKU]],'[1]All Skus'!$A:$Y,2,FALSE))="AKG",(VLOOKUP(Table1[[#This Row],[SKU]],'[1]All Skus'!$A:$Y,17,FALSE)),""))</f>
        <v>9002761035773</v>
      </c>
      <c r="M302" s="25">
        <f>(IF((VLOOKUP(Table1[[#This Row],[SKU]],'[1]All Skus'!$A:$Y,2,FALSE))="AKG",(VLOOKUP(Table1[[#This Row],[SKU]],'[1]All Skus'!$A:$Y,18,FALSE)),""))</f>
        <v>6</v>
      </c>
      <c r="N302" s="25">
        <f>(IF((VLOOKUP(Table1[[#This Row],[SKU]],'[1]All Skus'!$A:$Y,2,FALSE))="AKG",(VLOOKUP(Table1[[#This Row],[SKU]],'[1]All Skus'!$A:$Y,19,FALSE)),""))</f>
        <v>14</v>
      </c>
      <c r="O302" s="25">
        <f>(IF((VLOOKUP(Table1[[#This Row],[SKU]],'[1]All Skus'!$A:$Y,2,FALSE))="AKG",(VLOOKUP(Table1[[#This Row],[SKU]],'[1]All Skus'!$A:$Y,20,FALSE)),""))</f>
        <v>12</v>
      </c>
      <c r="P302" s="25">
        <f>(IF((VLOOKUP(Table1[[#This Row],[SKU]],'[1]All Skus'!$A:$Y,2,FALSE))="AKG",(VLOOKUP(Table1[[#This Row],[SKU]],'[1]All Skus'!$A:$Y,21,FALSE)),""))</f>
        <v>5.2</v>
      </c>
      <c r="Q302" s="25" t="str">
        <f>(IF((VLOOKUP(Table1[[#This Row],[SKU]],'[1]All Skus'!$A:$Y,2,FALSE))="AKG",(VLOOKUP(Table1[[#This Row],[SKU]],'[1]All Skus'!$A:$Y,22,FALSE)),""))</f>
        <v>SK</v>
      </c>
      <c r="R302" s="25" t="str">
        <f>(IF((VLOOKUP(Table1[[#This Row],[SKU]],'[1]All Skus'!$A:$Y,2,FALSE))="AKG",(VLOOKUP(Table1[[#This Row],[SKU]],'[1]All Skus'!$A:$Y,23,FALSE)),""))</f>
        <v>Compliant</v>
      </c>
      <c r="S302" s="26" t="str">
        <f>(IF((VLOOKUP(Table1[[#This Row],[SKU]],'[1]All Skus'!$A:$Y,2,FALSE))="AKG",(VLOOKUP(Table1[[#This Row],[SKU]],'[1]All Skus'!$A:$Y,24,FALSE)),""))</f>
        <v>https://www.akg.com/3458X00010.html</v>
      </c>
      <c r="T302" s="27">
        <v>300</v>
      </c>
    </row>
    <row r="303" spans="1:20" ht="12" customHeight="1" x14ac:dyDescent="0.3">
      <c r="A303" s="29" t="s">
        <v>320</v>
      </c>
      <c r="B303" s="20" t="str">
        <f>(IF((VLOOKUP(Table1[[#This Row],[SKU]],'[1]All Skus'!$A:$Y,2,FALSE))="AKG",(VLOOKUP(Table1[[#This Row],[SKU]],'[1]All Skus'!$A:$Y,3,FALSE)), ""))</f>
        <v>Headphones</v>
      </c>
      <c r="C303" s="21" t="str">
        <f>(IF((VLOOKUP(Table1[[#This Row],[SKU]],'[1]All Skus'!$A:$Y,2,FALSE))="AKG",(VLOOKUP(Table1[[#This Row],[SKU]],'[1]All Skus'!$A:$Y,4,FALSE)),""))</f>
        <v>K872</v>
      </c>
      <c r="D303" s="21" t="str">
        <f>(IF((VLOOKUP(Table1[[#This Row],[SKU]],'[1]All Skus'!$A:$Y,2,FALSE))="AKG",(VLOOKUP(Table1[[#This Row],[SKU]],'[1]All Skus'!$A:$Y,5,FALSE)),""))</f>
        <v>AT110020</v>
      </c>
      <c r="E303" s="21">
        <f>(IF((VLOOKUP(Table1[[#This Row],[SKU]],'[1]All Skus'!$A:$Y,2,FALSE))="AKG",(VLOOKUP(Table1[[#This Row],[SKU]],'[1]All Skus'!$A:$Y,6,FALSE)),""))</f>
        <v>0</v>
      </c>
      <c r="F303" s="21">
        <f>(IF((VLOOKUP(Table1[[#This Row],[SKU]],'[1]All Skus'!$A:$Y,2,FALSE))="AKG",(VLOOKUP(Table1[[#This Row],[SKU]],'[1]All Skus'!$A:$Y,7,FALSE)),""))</f>
        <v>0</v>
      </c>
      <c r="G303" s="22" t="str">
        <f>(IF((VLOOKUP(Table1[[#This Row],[SKU]],'[1]All Skus'!$A:$Y,2,FALSE))="AKG",(VLOOKUP(Table1[[#This Row],[SKU]],'[1]All Skus'!$A:$Y,8,FALSE)),""))</f>
        <v>Master Reference Closed-Back Studio Headphones</v>
      </c>
      <c r="H303" s="22" t="str">
        <f>(IF((VLOOKUP(Table1[[#This Row],[SKU]],'[1]All Skus'!$A:$Y,2,FALSE))="AKG",(VLOOKUP(Table1[[#This Row],[SKU]],'[1]All Skus'!$A:$Y,9,FALSE)),""))</f>
        <v>Master reference closed-back studio headphones, with custom 53mm drivers, 1.5 Tesla magnet systems, 3D-shaped slow-retention foam ear-cups, open-mesh headband.</v>
      </c>
      <c r="I303" s="23">
        <f>(IF((VLOOKUP(Table1[[#This Row],[SKU]],'[1]All Skus'!$A:$Y,2,FALSE))="AKG",(VLOOKUP(Table1[[#This Row],[SKU]],'[1]All Skus'!$A:$Y,10,FALSE)),""))</f>
        <v>2498.75</v>
      </c>
      <c r="J303" s="23">
        <f>(IF((VLOOKUP(Table1[[#This Row],[SKU]],'[1]All Skus'!$A:$Y,2,FALSE))="AKG",(VLOOKUP(Table1[[#This Row],[SKU]],'[1]All Skus'!$A:$Y,11,FALSE)),""))</f>
        <v>1999</v>
      </c>
      <c r="K303" s="24">
        <f>(IF((VLOOKUP(Table1[[#This Row],[SKU]],'[1]All Skus'!$A:$Y,2,FALSE))="AKG",(VLOOKUP(Table1[[#This Row],[SKU]],'[1]All Skus'!$A:$Y,16,FALSE)),""))</f>
        <v>885038039709</v>
      </c>
      <c r="L303" s="24">
        <f>(IF((VLOOKUP(Table1[[#This Row],[SKU]],'[1]All Skus'!$A:$Y,2,FALSE))="AKG",(VLOOKUP(Table1[[#This Row],[SKU]],'[1]All Skus'!$A:$Y,17,FALSE)),""))</f>
        <v>9002761039702</v>
      </c>
      <c r="M303" s="25">
        <f>(IF((VLOOKUP(Table1[[#This Row],[SKU]],'[1]All Skus'!$A:$Y,2,FALSE))="AKG",(VLOOKUP(Table1[[#This Row],[SKU]],'[1]All Skus'!$A:$Y,18,FALSE)),""))</f>
        <v>7.75</v>
      </c>
      <c r="N303" s="25">
        <f>(IF((VLOOKUP(Table1[[#This Row],[SKU]],'[1]All Skus'!$A:$Y,2,FALSE))="AKG",(VLOOKUP(Table1[[#This Row],[SKU]],'[1]All Skus'!$A:$Y,19,FALSE)),""))</f>
        <v>16.25</v>
      </c>
      <c r="O303" s="25">
        <f>(IF((VLOOKUP(Table1[[#This Row],[SKU]],'[1]All Skus'!$A:$Y,2,FALSE))="AKG",(VLOOKUP(Table1[[#This Row],[SKU]],'[1]All Skus'!$A:$Y,20,FALSE)),""))</f>
        <v>11.5</v>
      </c>
      <c r="P303" s="25">
        <f>(IF((VLOOKUP(Table1[[#This Row],[SKU]],'[1]All Skus'!$A:$Y,2,FALSE))="AKG",(VLOOKUP(Table1[[#This Row],[SKU]],'[1]All Skus'!$A:$Y,21,FALSE)),""))</f>
        <v>0</v>
      </c>
      <c r="Q303" s="25" t="str">
        <f>(IF((VLOOKUP(Table1[[#This Row],[SKU]],'[1]All Skus'!$A:$Y,2,FALSE))="AKG",(VLOOKUP(Table1[[#This Row],[SKU]],'[1]All Skus'!$A:$Y,22,FALSE)),""))</f>
        <v>SK</v>
      </c>
      <c r="R303" s="25" t="str">
        <f>(IF((VLOOKUP(Table1[[#This Row],[SKU]],'[1]All Skus'!$A:$Y,2,FALSE))="AKG",(VLOOKUP(Table1[[#This Row],[SKU]],'[1]All Skus'!$A:$Y,23,FALSE)),""))</f>
        <v>Compliant</v>
      </c>
      <c r="S303" s="26" t="str">
        <f>(IF((VLOOKUP(Table1[[#This Row],[SKU]],'[1]All Skus'!$A:$Y,2,FALSE))="AKG",(VLOOKUP(Table1[[#This Row],[SKU]],'[1]All Skus'!$A:$Y,24,FALSE)),""))</f>
        <v>https://www.akg.com/3458X00050.html</v>
      </c>
      <c r="T303" s="27">
        <v>301</v>
      </c>
    </row>
    <row r="304" spans="1:20" ht="12" customHeight="1" x14ac:dyDescent="0.3">
      <c r="A304" s="19" t="s">
        <v>321</v>
      </c>
      <c r="B304" s="20" t="str">
        <f>(IF((VLOOKUP(Table1[[#This Row],[SKU]],'[1]All Skus'!$A:$Y,2,FALSE))="AKG",(VLOOKUP(Table1[[#This Row],[SKU]],'[1]All Skus'!$A:$Y,3,FALSE)), ""))</f>
        <v>Headphones</v>
      </c>
      <c r="C304" s="21" t="str">
        <f>(IF((VLOOKUP(Table1[[#This Row],[SKU]],'[1]All Skus'!$A:$Y,2,FALSE))="AKG",(VLOOKUP(Table1[[#This Row],[SKU]],'[1]All Skus'!$A:$Y,4,FALSE)),""))</f>
        <v>K15</v>
      </c>
      <c r="D304" s="21" t="str">
        <f>(IF((VLOOKUP(Table1[[#This Row],[SKU]],'[1]All Skus'!$A:$Y,2,FALSE))="AKG",(VLOOKUP(Table1[[#This Row],[SKU]],'[1]All Skus'!$A:$Y,5,FALSE)),""))</f>
        <v>AT690091</v>
      </c>
      <c r="E304" s="21">
        <f>(IF((VLOOKUP(Table1[[#This Row],[SKU]],'[1]All Skus'!$A:$Y,2,FALSE))="AKG",(VLOOKUP(Table1[[#This Row],[SKU]],'[1]All Skus'!$A:$Y,6,FALSE)),""))</f>
        <v>0</v>
      </c>
      <c r="F304" s="21">
        <f>(IF((VLOOKUP(Table1[[#This Row],[SKU]],'[1]All Skus'!$A:$Y,2,FALSE))="AKG",(VLOOKUP(Table1[[#This Row],[SKU]],'[1]All Skus'!$A:$Y,7,FALSE)),""))</f>
        <v>0</v>
      </c>
      <c r="G304" s="22" t="str">
        <f>(IF((VLOOKUP(Table1[[#This Row],[SKU]],'[1]All Skus'!$A:$Y,2,FALSE))="AKG",(VLOOKUP(Table1[[#This Row],[SKU]],'[1]All Skus'!$A:$Y,8,FALSE)),""))</f>
        <v>Conference Headphone</v>
      </c>
      <c r="H304" s="22" t="str">
        <f>(IF((VLOOKUP(Table1[[#This Row],[SKU]],'[1]All Skus'!$A:$Y,2,FALSE))="AKG",(VLOOKUP(Table1[[#This Row],[SKU]],'[1]All Skus'!$A:$Y,9,FALSE)),""))</f>
        <v>High-Performance conference headphones</v>
      </c>
      <c r="I304" s="23">
        <f>(IF((VLOOKUP(Table1[[#This Row],[SKU]],'[1]All Skus'!$A:$Y,2,FALSE))="AKG",(VLOOKUP(Table1[[#This Row],[SKU]],'[1]All Skus'!$A:$Y,10,FALSE)),""))</f>
        <v>125</v>
      </c>
      <c r="J304" s="23">
        <f>(IF((VLOOKUP(Table1[[#This Row],[SKU]],'[1]All Skus'!$A:$Y,2,FALSE))="AKG",(VLOOKUP(Table1[[#This Row],[SKU]],'[1]All Skus'!$A:$Y,11,FALSE)),""))</f>
        <v>125</v>
      </c>
      <c r="K304" s="24">
        <f>(IF((VLOOKUP(Table1[[#This Row],[SKU]],'[1]All Skus'!$A:$Y,2,FALSE))="AKG",(VLOOKUP(Table1[[#This Row],[SKU]],'[1]All Skus'!$A:$Y,16,FALSE)),""))</f>
        <v>885038036784</v>
      </c>
      <c r="L304" s="24">
        <f>(IF((VLOOKUP(Table1[[#This Row],[SKU]],'[1]All Skus'!$A:$Y,2,FALSE))="AKG",(VLOOKUP(Table1[[#This Row],[SKU]],'[1]All Skus'!$A:$Y,17,FALSE)),""))</f>
        <v>9002761036787</v>
      </c>
      <c r="M304" s="25">
        <f>(IF((VLOOKUP(Table1[[#This Row],[SKU]],'[1]All Skus'!$A:$Y,2,FALSE))="AKG",(VLOOKUP(Table1[[#This Row],[SKU]],'[1]All Skus'!$A:$Y,18,FALSE)),""))</f>
        <v>3</v>
      </c>
      <c r="N304" s="25">
        <f>(IF((VLOOKUP(Table1[[#This Row],[SKU]],'[1]All Skus'!$A:$Y,2,FALSE))="AKG",(VLOOKUP(Table1[[#This Row],[SKU]],'[1]All Skus'!$A:$Y,19,FALSE)),""))</f>
        <v>9</v>
      </c>
      <c r="O304" s="25">
        <f>(IF((VLOOKUP(Table1[[#This Row],[SKU]],'[1]All Skus'!$A:$Y,2,FALSE))="AKG",(VLOOKUP(Table1[[#This Row],[SKU]],'[1]All Skus'!$A:$Y,20,FALSE)),""))</f>
        <v>8</v>
      </c>
      <c r="P304" s="25">
        <f>(IF((VLOOKUP(Table1[[#This Row],[SKU]],'[1]All Skus'!$A:$Y,2,FALSE))="AKG",(VLOOKUP(Table1[[#This Row],[SKU]],'[1]All Skus'!$A:$Y,21,FALSE)),""))</f>
        <v>2.4</v>
      </c>
      <c r="Q304" s="25" t="str">
        <f>(IF((VLOOKUP(Table1[[#This Row],[SKU]],'[1]All Skus'!$A:$Y,2,FALSE))="AKG",(VLOOKUP(Table1[[#This Row],[SKU]],'[1]All Skus'!$A:$Y,22,FALSE)),""))</f>
        <v>SK</v>
      </c>
      <c r="R304" s="25" t="str">
        <f>(IF((VLOOKUP(Table1[[#This Row],[SKU]],'[1]All Skus'!$A:$Y,2,FALSE))="AKG",(VLOOKUP(Table1[[#This Row],[SKU]],'[1]All Skus'!$A:$Y,23,FALSE)),""))</f>
        <v>Compliant</v>
      </c>
      <c r="S304" s="26" t="str">
        <f>(IF((VLOOKUP(Table1[[#This Row],[SKU]],'[1]All Skus'!$A:$Y,2,FALSE))="AKG",(VLOOKUP(Table1[[#This Row],[SKU]],'[1]All Skus'!$A:$Y,24,FALSE)),""))</f>
        <v>https://www.akg.com/3446H00010.html</v>
      </c>
      <c r="T304" s="27">
        <v>302</v>
      </c>
    </row>
    <row r="305" spans="1:20" ht="12" customHeight="1" x14ac:dyDescent="0.3">
      <c r="A305" s="31" t="s">
        <v>322</v>
      </c>
      <c r="B305" s="20">
        <f>(IF((VLOOKUP(Table1[[#This Row],[SKU]],'[1]All Skus'!$A:$Y,2,FALSE))="AKG",(VLOOKUP(Table1[[#This Row],[SKU]],'[1]All Skus'!$A:$Y,3,FALSE)), ""))</f>
        <v>0</v>
      </c>
      <c r="C305" s="21">
        <f>(IF((VLOOKUP(Table1[[#This Row],[SKU]],'[1]All Skus'!$A:$Y,2,FALSE))="AKG",(VLOOKUP(Table1[[#This Row],[SKU]],'[1]All Skus'!$A:$Y,4,FALSE)),""))</f>
        <v>0</v>
      </c>
      <c r="D305" s="21">
        <f>(IF((VLOOKUP(Table1[[#This Row],[SKU]],'[1]All Skus'!$A:$Y,2,FALSE))="AKG",(VLOOKUP(Table1[[#This Row],[SKU]],'[1]All Skus'!$A:$Y,5,FALSE)),""))</f>
        <v>0</v>
      </c>
      <c r="E305" s="21">
        <f>(IF((VLOOKUP(Table1[[#This Row],[SKU]],'[1]All Skus'!$A:$Y,2,FALSE))="AKG",(VLOOKUP(Table1[[#This Row],[SKU]],'[1]All Skus'!$A:$Y,6,FALSE)),""))</f>
        <v>0</v>
      </c>
      <c r="F305" s="21">
        <f>(IF((VLOOKUP(Table1[[#This Row],[SKU]],'[1]All Skus'!$A:$Y,2,FALSE))="AKG",(VLOOKUP(Table1[[#This Row],[SKU]],'[1]All Skus'!$A:$Y,7,FALSE)),""))</f>
        <v>0</v>
      </c>
      <c r="G305" s="22">
        <f>(IF((VLOOKUP(Table1[[#This Row],[SKU]],'[1]All Skus'!$A:$Y,2,FALSE))="AKG",(VLOOKUP(Table1[[#This Row],[SKU]],'[1]All Skus'!$A:$Y,8,FALSE)),""))</f>
        <v>0</v>
      </c>
      <c r="H305" s="22">
        <f>(IF((VLOOKUP(Table1[[#This Row],[SKU]],'[1]All Skus'!$A:$Y,2,FALSE))="AKG",(VLOOKUP(Table1[[#This Row],[SKU]],'[1]All Skus'!$A:$Y,9,FALSE)),""))</f>
        <v>0</v>
      </c>
      <c r="I305" s="23">
        <f>(IF((VLOOKUP(Table1[[#This Row],[SKU]],'[1]All Skus'!$A:$Y,2,FALSE))="AKG",(VLOOKUP(Table1[[#This Row],[SKU]],'[1]All Skus'!$A:$Y,10,FALSE)),""))</f>
        <v>0</v>
      </c>
      <c r="J305" s="23">
        <f>(IF((VLOOKUP(Table1[[#This Row],[SKU]],'[1]All Skus'!$A:$Y,2,FALSE))="AKG",(VLOOKUP(Table1[[#This Row],[SKU]],'[1]All Skus'!$A:$Y,11,FALSE)),""))</f>
        <v>0</v>
      </c>
      <c r="K305" s="24">
        <f>(IF((VLOOKUP(Table1[[#This Row],[SKU]],'[1]All Skus'!$A:$Y,2,FALSE))="AKG",(VLOOKUP(Table1[[#This Row],[SKU]],'[1]All Skus'!$A:$Y,16,FALSE)),""))</f>
        <v>0</v>
      </c>
      <c r="L305" s="24">
        <f>(IF((VLOOKUP(Table1[[#This Row],[SKU]],'[1]All Skus'!$A:$Y,2,FALSE))="AKG",(VLOOKUP(Table1[[#This Row],[SKU]],'[1]All Skus'!$A:$Y,17,FALSE)),""))</f>
        <v>0</v>
      </c>
      <c r="M305" s="25">
        <f>(IF((VLOOKUP(Table1[[#This Row],[SKU]],'[1]All Skus'!$A:$Y,2,FALSE))="AKG",(VLOOKUP(Table1[[#This Row],[SKU]],'[1]All Skus'!$A:$Y,18,FALSE)),""))</f>
        <v>0</v>
      </c>
      <c r="N305" s="25">
        <f>(IF((VLOOKUP(Table1[[#This Row],[SKU]],'[1]All Skus'!$A:$Y,2,FALSE))="AKG",(VLOOKUP(Table1[[#This Row],[SKU]],'[1]All Skus'!$A:$Y,19,FALSE)),""))</f>
        <v>0</v>
      </c>
      <c r="O305" s="25">
        <f>(IF((VLOOKUP(Table1[[#This Row],[SKU]],'[1]All Skus'!$A:$Y,2,FALSE))="AKG",(VLOOKUP(Table1[[#This Row],[SKU]],'[1]All Skus'!$A:$Y,20,FALSE)),""))</f>
        <v>0</v>
      </c>
      <c r="P305" s="25">
        <f>(IF((VLOOKUP(Table1[[#This Row],[SKU]],'[1]All Skus'!$A:$Y,2,FALSE))="AKG",(VLOOKUP(Table1[[#This Row],[SKU]],'[1]All Skus'!$A:$Y,21,FALSE)),""))</f>
        <v>0</v>
      </c>
      <c r="Q305" s="25">
        <f>(IF((VLOOKUP(Table1[[#This Row],[SKU]],'[1]All Skus'!$A:$Y,2,FALSE))="AKG",(VLOOKUP(Table1[[#This Row],[SKU]],'[1]All Skus'!$A:$Y,22,FALSE)),""))</f>
        <v>0</v>
      </c>
      <c r="R305" s="25">
        <f>(IF((VLOOKUP(Table1[[#This Row],[SKU]],'[1]All Skus'!$A:$Y,2,FALSE))="AKG",(VLOOKUP(Table1[[#This Row],[SKU]],'[1]All Skus'!$A:$Y,23,FALSE)),""))</f>
        <v>0</v>
      </c>
      <c r="S305" s="26">
        <f>(IF((VLOOKUP(Table1[[#This Row],[SKU]],'[1]All Skus'!$A:$Y,2,FALSE))="AKG",(VLOOKUP(Table1[[#This Row],[SKU]],'[1]All Skus'!$A:$Y,24,FALSE)),""))</f>
        <v>0</v>
      </c>
      <c r="T305" s="27">
        <v>303</v>
      </c>
    </row>
    <row r="306" spans="1:20" ht="12" customHeight="1" x14ac:dyDescent="0.3">
      <c r="A306" s="19" t="s">
        <v>323</v>
      </c>
      <c r="B306" s="20" t="str">
        <f>(IF((VLOOKUP(Table1[[#This Row],[SKU]],'[1]All Skus'!$A:$Y,2,FALSE))="AKG",(VLOOKUP(Table1[[#This Row],[SKU]],'[1]All Skus'!$A:$Y,3,FALSE)), ""))</f>
        <v>Headphones</v>
      </c>
      <c r="C306" s="21" t="str">
        <f>(IF((VLOOKUP(Table1[[#This Row],[SKU]],'[1]All Skus'!$A:$Y,2,FALSE))="AKG",(VLOOKUP(Table1[[#This Row],[SKU]],'[1]All Skus'!$A:$Y,4,FALSE)),""))</f>
        <v>HSC15</v>
      </c>
      <c r="D306" s="21" t="str">
        <f>(IF((VLOOKUP(Table1[[#This Row],[SKU]],'[1]All Skus'!$A:$Y,2,FALSE))="AKG",(VLOOKUP(Table1[[#This Row],[SKU]],'[1]All Skus'!$A:$Y,5,FALSE)),""))</f>
        <v>AT510060</v>
      </c>
      <c r="E306" s="21">
        <f>(IF((VLOOKUP(Table1[[#This Row],[SKU]],'[1]All Skus'!$A:$Y,2,FALSE))="AKG",(VLOOKUP(Table1[[#This Row],[SKU]],'[1]All Skus'!$A:$Y,6,FALSE)),""))</f>
        <v>0</v>
      </c>
      <c r="F306" s="21">
        <f>(IF((VLOOKUP(Table1[[#This Row],[SKU]],'[1]All Skus'!$A:$Y,2,FALSE))="AKG",(VLOOKUP(Table1[[#This Row],[SKU]],'[1]All Skus'!$A:$Y,7,FALSE)),""))</f>
        <v>0</v>
      </c>
      <c r="G306" s="22" t="str">
        <f>(IF((VLOOKUP(Table1[[#This Row],[SKU]],'[1]All Skus'!$A:$Y,2,FALSE))="AKG",(VLOOKUP(Table1[[#This Row],[SKU]],'[1]All Skus'!$A:$Y,8,FALSE)),""))</f>
        <v>Headset</v>
      </c>
      <c r="H306" s="22" t="str">
        <f>(IF((VLOOKUP(Table1[[#This Row],[SKU]],'[1]All Skus'!$A:$Y,2,FALSE))="AKG",(VLOOKUP(Table1[[#This Row],[SKU]],'[1]All Skus'!$A:$Y,9,FALSE)),""))</f>
        <v>High-Performance conference headset</v>
      </c>
      <c r="I306" s="23">
        <f>(IF((VLOOKUP(Table1[[#This Row],[SKU]],'[1]All Skus'!$A:$Y,2,FALSE))="AKG",(VLOOKUP(Table1[[#This Row],[SKU]],'[1]All Skus'!$A:$Y,10,FALSE)),""))</f>
        <v>248</v>
      </c>
      <c r="J306" s="23">
        <f>(IF((VLOOKUP(Table1[[#This Row],[SKU]],'[1]All Skus'!$A:$Y,2,FALSE))="AKG",(VLOOKUP(Table1[[#This Row],[SKU]],'[1]All Skus'!$A:$Y,11,FALSE)),""))</f>
        <v>248</v>
      </c>
      <c r="K306" s="24">
        <f>(IF((VLOOKUP(Table1[[#This Row],[SKU]],'[1]All Skus'!$A:$Y,2,FALSE))="AKG",(VLOOKUP(Table1[[#This Row],[SKU]],'[1]All Skus'!$A:$Y,16,FALSE)),""))</f>
        <v>885038036791</v>
      </c>
      <c r="L306" s="24">
        <f>(IF((VLOOKUP(Table1[[#This Row],[SKU]],'[1]All Skus'!$A:$Y,2,FALSE))="AKG",(VLOOKUP(Table1[[#This Row],[SKU]],'[1]All Skus'!$A:$Y,17,FALSE)),""))</f>
        <v>9002761036794</v>
      </c>
      <c r="M306" s="25">
        <f>(IF((VLOOKUP(Table1[[#This Row],[SKU]],'[1]All Skus'!$A:$Y,2,FALSE))="AKG",(VLOOKUP(Table1[[#This Row],[SKU]],'[1]All Skus'!$A:$Y,18,FALSE)),""))</f>
        <v>4</v>
      </c>
      <c r="N306" s="25">
        <f>(IF((VLOOKUP(Table1[[#This Row],[SKU]],'[1]All Skus'!$A:$Y,2,FALSE))="AKG",(VLOOKUP(Table1[[#This Row],[SKU]],'[1]All Skus'!$A:$Y,19,FALSE)),""))</f>
        <v>8</v>
      </c>
      <c r="O306" s="25">
        <f>(IF((VLOOKUP(Table1[[#This Row],[SKU]],'[1]All Skus'!$A:$Y,2,FALSE))="AKG",(VLOOKUP(Table1[[#This Row],[SKU]],'[1]All Skus'!$A:$Y,20,FALSE)),""))</f>
        <v>8</v>
      </c>
      <c r="P306" s="25">
        <f>(IF((VLOOKUP(Table1[[#This Row],[SKU]],'[1]All Skus'!$A:$Y,2,FALSE))="AKG",(VLOOKUP(Table1[[#This Row],[SKU]],'[1]All Skus'!$A:$Y,21,FALSE)),""))</f>
        <v>2.4</v>
      </c>
      <c r="Q306" s="25" t="str">
        <f>(IF((VLOOKUP(Table1[[#This Row],[SKU]],'[1]All Skus'!$A:$Y,2,FALSE))="AKG",(VLOOKUP(Table1[[#This Row],[SKU]],'[1]All Skus'!$A:$Y,22,FALSE)),""))</f>
        <v>SK</v>
      </c>
      <c r="R306" s="25" t="str">
        <f>(IF((VLOOKUP(Table1[[#This Row],[SKU]],'[1]All Skus'!$A:$Y,2,FALSE))="AKG",(VLOOKUP(Table1[[#This Row],[SKU]],'[1]All Skus'!$A:$Y,23,FALSE)),""))</f>
        <v>Compliant</v>
      </c>
      <c r="S306" s="26" t="str">
        <f>(IF((VLOOKUP(Table1[[#This Row],[SKU]],'[1]All Skus'!$A:$Y,2,FALSE))="AKG",(VLOOKUP(Table1[[#This Row],[SKU]],'[1]All Skus'!$A:$Y,24,FALSE)),""))</f>
        <v>https://www.akg.com/3446H00020.html</v>
      </c>
      <c r="T306" s="27">
        <v>304</v>
      </c>
    </row>
    <row r="307" spans="1:20" ht="16.2" customHeight="1" x14ac:dyDescent="0.3">
      <c r="A307" s="19" t="s">
        <v>324</v>
      </c>
      <c r="B307" s="20" t="str">
        <f>(IF((VLOOKUP(Table1[[#This Row],[SKU]],'[1]All Skus'!$A:$Y,2,FALSE))="AKG",(VLOOKUP(Table1[[#This Row],[SKU]],'[1]All Skus'!$A:$Y,3,FALSE)), ""))</f>
        <v>Headphones</v>
      </c>
      <c r="C307" s="21" t="str">
        <f>(IF((VLOOKUP(Table1[[#This Row],[SKU]],'[1]All Skus'!$A:$Y,2,FALSE))="AKG",(VLOOKUP(Table1[[#This Row],[SKU]],'[1]All Skus'!$A:$Y,4,FALSE)),""))</f>
        <v>HSD171</v>
      </c>
      <c r="D307" s="21" t="str">
        <f>(IF((VLOOKUP(Table1[[#This Row],[SKU]],'[1]All Skus'!$A:$Y,2,FALSE))="AKG",(VLOOKUP(Table1[[#This Row],[SKU]],'[1]All Skus'!$A:$Y,5,FALSE)),""))</f>
        <v>AT210030</v>
      </c>
      <c r="E307" s="21">
        <f>(IF((VLOOKUP(Table1[[#This Row],[SKU]],'[1]All Skus'!$A:$Y,2,FALSE))="AKG",(VLOOKUP(Table1[[#This Row],[SKU]],'[1]All Skus'!$A:$Y,6,FALSE)),""))</f>
        <v>0</v>
      </c>
      <c r="F307" s="21" t="str">
        <f>(IF((VLOOKUP(Table1[[#This Row],[SKU]],'[1]All Skus'!$A:$Y,2,FALSE))="AKG",(VLOOKUP(Table1[[#This Row],[SKU]],'[1]All Skus'!$A:$Y,7,FALSE)),""))</f>
        <v>Limited Quantity</v>
      </c>
      <c r="G307" s="22" t="str">
        <f>(IF((VLOOKUP(Table1[[#This Row],[SKU]],'[1]All Skus'!$A:$Y,2,FALSE))="AKG",(VLOOKUP(Table1[[#This Row],[SKU]],'[1]All Skus'!$A:$Y,8,FALSE)),""))</f>
        <v>Headset</v>
      </c>
      <c r="H307" s="22" t="str">
        <f>(IF((VLOOKUP(Table1[[#This Row],[SKU]],'[1]All Skus'!$A:$Y,2,FALSE))="AKG",(VLOOKUP(Table1[[#This Row],[SKU]],'[1]All Skus'!$A:$Y,9,FALSE)),""))</f>
        <v>Prof. closed-back headsets derived from K 171 headphones with dynamic mic for broadcast and recording use. Without muting function. MK HS cable not included.</v>
      </c>
      <c r="I307" s="23">
        <f>(IF((VLOOKUP(Table1[[#This Row],[SKU]],'[1]All Skus'!$A:$Y,2,FALSE))="AKG",(VLOOKUP(Table1[[#This Row],[SKU]],'[1]All Skus'!$A:$Y,10,FALSE)),""))</f>
        <v>470</v>
      </c>
      <c r="J307" s="23">
        <f>(IF((VLOOKUP(Table1[[#This Row],[SKU]],'[1]All Skus'!$A:$Y,2,FALSE))="AKG",(VLOOKUP(Table1[[#This Row],[SKU]],'[1]All Skus'!$A:$Y,11,FALSE)),""))</f>
        <v>375</v>
      </c>
      <c r="K307" s="24">
        <f>(IF((VLOOKUP(Table1[[#This Row],[SKU]],'[1]All Skus'!$A:$Y,2,FALSE))="AKG",(VLOOKUP(Table1[[#This Row],[SKU]],'[1]All Skus'!$A:$Y,16,FALSE)),""))</f>
        <v>885038028840</v>
      </c>
      <c r="L307" s="24">
        <f>(IF((VLOOKUP(Table1[[#This Row],[SKU]],'[1]All Skus'!$A:$Y,2,FALSE))="AKG",(VLOOKUP(Table1[[#This Row],[SKU]],'[1]All Skus'!$A:$Y,17,FALSE)),""))</f>
        <v>9002761028843</v>
      </c>
      <c r="M307" s="25">
        <f>(IF((VLOOKUP(Table1[[#This Row],[SKU]],'[1]All Skus'!$A:$Y,2,FALSE))="AKG",(VLOOKUP(Table1[[#This Row],[SKU]],'[1]All Skus'!$A:$Y,18,FALSE)),""))</f>
        <v>5</v>
      </c>
      <c r="N307" s="25">
        <f>(IF((VLOOKUP(Table1[[#This Row],[SKU]],'[1]All Skus'!$A:$Y,2,FALSE))="AKG",(VLOOKUP(Table1[[#This Row],[SKU]],'[1]All Skus'!$A:$Y,19,FALSE)),""))</f>
        <v>9</v>
      </c>
      <c r="O307" s="25">
        <f>(IF((VLOOKUP(Table1[[#This Row],[SKU]],'[1]All Skus'!$A:$Y,2,FALSE))="AKG",(VLOOKUP(Table1[[#This Row],[SKU]],'[1]All Skus'!$A:$Y,20,FALSE)),""))</f>
        <v>9</v>
      </c>
      <c r="P307" s="25">
        <f>(IF((VLOOKUP(Table1[[#This Row],[SKU]],'[1]All Skus'!$A:$Y,2,FALSE))="AKG",(VLOOKUP(Table1[[#This Row],[SKU]],'[1]All Skus'!$A:$Y,21,FALSE)),""))</f>
        <v>4.4000000000000004</v>
      </c>
      <c r="Q307" s="25" t="str">
        <f>(IF((VLOOKUP(Table1[[#This Row],[SKU]],'[1]All Skus'!$A:$Y,2,FALSE))="AKG",(VLOOKUP(Table1[[#This Row],[SKU]],'[1]All Skus'!$A:$Y,22,FALSE)),""))</f>
        <v>CN</v>
      </c>
      <c r="R307" s="25" t="str">
        <f>(IF((VLOOKUP(Table1[[#This Row],[SKU]],'[1]All Skus'!$A:$Y,2,FALSE))="AKG",(VLOOKUP(Table1[[#This Row],[SKU]],'[1]All Skus'!$A:$Y,23,FALSE)),""))</f>
        <v>Non Compliant</v>
      </c>
      <c r="S307" s="26" t="str">
        <f>(IF((VLOOKUP(Table1[[#This Row],[SKU]],'[1]All Skus'!$A:$Y,2,FALSE))="AKG",(VLOOKUP(Table1[[#This Row],[SKU]],'[1]All Skus'!$A:$Y,24,FALSE)),""))</f>
        <v>https://www.akg.com/2955X00260.html</v>
      </c>
      <c r="T307" s="27">
        <v>305</v>
      </c>
    </row>
    <row r="308" spans="1:20" ht="16.2" customHeight="1" x14ac:dyDescent="0.3">
      <c r="A308" s="19" t="s">
        <v>325</v>
      </c>
      <c r="B308" s="20" t="str">
        <f>(IF((VLOOKUP(Table1[[#This Row],[SKU]],'[1]All Skus'!$A:$Y,2,FALSE))="AKG",(VLOOKUP(Table1[[#This Row],[SKU]],'[1]All Skus'!$A:$Y,3,FALSE)), ""))</f>
        <v>Headphones</v>
      </c>
      <c r="C308" s="21" t="str">
        <f>(IF((VLOOKUP(Table1[[#This Row],[SKU]],'[1]All Skus'!$A:$Y,2,FALSE))="AKG",(VLOOKUP(Table1[[#This Row],[SKU]],'[1]All Skus'!$A:$Y,4,FALSE)),""))</f>
        <v>HSD271</v>
      </c>
      <c r="D308" s="21" t="str">
        <f>(IF((VLOOKUP(Table1[[#This Row],[SKU]],'[1]All Skus'!$A:$Y,2,FALSE))="AKG",(VLOOKUP(Table1[[#This Row],[SKU]],'[1]All Skus'!$A:$Y,5,FALSE)),""))</f>
        <v>AT210030</v>
      </c>
      <c r="E308" s="21">
        <f>(IF((VLOOKUP(Table1[[#This Row],[SKU]],'[1]All Skus'!$A:$Y,2,FALSE))="AKG",(VLOOKUP(Table1[[#This Row],[SKU]],'[1]All Skus'!$A:$Y,6,FALSE)),""))</f>
        <v>0</v>
      </c>
      <c r="F308" s="21">
        <f>(IF((VLOOKUP(Table1[[#This Row],[SKU]],'[1]All Skus'!$A:$Y,2,FALSE))="AKG",(VLOOKUP(Table1[[#This Row],[SKU]],'[1]All Skus'!$A:$Y,7,FALSE)),""))</f>
        <v>0</v>
      </c>
      <c r="G308" s="22" t="str">
        <f>(IF((VLOOKUP(Table1[[#This Row],[SKU]],'[1]All Skus'!$A:$Y,2,FALSE))="AKG",(VLOOKUP(Table1[[#This Row],[SKU]],'[1]All Skus'!$A:$Y,8,FALSE)),""))</f>
        <v>Headset</v>
      </c>
      <c r="H308" s="22" t="str">
        <f>(IF((VLOOKUP(Table1[[#This Row],[SKU]],'[1]All Skus'!$A:$Y,2,FALSE))="AKG",(VLOOKUP(Table1[[#This Row],[SKU]],'[1]All Skus'!$A:$Y,9,FALSE)),""))</f>
        <v>Prof. closed-back headsets derived from K 271 headphones with dynamic mic for broadcast and recording use. Without muting function. MK HS cable not included.</v>
      </c>
      <c r="I308" s="23">
        <f>(IF((VLOOKUP(Table1[[#This Row],[SKU]],'[1]All Skus'!$A:$Y,2,FALSE))="AKG",(VLOOKUP(Table1[[#This Row],[SKU]],'[1]All Skus'!$A:$Y,10,FALSE)),""))</f>
        <v>435</v>
      </c>
      <c r="J308" s="23">
        <f>(IF((VLOOKUP(Table1[[#This Row],[SKU]],'[1]All Skus'!$A:$Y,2,FALSE))="AKG",(VLOOKUP(Table1[[#This Row],[SKU]],'[1]All Skus'!$A:$Y,11,FALSE)),""))</f>
        <v>349</v>
      </c>
      <c r="K308" s="24">
        <f>(IF((VLOOKUP(Table1[[#This Row],[SKU]],'[1]All Skus'!$A:$Y,2,FALSE))="AKG",(VLOOKUP(Table1[[#This Row],[SKU]],'[1]All Skus'!$A:$Y,16,FALSE)),""))</f>
        <v>885038028857</v>
      </c>
      <c r="L308" s="24">
        <f>(IF((VLOOKUP(Table1[[#This Row],[SKU]],'[1]All Skus'!$A:$Y,2,FALSE))="AKG",(VLOOKUP(Table1[[#This Row],[SKU]],'[1]All Skus'!$A:$Y,17,FALSE)),""))</f>
        <v>9002761028850</v>
      </c>
      <c r="M308" s="25">
        <f>(IF((VLOOKUP(Table1[[#This Row],[SKU]],'[1]All Skus'!$A:$Y,2,FALSE))="AKG",(VLOOKUP(Table1[[#This Row],[SKU]],'[1]All Skus'!$A:$Y,18,FALSE)),""))</f>
        <v>4.5</v>
      </c>
      <c r="N308" s="25">
        <f>(IF((VLOOKUP(Table1[[#This Row],[SKU]],'[1]All Skus'!$A:$Y,2,FALSE))="AKG",(VLOOKUP(Table1[[#This Row],[SKU]],'[1]All Skus'!$A:$Y,19,FALSE)),""))</f>
        <v>9</v>
      </c>
      <c r="O308" s="25">
        <f>(IF((VLOOKUP(Table1[[#This Row],[SKU]],'[1]All Skus'!$A:$Y,2,FALSE))="AKG",(VLOOKUP(Table1[[#This Row],[SKU]],'[1]All Skus'!$A:$Y,20,FALSE)),""))</f>
        <v>9</v>
      </c>
      <c r="P308" s="25">
        <f>(IF((VLOOKUP(Table1[[#This Row],[SKU]],'[1]All Skus'!$A:$Y,2,FALSE))="AKG",(VLOOKUP(Table1[[#This Row],[SKU]],'[1]All Skus'!$A:$Y,21,FALSE)),""))</f>
        <v>4.4000000000000004</v>
      </c>
      <c r="Q308" s="25" t="str">
        <f>(IF((VLOOKUP(Table1[[#This Row],[SKU]],'[1]All Skus'!$A:$Y,2,FALSE))="AKG",(VLOOKUP(Table1[[#This Row],[SKU]],'[1]All Skus'!$A:$Y,22,FALSE)),""))</f>
        <v>HU</v>
      </c>
      <c r="R308" s="25" t="str">
        <f>(IF((VLOOKUP(Table1[[#This Row],[SKU]],'[1]All Skus'!$A:$Y,2,FALSE))="AKG",(VLOOKUP(Table1[[#This Row],[SKU]],'[1]All Skus'!$A:$Y,23,FALSE)),""))</f>
        <v>Compliant</v>
      </c>
      <c r="S308" s="26" t="str">
        <f>(IF((VLOOKUP(Table1[[#This Row],[SKU]],'[1]All Skus'!$A:$Y,2,FALSE))="AKG",(VLOOKUP(Table1[[#This Row],[SKU]],'[1]All Skus'!$A:$Y,24,FALSE)),""))</f>
        <v>https://www.akg.com/2955X00270.html</v>
      </c>
      <c r="T308" s="27">
        <v>306</v>
      </c>
    </row>
    <row r="309" spans="1:20" ht="16.2" customHeight="1" x14ac:dyDescent="0.3">
      <c r="A309" s="19" t="s">
        <v>326</v>
      </c>
      <c r="B309" s="20" t="str">
        <f>(IF((VLOOKUP(Table1[[#This Row],[SKU]],'[1]All Skus'!$A:$Y,2,FALSE))="AKG",(VLOOKUP(Table1[[#This Row],[SKU]],'[1]All Skus'!$A:$Y,3,FALSE)), ""))</f>
        <v>Headphones</v>
      </c>
      <c r="C309" s="21" t="str">
        <f>(IF((VLOOKUP(Table1[[#This Row],[SKU]],'[1]All Skus'!$A:$Y,2,FALSE))="AKG",(VLOOKUP(Table1[[#This Row],[SKU]],'[1]All Skus'!$A:$Y,4,FALSE)),""))</f>
        <v>HSC171</v>
      </c>
      <c r="D309" s="21" t="str">
        <f>(IF((VLOOKUP(Table1[[#This Row],[SKU]],'[1]All Skus'!$A:$Y,2,FALSE))="AKG",(VLOOKUP(Table1[[#This Row],[SKU]],'[1]All Skus'!$A:$Y,5,FALSE)),""))</f>
        <v>AT210030</v>
      </c>
      <c r="E309" s="21">
        <f>(IF((VLOOKUP(Table1[[#This Row],[SKU]],'[1]All Skus'!$A:$Y,2,FALSE))="AKG",(VLOOKUP(Table1[[#This Row],[SKU]],'[1]All Skus'!$A:$Y,6,FALSE)),""))</f>
        <v>0</v>
      </c>
      <c r="F309" s="21" t="str">
        <f>(IF((VLOOKUP(Table1[[#This Row],[SKU]],'[1]All Skus'!$A:$Y,2,FALSE))="AKG",(VLOOKUP(Table1[[#This Row],[SKU]],'[1]All Skus'!$A:$Y,7,FALSE)),""))</f>
        <v>Limited Quantity</v>
      </c>
      <c r="G309" s="22" t="str">
        <f>(IF((VLOOKUP(Table1[[#This Row],[SKU]],'[1]All Skus'!$A:$Y,2,FALSE))="AKG",(VLOOKUP(Table1[[#This Row],[SKU]],'[1]All Skus'!$A:$Y,8,FALSE)),""))</f>
        <v>Headset</v>
      </c>
      <c r="H309" s="22" t="str">
        <f>(IF((VLOOKUP(Table1[[#This Row],[SKU]],'[1]All Skus'!$A:$Y,2,FALSE))="AKG",(VLOOKUP(Table1[[#This Row],[SKU]],'[1]All Skus'!$A:$Y,9,FALSE)),""))</f>
        <v>Prof. closed-back headsets derived from K 171 headphones with condenser mic for broadcast and recording use. Automatic mic and headphone muting function via mute switch. MK HS cable not included.</v>
      </c>
      <c r="I309" s="23">
        <f>(IF((VLOOKUP(Table1[[#This Row],[SKU]],'[1]All Skus'!$A:$Y,2,FALSE))="AKG",(VLOOKUP(Table1[[#This Row],[SKU]],'[1]All Skus'!$A:$Y,10,FALSE)),""))</f>
        <v>460</v>
      </c>
      <c r="J309" s="23">
        <f>(IF((VLOOKUP(Table1[[#This Row],[SKU]],'[1]All Skus'!$A:$Y,2,FALSE))="AKG",(VLOOKUP(Table1[[#This Row],[SKU]],'[1]All Skus'!$A:$Y,11,FALSE)),""))</f>
        <v>370</v>
      </c>
      <c r="K309" s="24">
        <f>(IF((VLOOKUP(Table1[[#This Row],[SKU]],'[1]All Skus'!$A:$Y,2,FALSE))="AKG",(VLOOKUP(Table1[[#This Row],[SKU]],'[1]All Skus'!$A:$Y,16,FALSE)),""))</f>
        <v>885038028864</v>
      </c>
      <c r="L309" s="24">
        <f>(IF((VLOOKUP(Table1[[#This Row],[SKU]],'[1]All Skus'!$A:$Y,2,FALSE))="AKG",(VLOOKUP(Table1[[#This Row],[SKU]],'[1]All Skus'!$A:$Y,17,FALSE)),""))</f>
        <v>9002761028867</v>
      </c>
      <c r="M309" s="25">
        <f>(IF((VLOOKUP(Table1[[#This Row],[SKU]],'[1]All Skus'!$A:$Y,2,FALSE))="AKG",(VLOOKUP(Table1[[#This Row],[SKU]],'[1]All Skus'!$A:$Y,18,FALSE)),""))</f>
        <v>5</v>
      </c>
      <c r="N309" s="25">
        <f>(IF((VLOOKUP(Table1[[#This Row],[SKU]],'[1]All Skus'!$A:$Y,2,FALSE))="AKG",(VLOOKUP(Table1[[#This Row],[SKU]],'[1]All Skus'!$A:$Y,19,FALSE)),""))</f>
        <v>9</v>
      </c>
      <c r="O309" s="25">
        <f>(IF((VLOOKUP(Table1[[#This Row],[SKU]],'[1]All Skus'!$A:$Y,2,FALSE))="AKG",(VLOOKUP(Table1[[#This Row],[SKU]],'[1]All Skus'!$A:$Y,20,FALSE)),""))</f>
        <v>9</v>
      </c>
      <c r="P309" s="25">
        <f>(IF((VLOOKUP(Table1[[#This Row],[SKU]],'[1]All Skus'!$A:$Y,2,FALSE))="AKG",(VLOOKUP(Table1[[#This Row],[SKU]],'[1]All Skus'!$A:$Y,21,FALSE)),""))</f>
        <v>4.4000000000000004</v>
      </c>
      <c r="Q309" s="25" t="str">
        <f>(IF((VLOOKUP(Table1[[#This Row],[SKU]],'[1]All Skus'!$A:$Y,2,FALSE))="AKG",(VLOOKUP(Table1[[#This Row],[SKU]],'[1]All Skus'!$A:$Y,22,FALSE)),""))</f>
        <v>CN</v>
      </c>
      <c r="R309" s="25" t="str">
        <f>(IF((VLOOKUP(Table1[[#This Row],[SKU]],'[1]All Skus'!$A:$Y,2,FALSE))="AKG",(VLOOKUP(Table1[[#This Row],[SKU]],'[1]All Skus'!$A:$Y,23,FALSE)),""))</f>
        <v>Non Compliant</v>
      </c>
      <c r="S309" s="26" t="str">
        <f>(IF((VLOOKUP(Table1[[#This Row],[SKU]],'[1]All Skus'!$A:$Y,2,FALSE))="AKG",(VLOOKUP(Table1[[#This Row],[SKU]],'[1]All Skus'!$A:$Y,24,FALSE)),""))</f>
        <v>https://www.akg.com/2955X00280.html</v>
      </c>
      <c r="T309" s="27">
        <v>307</v>
      </c>
    </row>
    <row r="310" spans="1:20" ht="15" customHeight="1" x14ac:dyDescent="0.3">
      <c r="A310" s="19" t="s">
        <v>327</v>
      </c>
      <c r="B310" s="20" t="str">
        <f>(IF((VLOOKUP(Table1[[#This Row],[SKU]],'[1]All Skus'!$A:$Y,2,FALSE))="AKG",(VLOOKUP(Table1[[#This Row],[SKU]],'[1]All Skus'!$A:$Y,3,FALSE)), ""))</f>
        <v>Headphones</v>
      </c>
      <c r="C310" s="21" t="str">
        <f>(IF((VLOOKUP(Table1[[#This Row],[SKU]],'[1]All Skus'!$A:$Y,2,FALSE))="AKG",(VLOOKUP(Table1[[#This Row],[SKU]],'[1]All Skus'!$A:$Y,4,FALSE)),""))</f>
        <v>HSC271</v>
      </c>
      <c r="D310" s="21" t="str">
        <f>(IF((VLOOKUP(Table1[[#This Row],[SKU]],'[1]All Skus'!$A:$Y,2,FALSE))="AKG",(VLOOKUP(Table1[[#This Row],[SKU]],'[1]All Skus'!$A:$Y,5,FALSE)),""))</f>
        <v>AT210030</v>
      </c>
      <c r="E310" s="21">
        <f>(IF((VLOOKUP(Table1[[#This Row],[SKU]],'[1]All Skus'!$A:$Y,2,FALSE))="AKG",(VLOOKUP(Table1[[#This Row],[SKU]],'[1]All Skus'!$A:$Y,6,FALSE)),""))</f>
        <v>0</v>
      </c>
      <c r="F310" s="21">
        <f>(IF((VLOOKUP(Table1[[#This Row],[SKU]],'[1]All Skus'!$A:$Y,2,FALSE))="AKG",(VLOOKUP(Table1[[#This Row],[SKU]],'[1]All Skus'!$A:$Y,7,FALSE)),""))</f>
        <v>0</v>
      </c>
      <c r="G310" s="22" t="str">
        <f>(IF((VLOOKUP(Table1[[#This Row],[SKU]],'[1]All Skus'!$A:$Y,2,FALSE))="AKG",(VLOOKUP(Table1[[#This Row],[SKU]],'[1]All Skus'!$A:$Y,8,FALSE)),""))</f>
        <v>Headset</v>
      </c>
      <c r="H310" s="22" t="str">
        <f>(IF((VLOOKUP(Table1[[#This Row],[SKU]],'[1]All Skus'!$A:$Y,2,FALSE))="AKG",(VLOOKUP(Table1[[#This Row],[SKU]],'[1]All Skus'!$A:$Y,9,FALSE)),""))</f>
        <v>Prof. closed-back headsets derived from K 271 headphones with condenser mic for broadcast and recording use. Without muting function. MK HS cable not included.</v>
      </c>
      <c r="I310" s="23">
        <f>(IF((VLOOKUP(Table1[[#This Row],[SKU]],'[1]All Skus'!$A:$Y,2,FALSE))="AKG",(VLOOKUP(Table1[[#This Row],[SKU]],'[1]All Skus'!$A:$Y,10,FALSE)),""))</f>
        <v>425</v>
      </c>
      <c r="J310" s="23">
        <f>(IF((VLOOKUP(Table1[[#This Row],[SKU]],'[1]All Skus'!$A:$Y,2,FALSE))="AKG",(VLOOKUP(Table1[[#This Row],[SKU]],'[1]All Skus'!$A:$Y,11,FALSE)),""))</f>
        <v>339</v>
      </c>
      <c r="K310" s="24">
        <f>(IF((VLOOKUP(Table1[[#This Row],[SKU]],'[1]All Skus'!$A:$Y,2,FALSE))="AKG",(VLOOKUP(Table1[[#This Row],[SKU]],'[1]All Skus'!$A:$Y,16,FALSE)),""))</f>
        <v>885038028871</v>
      </c>
      <c r="L310" s="24">
        <f>(IF((VLOOKUP(Table1[[#This Row],[SKU]],'[1]All Skus'!$A:$Y,2,FALSE))="AKG",(VLOOKUP(Table1[[#This Row],[SKU]],'[1]All Skus'!$A:$Y,17,FALSE)),""))</f>
        <v>9002761028874</v>
      </c>
      <c r="M310" s="25">
        <f>(IF((VLOOKUP(Table1[[#This Row],[SKU]],'[1]All Skus'!$A:$Y,2,FALSE))="AKG",(VLOOKUP(Table1[[#This Row],[SKU]],'[1]All Skus'!$A:$Y,18,FALSE)),""))</f>
        <v>5</v>
      </c>
      <c r="N310" s="25">
        <f>(IF((VLOOKUP(Table1[[#This Row],[SKU]],'[1]All Skus'!$A:$Y,2,FALSE))="AKG",(VLOOKUP(Table1[[#This Row],[SKU]],'[1]All Skus'!$A:$Y,19,FALSE)),""))</f>
        <v>9</v>
      </c>
      <c r="O310" s="25">
        <f>(IF((VLOOKUP(Table1[[#This Row],[SKU]],'[1]All Skus'!$A:$Y,2,FALSE))="AKG",(VLOOKUP(Table1[[#This Row],[SKU]],'[1]All Skus'!$A:$Y,20,FALSE)),""))</f>
        <v>9</v>
      </c>
      <c r="P310" s="25">
        <f>(IF((VLOOKUP(Table1[[#This Row],[SKU]],'[1]All Skus'!$A:$Y,2,FALSE))="AKG",(VLOOKUP(Table1[[#This Row],[SKU]],'[1]All Skus'!$A:$Y,21,FALSE)),""))</f>
        <v>4.4000000000000004</v>
      </c>
      <c r="Q310" s="25" t="str">
        <f>(IF((VLOOKUP(Table1[[#This Row],[SKU]],'[1]All Skus'!$A:$Y,2,FALSE))="AKG",(VLOOKUP(Table1[[#This Row],[SKU]],'[1]All Skus'!$A:$Y,22,FALSE)),""))</f>
        <v>HU</v>
      </c>
      <c r="R310" s="25" t="str">
        <f>(IF((VLOOKUP(Table1[[#This Row],[SKU]],'[1]All Skus'!$A:$Y,2,FALSE))="AKG",(VLOOKUP(Table1[[#This Row],[SKU]],'[1]All Skus'!$A:$Y,23,FALSE)),""))</f>
        <v>Compliant</v>
      </c>
      <c r="S310" s="26" t="str">
        <f>(IF((VLOOKUP(Table1[[#This Row],[SKU]],'[1]All Skus'!$A:$Y,2,FALSE))="AKG",(VLOOKUP(Table1[[#This Row],[SKU]],'[1]All Skus'!$A:$Y,24,FALSE)),""))</f>
        <v>https://www.akg.com/2955X00290.html</v>
      </c>
      <c r="T310" s="27">
        <v>308</v>
      </c>
    </row>
    <row r="311" spans="1:20" ht="15" customHeight="1" x14ac:dyDescent="0.3">
      <c r="A311" s="19" t="s">
        <v>328</v>
      </c>
      <c r="B311" s="20" t="str">
        <f>(IF((VLOOKUP(Table1[[#This Row],[SKU]],'[1]All Skus'!$A:$Y,2,FALSE))="AKG",(VLOOKUP(Table1[[#This Row],[SKU]],'[1]All Skus'!$A:$Y,3,FALSE)), ""))</f>
        <v>Headphones</v>
      </c>
      <c r="C311" s="21" t="str">
        <f>(IF((VLOOKUP(Table1[[#This Row],[SKU]],'[1]All Skus'!$A:$Y,2,FALSE))="AKG",(VLOOKUP(Table1[[#This Row],[SKU]],'[1]All Skus'!$A:$Y,4,FALSE)),""))</f>
        <v>HSC171 Studio Set</v>
      </c>
      <c r="D311" s="21">
        <f>(IF((VLOOKUP(Table1[[#This Row],[SKU]],'[1]All Skus'!$A:$Y,2,FALSE))="AKG",(VLOOKUP(Table1[[#This Row],[SKU]],'[1]All Skus'!$A:$Y,5,FALSE)),""))</f>
        <v>0</v>
      </c>
      <c r="E311" s="21">
        <f>(IF((VLOOKUP(Table1[[#This Row],[SKU]],'[1]All Skus'!$A:$Y,2,FALSE))="AKG",(VLOOKUP(Table1[[#This Row],[SKU]],'[1]All Skus'!$A:$Y,6,FALSE)),""))</f>
        <v>0</v>
      </c>
      <c r="F311" s="21" t="str">
        <f>(IF((VLOOKUP(Table1[[#This Row],[SKU]],'[1]All Skus'!$A:$Y,2,FALSE))="AKG",(VLOOKUP(Table1[[#This Row],[SKU]],'[1]All Skus'!$A:$Y,7,FALSE)),""))</f>
        <v>Limited Quantity</v>
      </c>
      <c r="G311" s="22">
        <f>(IF((VLOOKUP(Table1[[#This Row],[SKU]],'[1]All Skus'!$A:$Y,2,FALSE))="AKG",(VLOOKUP(Table1[[#This Row],[SKU]],'[1]All Skus'!$A:$Y,8,FALSE)),""))</f>
        <v>0</v>
      </c>
      <c r="H311" s="22">
        <f>(IF((VLOOKUP(Table1[[#This Row],[SKU]],'[1]All Skus'!$A:$Y,2,FALSE))="AKG",(VLOOKUP(Table1[[#This Row],[SKU]],'[1]All Skus'!$A:$Y,9,FALSE)),""))</f>
        <v>0</v>
      </c>
      <c r="I311" s="23">
        <f>(IF((VLOOKUP(Table1[[#This Row],[SKU]],'[1]All Skus'!$A:$Y,2,FALSE))="AKG",(VLOOKUP(Table1[[#This Row],[SKU]],'[1]All Skus'!$A:$Y,10,FALSE)),""))</f>
        <v>435</v>
      </c>
      <c r="J311" s="23">
        <f>(IF((VLOOKUP(Table1[[#This Row],[SKU]],'[1]All Skus'!$A:$Y,2,FALSE))="AKG",(VLOOKUP(Table1[[#This Row],[SKU]],'[1]All Skus'!$A:$Y,11,FALSE)),""))</f>
        <v>350</v>
      </c>
      <c r="K311" s="24">
        <f>(IF((VLOOKUP(Table1[[#This Row],[SKU]],'[1]All Skus'!$A:$Y,2,FALSE))="AKG",(VLOOKUP(Table1[[#This Row],[SKU]],'[1]All Skus'!$A:$Y,16,FALSE)),""))</f>
        <v>885038039679</v>
      </c>
      <c r="L311" s="24">
        <f>(IF((VLOOKUP(Table1[[#This Row],[SKU]],'[1]All Skus'!$A:$Y,2,FALSE))="AKG",(VLOOKUP(Table1[[#This Row],[SKU]],'[1]All Skus'!$A:$Y,17,FALSE)),""))</f>
        <v>9002761039672</v>
      </c>
      <c r="M311" s="25">
        <f>(IF((VLOOKUP(Table1[[#This Row],[SKU]],'[1]All Skus'!$A:$Y,2,FALSE))="AKG",(VLOOKUP(Table1[[#This Row],[SKU]],'[1]All Skus'!$A:$Y,18,FALSE)),""))</f>
        <v>9.5</v>
      </c>
      <c r="N311" s="25">
        <f>(IF((VLOOKUP(Table1[[#This Row],[SKU]],'[1]All Skus'!$A:$Y,2,FALSE))="AKG",(VLOOKUP(Table1[[#This Row],[SKU]],'[1]All Skus'!$A:$Y,19,FALSE)),""))</f>
        <v>4.5</v>
      </c>
      <c r="O311" s="25">
        <f>(IF((VLOOKUP(Table1[[#This Row],[SKU]],'[1]All Skus'!$A:$Y,2,FALSE))="AKG",(VLOOKUP(Table1[[#This Row],[SKU]],'[1]All Skus'!$A:$Y,20,FALSE)),""))</f>
        <v>9</v>
      </c>
      <c r="P311" s="25">
        <f>(IF((VLOOKUP(Table1[[#This Row],[SKU]],'[1]All Skus'!$A:$Y,2,FALSE))="AKG",(VLOOKUP(Table1[[#This Row],[SKU]],'[1]All Skus'!$A:$Y,21,FALSE)),""))</f>
        <v>7.88</v>
      </c>
      <c r="Q311" s="25" t="str">
        <f>(IF((VLOOKUP(Table1[[#This Row],[SKU]],'[1]All Skus'!$A:$Y,2,FALSE))="AKG",(VLOOKUP(Table1[[#This Row],[SKU]],'[1]All Skus'!$A:$Y,22,FALSE)),""))</f>
        <v>HU</v>
      </c>
      <c r="R311" s="25" t="str">
        <f>(IF((VLOOKUP(Table1[[#This Row],[SKU]],'[1]All Skus'!$A:$Y,2,FALSE))="AKG",(VLOOKUP(Table1[[#This Row],[SKU]],'[1]All Skus'!$A:$Y,23,FALSE)),""))</f>
        <v>Compliant</v>
      </c>
      <c r="S311" s="26" t="str">
        <f>(IF((VLOOKUP(Table1[[#This Row],[SKU]],'[1]All Skus'!$A:$Y,2,FALSE))="AKG",(VLOOKUP(Table1[[#This Row],[SKU]],'[1]All Skus'!$A:$Y,24,FALSE)),""))</f>
        <v>https://www.akg.com/2955X00310.html</v>
      </c>
      <c r="T311" s="27">
        <v>309</v>
      </c>
    </row>
    <row r="312" spans="1:20" ht="15" customHeight="1" x14ac:dyDescent="0.3">
      <c r="A312" s="19" t="s">
        <v>329</v>
      </c>
      <c r="B312" s="20" t="str">
        <f>(IF((VLOOKUP(Table1[[#This Row],[SKU]],'[1]All Skus'!$A:$Y,2,FALSE))="AKG",(VLOOKUP(Table1[[#This Row],[SKU]],'[1]All Skus'!$A:$Y,3,FALSE)), ""))</f>
        <v>Headphones</v>
      </c>
      <c r="C312" s="21" t="str">
        <f>(IF((VLOOKUP(Table1[[#This Row],[SKU]],'[1]All Skus'!$A:$Y,2,FALSE))="AKG",(VLOOKUP(Table1[[#This Row],[SKU]],'[1]All Skus'!$A:$Y,4,FALSE)),""))</f>
        <v>HSD271 Studio Set</v>
      </c>
      <c r="D312" s="21" t="str">
        <f>(IF((VLOOKUP(Table1[[#This Row],[SKU]],'[1]All Skus'!$A:$Y,2,FALSE))="AKG",(VLOOKUP(Table1[[#This Row],[SKU]],'[1]All Skus'!$A:$Y,5,FALSE)),""))</f>
        <v>AT110020</v>
      </c>
      <c r="E312" s="21">
        <f>(IF((VLOOKUP(Table1[[#This Row],[SKU]],'[1]All Skus'!$A:$Y,2,FALSE))="AKG",(VLOOKUP(Table1[[#This Row],[SKU]],'[1]All Skus'!$A:$Y,6,FALSE)),""))</f>
        <v>0</v>
      </c>
      <c r="F312" s="21">
        <f>(IF((VLOOKUP(Table1[[#This Row],[SKU]],'[1]All Skus'!$A:$Y,2,FALSE))="AKG",(VLOOKUP(Table1[[#This Row],[SKU]],'[1]All Skus'!$A:$Y,7,FALSE)),""))</f>
        <v>0</v>
      </c>
      <c r="G312" s="22" t="str">
        <f>(IF((VLOOKUP(Table1[[#This Row],[SKU]],'[1]All Skus'!$A:$Y,2,FALSE))="AKG",(VLOOKUP(Table1[[#This Row],[SKU]],'[1]All Skus'!$A:$Y,8,FALSE)),""))</f>
        <v>Headset</v>
      </c>
      <c r="H312" s="22" t="str">
        <f>(IF((VLOOKUP(Table1[[#This Row],[SKU]],'[1]All Skus'!$A:$Y,2,FALSE))="AKG",(VLOOKUP(Table1[[#This Row],[SKU]],'[1]All Skus'!$A:$Y,9,FALSE)),""))</f>
        <v>High-Performance conference headset</v>
      </c>
      <c r="I312" s="23">
        <f>(IF((VLOOKUP(Table1[[#This Row],[SKU]],'[1]All Skus'!$A:$Y,2,FALSE))="AKG",(VLOOKUP(Table1[[#This Row],[SKU]],'[1]All Skus'!$A:$Y,10,FALSE)),""))</f>
        <v>450</v>
      </c>
      <c r="J312" s="23">
        <f>(IF((VLOOKUP(Table1[[#This Row],[SKU]],'[1]All Skus'!$A:$Y,2,FALSE))="AKG",(VLOOKUP(Table1[[#This Row],[SKU]],'[1]All Skus'!$A:$Y,11,FALSE)),""))</f>
        <v>360</v>
      </c>
      <c r="K312" s="24">
        <f>(IF((VLOOKUP(Table1[[#This Row],[SKU]],'[1]All Skus'!$A:$Y,2,FALSE))="AKG",(VLOOKUP(Table1[[#This Row],[SKU]],'[1]All Skus'!$A:$Y,16,FALSE)),""))</f>
        <v>885038039686</v>
      </c>
      <c r="L312" s="24">
        <f>(IF((VLOOKUP(Table1[[#This Row],[SKU]],'[1]All Skus'!$A:$Y,2,FALSE))="AKG",(VLOOKUP(Table1[[#This Row],[SKU]],'[1]All Skus'!$A:$Y,17,FALSE)),""))</f>
        <v>9002761039689</v>
      </c>
      <c r="M312" s="25">
        <f>(IF((VLOOKUP(Table1[[#This Row],[SKU]],'[1]All Skus'!$A:$Y,2,FALSE))="AKG",(VLOOKUP(Table1[[#This Row],[SKU]],'[1]All Skus'!$A:$Y,18,FALSE)),""))</f>
        <v>9</v>
      </c>
      <c r="N312" s="25">
        <f>(IF((VLOOKUP(Table1[[#This Row],[SKU]],'[1]All Skus'!$A:$Y,2,FALSE))="AKG",(VLOOKUP(Table1[[#This Row],[SKU]],'[1]All Skus'!$A:$Y,19,FALSE)),""))</f>
        <v>4.5</v>
      </c>
      <c r="O312" s="25">
        <f>(IF((VLOOKUP(Table1[[#This Row],[SKU]],'[1]All Skus'!$A:$Y,2,FALSE))="AKG",(VLOOKUP(Table1[[#This Row],[SKU]],'[1]All Skus'!$A:$Y,20,FALSE)),""))</f>
        <v>9</v>
      </c>
      <c r="P312" s="25">
        <f>(IF((VLOOKUP(Table1[[#This Row],[SKU]],'[1]All Skus'!$A:$Y,2,FALSE))="AKG",(VLOOKUP(Table1[[#This Row],[SKU]],'[1]All Skus'!$A:$Y,21,FALSE)),""))</f>
        <v>7.88</v>
      </c>
      <c r="Q312" s="25" t="str">
        <f>(IF((VLOOKUP(Table1[[#This Row],[SKU]],'[1]All Skus'!$A:$Y,2,FALSE))="AKG",(VLOOKUP(Table1[[#This Row],[SKU]],'[1]All Skus'!$A:$Y,22,FALSE)),""))</f>
        <v>HU</v>
      </c>
      <c r="R312" s="25" t="str">
        <f>(IF((VLOOKUP(Table1[[#This Row],[SKU]],'[1]All Skus'!$A:$Y,2,FALSE))="AKG",(VLOOKUP(Table1[[#This Row],[SKU]],'[1]All Skus'!$A:$Y,23,FALSE)),""))</f>
        <v>Compliant</v>
      </c>
      <c r="S312" s="26" t="str">
        <f>(IF((VLOOKUP(Table1[[#This Row],[SKU]],'[1]All Skus'!$A:$Y,2,FALSE))="AKG",(VLOOKUP(Table1[[#This Row],[SKU]],'[1]All Skus'!$A:$Y,24,FALSE)),""))</f>
        <v>https://www.akg.com/2955X00320.html</v>
      </c>
      <c r="T312" s="27">
        <v>310</v>
      </c>
    </row>
    <row r="313" spans="1:20" ht="15" customHeight="1" x14ac:dyDescent="0.3">
      <c r="A313" s="19" t="s">
        <v>330</v>
      </c>
      <c r="B313" s="20" t="str">
        <f>(IF((VLOOKUP(Table1[[#This Row],[SKU]],'[1]All Skus'!$A:$Y,2,FALSE))="AKG",(VLOOKUP(Table1[[#This Row],[SKU]],'[1]All Skus'!$A:$Y,3,FALSE)), ""))</f>
        <v>Headphones</v>
      </c>
      <c r="C313" s="21" t="str">
        <f>(IF((VLOOKUP(Table1[[#This Row],[SKU]],'[1]All Skus'!$A:$Y,2,FALSE))="AKG",(VLOOKUP(Table1[[#This Row],[SKU]],'[1]All Skus'!$A:$Y,4,FALSE)),""))</f>
        <v>HSC271 Studio Set</v>
      </c>
      <c r="D313" s="21" t="str">
        <f>(IF((VLOOKUP(Table1[[#This Row],[SKU]],'[1]All Skus'!$A:$Y,2,FALSE))="AKG",(VLOOKUP(Table1[[#This Row],[SKU]],'[1]All Skus'!$A:$Y,5,FALSE)),""))</f>
        <v>AT110020</v>
      </c>
      <c r="E313" s="21">
        <f>(IF((VLOOKUP(Table1[[#This Row],[SKU]],'[1]All Skus'!$A:$Y,2,FALSE))="AKG",(VLOOKUP(Table1[[#This Row],[SKU]],'[1]All Skus'!$A:$Y,6,FALSE)),""))</f>
        <v>0</v>
      </c>
      <c r="F313" s="21">
        <f>(IF((VLOOKUP(Table1[[#This Row],[SKU]],'[1]All Skus'!$A:$Y,2,FALSE))="AKG",(VLOOKUP(Table1[[#This Row],[SKU]],'[1]All Skus'!$A:$Y,7,FALSE)),""))</f>
        <v>0</v>
      </c>
      <c r="G313" s="22">
        <f>(IF((VLOOKUP(Table1[[#This Row],[SKU]],'[1]All Skus'!$A:$Y,2,FALSE))="AKG",(VLOOKUP(Table1[[#This Row],[SKU]],'[1]All Skus'!$A:$Y,8,FALSE)),""))</f>
        <v>0</v>
      </c>
      <c r="H313" s="22">
        <f>(IF((VLOOKUP(Table1[[#This Row],[SKU]],'[1]All Skus'!$A:$Y,2,FALSE))="AKG",(VLOOKUP(Table1[[#This Row],[SKU]],'[1]All Skus'!$A:$Y,9,FALSE)),""))</f>
        <v>0</v>
      </c>
      <c r="I313" s="23">
        <f>(IF((VLOOKUP(Table1[[#This Row],[SKU]],'[1]All Skus'!$A:$Y,2,FALSE))="AKG",(VLOOKUP(Table1[[#This Row],[SKU]],'[1]All Skus'!$A:$Y,10,FALSE)),""))</f>
        <v>450</v>
      </c>
      <c r="J313" s="23">
        <f>(IF((VLOOKUP(Table1[[#This Row],[SKU]],'[1]All Skus'!$A:$Y,2,FALSE))="AKG",(VLOOKUP(Table1[[#This Row],[SKU]],'[1]All Skus'!$A:$Y,11,FALSE)),""))</f>
        <v>360</v>
      </c>
      <c r="K313" s="24">
        <f>(IF((VLOOKUP(Table1[[#This Row],[SKU]],'[1]All Skus'!$A:$Y,2,FALSE))="AKG",(VLOOKUP(Table1[[#This Row],[SKU]],'[1]All Skus'!$A:$Y,16,FALSE)),""))</f>
        <v>885038039693</v>
      </c>
      <c r="L313" s="24">
        <f>(IF((VLOOKUP(Table1[[#This Row],[SKU]],'[1]All Skus'!$A:$Y,2,FALSE))="AKG",(VLOOKUP(Table1[[#This Row],[SKU]],'[1]All Skus'!$A:$Y,17,FALSE)),""))</f>
        <v>9002761039696</v>
      </c>
      <c r="M313" s="25">
        <f>(IF((VLOOKUP(Table1[[#This Row],[SKU]],'[1]All Skus'!$A:$Y,2,FALSE))="AKG",(VLOOKUP(Table1[[#This Row],[SKU]],'[1]All Skus'!$A:$Y,18,FALSE)),""))</f>
        <v>5</v>
      </c>
      <c r="N313" s="25">
        <f>(IF((VLOOKUP(Table1[[#This Row],[SKU]],'[1]All Skus'!$A:$Y,2,FALSE))="AKG",(VLOOKUP(Table1[[#This Row],[SKU]],'[1]All Skus'!$A:$Y,19,FALSE)),""))</f>
        <v>9.5</v>
      </c>
      <c r="O313" s="25">
        <f>(IF((VLOOKUP(Table1[[#This Row],[SKU]],'[1]All Skus'!$A:$Y,2,FALSE))="AKG",(VLOOKUP(Table1[[#This Row],[SKU]],'[1]All Skus'!$A:$Y,20,FALSE)),""))</f>
        <v>9</v>
      </c>
      <c r="P313" s="25">
        <f>(IF((VLOOKUP(Table1[[#This Row],[SKU]],'[1]All Skus'!$A:$Y,2,FALSE))="AKG",(VLOOKUP(Table1[[#This Row],[SKU]],'[1]All Skus'!$A:$Y,21,FALSE)),""))</f>
        <v>7.88</v>
      </c>
      <c r="Q313" s="25" t="str">
        <f>(IF((VLOOKUP(Table1[[#This Row],[SKU]],'[1]All Skus'!$A:$Y,2,FALSE))="AKG",(VLOOKUP(Table1[[#This Row],[SKU]],'[1]All Skus'!$A:$Y,22,FALSE)),""))</f>
        <v>HU</v>
      </c>
      <c r="R313" s="25" t="str">
        <f>(IF((VLOOKUP(Table1[[#This Row],[SKU]],'[1]All Skus'!$A:$Y,2,FALSE))="AKG",(VLOOKUP(Table1[[#This Row],[SKU]],'[1]All Skus'!$A:$Y,23,FALSE)),""))</f>
        <v>Compliant</v>
      </c>
      <c r="S313" s="26" t="str">
        <f>(IF((VLOOKUP(Table1[[#This Row],[SKU]],'[1]All Skus'!$A:$Y,2,FALSE))="AKG",(VLOOKUP(Table1[[#This Row],[SKU]],'[1]All Skus'!$A:$Y,24,FALSE)),""))</f>
        <v>https://www.akg.com/2955X00330.html</v>
      </c>
      <c r="T313" s="27">
        <v>311</v>
      </c>
    </row>
    <row r="314" spans="1:20" ht="15" customHeight="1" x14ac:dyDescent="0.3">
      <c r="A314" s="19" t="s">
        <v>331</v>
      </c>
      <c r="B314" s="20" t="str">
        <f>(IF((VLOOKUP(Table1[[#This Row],[SKU]],'[1]All Skus'!$A:$Y,2,FALSE))="AKG",(VLOOKUP(Table1[[#This Row],[SKU]],'[1]All Skus'!$A:$Y,3,FALSE)), ""))</f>
        <v>Accessories</v>
      </c>
      <c r="C314" s="21" t="str">
        <f>(IF((VLOOKUP(Table1[[#This Row],[SKU]],'[1]All Skus'!$A:$Y,2,FALSE))="AKG",(VLOOKUP(Table1[[#This Row],[SKU]],'[1]All Skus'!$A:$Y,4,FALSE)),""))</f>
        <v>MK HS XLR 5D</v>
      </c>
      <c r="D314" s="21" t="str">
        <f>(IF((VLOOKUP(Table1[[#This Row],[SKU]],'[1]All Skus'!$A:$Y,2,FALSE))="AKG",(VLOOKUP(Table1[[#This Row],[SKU]],'[1]All Skus'!$A:$Y,5,FALSE)),""))</f>
        <v>AT690092</v>
      </c>
      <c r="E314" s="21">
        <f>(IF((VLOOKUP(Table1[[#This Row],[SKU]],'[1]All Skus'!$A:$Y,2,FALSE))="AKG",(VLOOKUP(Table1[[#This Row],[SKU]],'[1]All Skus'!$A:$Y,6,FALSE)),""))</f>
        <v>0</v>
      </c>
      <c r="F314" s="21">
        <f>(IF((VLOOKUP(Table1[[#This Row],[SKU]],'[1]All Skus'!$A:$Y,2,FALSE))="AKG",(VLOOKUP(Table1[[#This Row],[SKU]],'[1]All Skus'!$A:$Y,7,FALSE)),""))</f>
        <v>0</v>
      </c>
      <c r="G314" s="22" t="str">
        <f>(IF((VLOOKUP(Table1[[#This Row],[SKU]],'[1]All Skus'!$A:$Y,2,FALSE))="AKG",(VLOOKUP(Table1[[#This Row],[SKU]],'[1]All Skus'!$A:$Y,8,FALSE)),""))</f>
        <v>Cable</v>
      </c>
      <c r="H314" s="22" t="str">
        <f>(IF((VLOOKUP(Table1[[#This Row],[SKU]],'[1]All Skus'!$A:$Y,2,FALSE))="AKG",(VLOOKUP(Table1[[#This Row],[SKU]],'[1]All Skus'!$A:$Y,9,FALSE)),""))</f>
        <v>Headset cable for cameras, Intercom, (5pin XLR male)</v>
      </c>
      <c r="I314" s="23">
        <f>(IF((VLOOKUP(Table1[[#This Row],[SKU]],'[1]All Skus'!$A:$Y,2,FALSE))="AKG",(VLOOKUP(Table1[[#This Row],[SKU]],'[1]All Skus'!$A:$Y,10,FALSE)),""))</f>
        <v>100</v>
      </c>
      <c r="J314" s="23">
        <f>(IF((VLOOKUP(Table1[[#This Row],[SKU]],'[1]All Skus'!$A:$Y,2,FALSE))="AKG",(VLOOKUP(Table1[[#This Row],[SKU]],'[1]All Skus'!$A:$Y,11,FALSE)),""))</f>
        <v>85</v>
      </c>
      <c r="K314" s="24">
        <f>(IF((VLOOKUP(Table1[[#This Row],[SKU]],'[1]All Skus'!$A:$Y,2,FALSE))="AKG",(VLOOKUP(Table1[[#This Row],[SKU]],'[1]All Skus'!$A:$Y,16,FALSE)),""))</f>
        <v>885038028918</v>
      </c>
      <c r="L314" s="24">
        <f>(IF((VLOOKUP(Table1[[#This Row],[SKU]],'[1]All Skus'!$A:$Y,2,FALSE))="AKG",(VLOOKUP(Table1[[#This Row],[SKU]],'[1]All Skus'!$A:$Y,17,FALSE)),""))</f>
        <v>9002761028911</v>
      </c>
      <c r="M314" s="25">
        <f>(IF((VLOOKUP(Table1[[#This Row],[SKU]],'[1]All Skus'!$A:$Y,2,FALSE))="AKG",(VLOOKUP(Table1[[#This Row],[SKU]],'[1]All Skus'!$A:$Y,18,FALSE)),""))</f>
        <v>1</v>
      </c>
      <c r="N314" s="25">
        <f>(IF((VLOOKUP(Table1[[#This Row],[SKU]],'[1]All Skus'!$A:$Y,2,FALSE))="AKG",(VLOOKUP(Table1[[#This Row],[SKU]],'[1]All Skus'!$A:$Y,19,FALSE)),""))</f>
        <v>5</v>
      </c>
      <c r="O314" s="25">
        <f>(IF((VLOOKUP(Table1[[#This Row],[SKU]],'[1]All Skus'!$A:$Y,2,FALSE))="AKG",(VLOOKUP(Table1[[#This Row],[SKU]],'[1]All Skus'!$A:$Y,20,FALSE)),""))</f>
        <v>5</v>
      </c>
      <c r="P314" s="25">
        <f>(IF((VLOOKUP(Table1[[#This Row],[SKU]],'[1]All Skus'!$A:$Y,2,FALSE))="AKG",(VLOOKUP(Table1[[#This Row],[SKU]],'[1]All Skus'!$A:$Y,21,FALSE)),""))</f>
        <v>0.8</v>
      </c>
      <c r="Q314" s="25" t="str">
        <f>(IF((VLOOKUP(Table1[[#This Row],[SKU]],'[1]All Skus'!$A:$Y,2,FALSE))="AKG",(VLOOKUP(Table1[[#This Row],[SKU]],'[1]All Skus'!$A:$Y,22,FALSE)),""))</f>
        <v>CN</v>
      </c>
      <c r="R314" s="25" t="str">
        <f>(IF((VLOOKUP(Table1[[#This Row],[SKU]],'[1]All Skus'!$A:$Y,2,FALSE))="AKG",(VLOOKUP(Table1[[#This Row],[SKU]],'[1]All Skus'!$A:$Y,23,FALSE)),""))</f>
        <v>Non Compliant</v>
      </c>
      <c r="S314" s="26" t="str">
        <f>(IF((VLOOKUP(Table1[[#This Row],[SKU]],'[1]All Skus'!$A:$Y,2,FALSE))="AKG",(VLOOKUP(Table1[[#This Row],[SKU]],'[1]All Skus'!$A:$Y,24,FALSE)),""))</f>
        <v>https://www.akg.com/2955H00460.html</v>
      </c>
      <c r="T314" s="27">
        <v>312</v>
      </c>
    </row>
    <row r="315" spans="1:20" ht="15" customHeight="1" x14ac:dyDescent="0.3">
      <c r="A315" s="19" t="s">
        <v>332</v>
      </c>
      <c r="B315" s="20" t="str">
        <f>(IF((VLOOKUP(Table1[[#This Row],[SKU]],'[1]All Skus'!$A:$Y,2,FALSE))="AKG",(VLOOKUP(Table1[[#This Row],[SKU]],'[1]All Skus'!$A:$Y,3,FALSE)), ""))</f>
        <v>Headphones</v>
      </c>
      <c r="C315" s="21" t="str">
        <f>(IF((VLOOKUP(Table1[[#This Row],[SKU]],'[1]All Skus'!$A:$Y,2,FALSE))="AKG",(VLOOKUP(Table1[[#This Row],[SKU]],'[1]All Skus'!$A:$Y,4,FALSE)),""))</f>
        <v>K72</v>
      </c>
      <c r="D315" s="21" t="str">
        <f>(IF((VLOOKUP(Table1[[#This Row],[SKU]],'[1]All Skus'!$A:$Y,2,FALSE))="AKG",(VLOOKUP(Table1[[#This Row],[SKU]],'[1]All Skus'!$A:$Y,5,FALSE)),""))</f>
        <v>AT110020</v>
      </c>
      <c r="E315" s="21">
        <f>(IF((VLOOKUP(Table1[[#This Row],[SKU]],'[1]All Skus'!$A:$Y,2,FALSE))="AKG",(VLOOKUP(Table1[[#This Row],[SKU]],'[1]All Skus'!$A:$Y,6,FALSE)),""))</f>
        <v>0</v>
      </c>
      <c r="F315" s="21">
        <f>(IF((VLOOKUP(Table1[[#This Row],[SKU]],'[1]All Skus'!$A:$Y,2,FALSE))="AKG",(VLOOKUP(Table1[[#This Row],[SKU]],'[1]All Skus'!$A:$Y,7,FALSE)),""))</f>
        <v>0</v>
      </c>
      <c r="G315" s="22" t="str">
        <f>(IF((VLOOKUP(Table1[[#This Row],[SKU]],'[1]All Skus'!$A:$Y,2,FALSE))="AKG",(VLOOKUP(Table1[[#This Row],[SKU]],'[1]All Skus'!$A:$Y,8,FALSE)),""))</f>
        <v>Closed-Back Studio Headphones</v>
      </c>
      <c r="H315" s="22" t="str">
        <f>(IF((VLOOKUP(Table1[[#This Row],[SKU]],'[1]All Skus'!$A:$Y,2,FALSE))="AKG",(VLOOKUP(Table1[[#This Row],[SKU]],'[1]All Skus'!$A:$Y,9,FALSE)),""))</f>
        <v xml:space="preserve">Professional studio headphones with 40mm drivers and closed back design ideal for studio recording and monitoring applications. Precisely balanced, 16Hz - 20 kHz response, self adjusting headband and 3 meter cable. 3.5mm (1/8-inch) plug with 6.3mm (1/4") adaptee. 32 Ohms impedance. </v>
      </c>
      <c r="I315" s="23">
        <f>(IF((VLOOKUP(Table1[[#This Row],[SKU]],'[1]All Skus'!$A:$Y,2,FALSE))="AKG",(VLOOKUP(Table1[[#This Row],[SKU]],'[1]All Skus'!$A:$Y,10,FALSE)),""))</f>
        <v>98.75</v>
      </c>
      <c r="J315" s="23">
        <f>(IF((VLOOKUP(Table1[[#This Row],[SKU]],'[1]All Skus'!$A:$Y,2,FALSE))="AKG",(VLOOKUP(Table1[[#This Row],[SKU]],'[1]All Skus'!$A:$Y,11,FALSE)),""))</f>
        <v>79</v>
      </c>
      <c r="K315" s="24">
        <f>(IF((VLOOKUP(Table1[[#This Row],[SKU]],'[1]All Skus'!$A:$Y,2,FALSE))="AKG",(VLOOKUP(Table1[[#This Row],[SKU]],'[1]All Skus'!$A:$Y,16,FALSE)),""))</f>
        <v>885038038788</v>
      </c>
      <c r="L315" s="24">
        <f>(IF((VLOOKUP(Table1[[#This Row],[SKU]],'[1]All Skus'!$A:$Y,2,FALSE))="AKG",(VLOOKUP(Table1[[#This Row],[SKU]],'[1]All Skus'!$A:$Y,17,FALSE)),""))</f>
        <v>9002761038781</v>
      </c>
      <c r="M315" s="25">
        <f>(IF((VLOOKUP(Table1[[#This Row],[SKU]],'[1]All Skus'!$A:$Y,2,FALSE))="AKG",(VLOOKUP(Table1[[#This Row],[SKU]],'[1]All Skus'!$A:$Y,18,FALSE)),""))</f>
        <v>10</v>
      </c>
      <c r="N315" s="25">
        <f>(IF((VLOOKUP(Table1[[#This Row],[SKU]],'[1]All Skus'!$A:$Y,2,FALSE))="AKG",(VLOOKUP(Table1[[#This Row],[SKU]],'[1]All Skus'!$A:$Y,19,FALSE)),""))</f>
        <v>23</v>
      </c>
      <c r="O315" s="25">
        <f>(IF((VLOOKUP(Table1[[#This Row],[SKU]],'[1]All Skus'!$A:$Y,2,FALSE))="AKG",(VLOOKUP(Table1[[#This Row],[SKU]],'[1]All Skus'!$A:$Y,20,FALSE)),""))</f>
        <v>19</v>
      </c>
      <c r="P315" s="25">
        <f>(IF((VLOOKUP(Table1[[#This Row],[SKU]],'[1]All Skus'!$A:$Y,2,FALSE))="AKG",(VLOOKUP(Table1[[#This Row],[SKU]],'[1]All Skus'!$A:$Y,21,FALSE)),""))</f>
        <v>9.25</v>
      </c>
      <c r="Q315" s="25" t="str">
        <f>(IF((VLOOKUP(Table1[[#This Row],[SKU]],'[1]All Skus'!$A:$Y,2,FALSE))="AKG",(VLOOKUP(Table1[[#This Row],[SKU]],'[1]All Skus'!$A:$Y,22,FALSE)),""))</f>
        <v>CN</v>
      </c>
      <c r="R315" s="25" t="str">
        <f>(IF((VLOOKUP(Table1[[#This Row],[SKU]],'[1]All Skus'!$A:$Y,2,FALSE))="AKG",(VLOOKUP(Table1[[#This Row],[SKU]],'[1]All Skus'!$A:$Y,23,FALSE)),""))</f>
        <v>Non Compliant</v>
      </c>
      <c r="S315" s="26" t="str">
        <f>(IF((VLOOKUP(Table1[[#This Row],[SKU]],'[1]All Skus'!$A:$Y,2,FALSE))="AKG",(VLOOKUP(Table1[[#This Row],[SKU]],'[1]All Skus'!$A:$Y,24,FALSE)),""))</f>
        <v>https://www.akg.com/3169H00020.html</v>
      </c>
      <c r="T315" s="27">
        <v>313</v>
      </c>
    </row>
    <row r="316" spans="1:20" s="33" customFormat="1" ht="15" customHeight="1" x14ac:dyDescent="0.3">
      <c r="A316" s="29" t="s">
        <v>333</v>
      </c>
      <c r="B316" s="20" t="str">
        <f>(IF((VLOOKUP(Table1[[#This Row],[SKU]],'[1]All Skus'!$A:$Y,2,FALSE))="AKG",(VLOOKUP(Table1[[#This Row],[SKU]],'[1]All Skus'!$A:$Y,3,FALSE)), ""))</f>
        <v>Accessories</v>
      </c>
      <c r="C316" s="21" t="str">
        <f>(IF((VLOOKUP(Table1[[#This Row],[SKU]],'[1]All Skus'!$A:$Y,2,FALSE))="AKG",(VLOOKUP(Table1[[#This Row],[SKU]],'[1]All Skus'!$A:$Y,4,FALSE)),""))</f>
        <v>MK HS Studio C</v>
      </c>
      <c r="D316" s="21" t="str">
        <f>(IF((VLOOKUP(Table1[[#This Row],[SKU]],'[1]All Skus'!$A:$Y,2,FALSE))="AKG",(VLOOKUP(Table1[[#This Row],[SKU]],'[1]All Skus'!$A:$Y,5,FALSE)),""))</f>
        <v>AT210030</v>
      </c>
      <c r="E316" s="21">
        <f>(IF((VLOOKUP(Table1[[#This Row],[SKU]],'[1]All Skus'!$A:$Y,2,FALSE))="AKG",(VLOOKUP(Table1[[#This Row],[SKU]],'[1]All Skus'!$A:$Y,6,FALSE)),""))</f>
        <v>0</v>
      </c>
      <c r="F316" s="21">
        <f>(IF((VLOOKUP(Table1[[#This Row],[SKU]],'[1]All Skus'!$A:$Y,2,FALSE))="AKG",(VLOOKUP(Table1[[#This Row],[SKU]],'[1]All Skus'!$A:$Y,7,FALSE)),""))</f>
        <v>0</v>
      </c>
      <c r="G316" s="22" t="str">
        <f>(IF((VLOOKUP(Table1[[#This Row],[SKU]],'[1]All Skus'!$A:$Y,2,FALSE))="AKG",(VLOOKUP(Table1[[#This Row],[SKU]],'[1]All Skus'!$A:$Y,8,FALSE)),""))</f>
        <v>Cable</v>
      </c>
      <c r="H316" s="22" t="str">
        <f>(IF((VLOOKUP(Table1[[#This Row],[SKU]],'[1]All Skus'!$A:$Y,2,FALSE))="AKG",(VLOOKUP(Table1[[#This Row],[SKU]],'[1]All Skus'!$A:$Y,9,FALSE)),""))</f>
        <v>Headset cable for Studio, Moderators, Commentators (3pin XLR male, 1/4" jack)</v>
      </c>
      <c r="I316" s="23">
        <f>(IF((VLOOKUP(Table1[[#This Row],[SKU]],'[1]All Skus'!$A:$Y,2,FALSE))="AKG",(VLOOKUP(Table1[[#This Row],[SKU]],'[1]All Skus'!$A:$Y,10,FALSE)),""))</f>
        <v>155</v>
      </c>
      <c r="J316" s="23">
        <f>(IF((VLOOKUP(Table1[[#This Row],[SKU]],'[1]All Skus'!$A:$Y,2,FALSE))="AKG",(VLOOKUP(Table1[[#This Row],[SKU]],'[1]All Skus'!$A:$Y,11,FALSE)),""))</f>
        <v>125</v>
      </c>
      <c r="K316" s="24">
        <f>(IF((VLOOKUP(Table1[[#This Row],[SKU]],'[1]All Skus'!$A:$Y,2,FALSE))="AKG",(VLOOKUP(Table1[[#This Row],[SKU]],'[1]All Skus'!$A:$Y,16,FALSE)),""))</f>
        <v>885038028949</v>
      </c>
      <c r="L316" s="24">
        <f>(IF((VLOOKUP(Table1[[#This Row],[SKU]],'[1]All Skus'!$A:$Y,2,FALSE))="AKG",(VLOOKUP(Table1[[#This Row],[SKU]],'[1]All Skus'!$A:$Y,17,FALSE)),""))</f>
        <v>9002761028942</v>
      </c>
      <c r="M316" s="25">
        <f>(IF((VLOOKUP(Table1[[#This Row],[SKU]],'[1]All Skus'!$A:$Y,2,FALSE))="AKG",(VLOOKUP(Table1[[#This Row],[SKU]],'[1]All Skus'!$A:$Y,18,FALSE)),""))</f>
        <v>2</v>
      </c>
      <c r="N316" s="25">
        <f>(IF((VLOOKUP(Table1[[#This Row],[SKU]],'[1]All Skus'!$A:$Y,2,FALSE))="AKG",(VLOOKUP(Table1[[#This Row],[SKU]],'[1]All Skus'!$A:$Y,19,FALSE)),""))</f>
        <v>10</v>
      </c>
      <c r="O316" s="25">
        <f>(IF((VLOOKUP(Table1[[#This Row],[SKU]],'[1]All Skus'!$A:$Y,2,FALSE))="AKG",(VLOOKUP(Table1[[#This Row],[SKU]],'[1]All Skus'!$A:$Y,20,FALSE)),""))</f>
        <v>6</v>
      </c>
      <c r="P316" s="25">
        <f>(IF((VLOOKUP(Table1[[#This Row],[SKU]],'[1]All Skus'!$A:$Y,2,FALSE))="AKG",(VLOOKUP(Table1[[#This Row],[SKU]],'[1]All Skus'!$A:$Y,21,FALSE)),""))</f>
        <v>0.8</v>
      </c>
      <c r="Q316" s="25" t="str">
        <f>(IF((VLOOKUP(Table1[[#This Row],[SKU]],'[1]All Skus'!$A:$Y,2,FALSE))="AKG",(VLOOKUP(Table1[[#This Row],[SKU]],'[1]All Skus'!$A:$Y,22,FALSE)),""))</f>
        <v>TW</v>
      </c>
      <c r="R316" s="25" t="str">
        <f>(IF((VLOOKUP(Table1[[#This Row],[SKU]],'[1]All Skus'!$A:$Y,2,FALSE))="AKG",(VLOOKUP(Table1[[#This Row],[SKU]],'[1]All Skus'!$A:$Y,23,FALSE)),""))</f>
        <v>Compliant</v>
      </c>
      <c r="S316" s="26" t="str">
        <f>(IF((VLOOKUP(Table1[[#This Row],[SKU]],'[1]All Skus'!$A:$Y,2,FALSE))="AKG",(VLOOKUP(Table1[[#This Row],[SKU]],'[1]All Skus'!$A:$Y,24,FALSE)),""))</f>
        <v>https://www.akg.com/2955H00490.html</v>
      </c>
      <c r="T316" s="27">
        <v>314</v>
      </c>
    </row>
    <row r="317" spans="1:20" x14ac:dyDescent="0.3">
      <c r="A317" s="29" t="s">
        <v>334</v>
      </c>
      <c r="B317" s="20" t="str">
        <f>(IF((VLOOKUP(Table1[[#This Row],[SKU]],'[1]All Skus'!$A:$Y,2,FALSE))="AKG",(VLOOKUP(Table1[[#This Row],[SKU]],'[1]All Skus'!$A:$Y,3,FALSE)), ""))</f>
        <v>Accessories</v>
      </c>
      <c r="C317" s="21" t="str">
        <f>(IF((VLOOKUP(Table1[[#This Row],[SKU]],'[1]All Skus'!$A:$Y,2,FALSE))="AKG",(VLOOKUP(Table1[[#This Row],[SKU]],'[1]All Skus'!$A:$Y,4,FALSE)),""))</f>
        <v>MK HS Studio D</v>
      </c>
      <c r="D317" s="21" t="str">
        <f>(IF((VLOOKUP(Table1[[#This Row],[SKU]],'[1]All Skus'!$A:$Y,2,FALSE))="AKG",(VLOOKUP(Table1[[#This Row],[SKU]],'[1]All Skus'!$A:$Y,5,FALSE)),""))</f>
        <v>AT210030</v>
      </c>
      <c r="E317" s="21">
        <f>(IF((VLOOKUP(Table1[[#This Row],[SKU]],'[1]All Skus'!$A:$Y,2,FALSE))="AKG",(VLOOKUP(Table1[[#This Row],[SKU]],'[1]All Skus'!$A:$Y,6,FALSE)),""))</f>
        <v>0</v>
      </c>
      <c r="F317" s="21">
        <f>(IF((VLOOKUP(Table1[[#This Row],[SKU]],'[1]All Skus'!$A:$Y,2,FALSE))="AKG",(VLOOKUP(Table1[[#This Row],[SKU]],'[1]All Skus'!$A:$Y,7,FALSE)),""))</f>
        <v>0</v>
      </c>
      <c r="G317" s="22" t="str">
        <f>(IF((VLOOKUP(Table1[[#This Row],[SKU]],'[1]All Skus'!$A:$Y,2,FALSE))="AKG",(VLOOKUP(Table1[[#This Row],[SKU]],'[1]All Skus'!$A:$Y,8,FALSE)),""))</f>
        <v>Cable</v>
      </c>
      <c r="H317" s="22" t="str">
        <f>(IF((VLOOKUP(Table1[[#This Row],[SKU]],'[1]All Skus'!$A:$Y,2,FALSE))="AKG",(VLOOKUP(Table1[[#This Row],[SKU]],'[1]All Skus'!$A:$Y,9,FALSE)),""))</f>
        <v>Headset cable for Studio, Moderators, Commentators (3pin XLR male, 1/4" jack)</v>
      </c>
      <c r="I317" s="23">
        <f>(IF((VLOOKUP(Table1[[#This Row],[SKU]],'[1]All Skus'!$A:$Y,2,FALSE))="AKG",(VLOOKUP(Table1[[#This Row],[SKU]],'[1]All Skus'!$A:$Y,10,FALSE)),""))</f>
        <v>100</v>
      </c>
      <c r="J317" s="23">
        <f>(IF((VLOOKUP(Table1[[#This Row],[SKU]],'[1]All Skus'!$A:$Y,2,FALSE))="AKG",(VLOOKUP(Table1[[#This Row],[SKU]],'[1]All Skus'!$A:$Y,11,FALSE)),""))</f>
        <v>85</v>
      </c>
      <c r="K317" s="24">
        <f>(IF((VLOOKUP(Table1[[#This Row],[SKU]],'[1]All Skus'!$A:$Y,2,FALSE))="AKG",(VLOOKUP(Table1[[#This Row],[SKU]],'[1]All Skus'!$A:$Y,16,FALSE)),""))</f>
        <v>885038028956</v>
      </c>
      <c r="L317" s="24">
        <f>(IF((VLOOKUP(Table1[[#This Row],[SKU]],'[1]All Skus'!$A:$Y,2,FALSE))="AKG",(VLOOKUP(Table1[[#This Row],[SKU]],'[1]All Skus'!$A:$Y,17,FALSE)),""))</f>
        <v>9002761028959</v>
      </c>
      <c r="M317" s="25">
        <f>(IF((VLOOKUP(Table1[[#This Row],[SKU]],'[1]All Skus'!$A:$Y,2,FALSE))="AKG",(VLOOKUP(Table1[[#This Row],[SKU]],'[1]All Skus'!$A:$Y,18,FALSE)),""))</f>
        <v>1</v>
      </c>
      <c r="N317" s="25">
        <f>(IF((VLOOKUP(Table1[[#This Row],[SKU]],'[1]All Skus'!$A:$Y,2,FALSE))="AKG",(VLOOKUP(Table1[[#This Row],[SKU]],'[1]All Skus'!$A:$Y,19,FALSE)),""))</f>
        <v>5</v>
      </c>
      <c r="O317" s="25">
        <f>(IF((VLOOKUP(Table1[[#This Row],[SKU]],'[1]All Skus'!$A:$Y,2,FALSE))="AKG",(VLOOKUP(Table1[[#This Row],[SKU]],'[1]All Skus'!$A:$Y,20,FALSE)),""))</f>
        <v>5</v>
      </c>
      <c r="P317" s="25">
        <f>(IF((VLOOKUP(Table1[[#This Row],[SKU]],'[1]All Skus'!$A:$Y,2,FALSE))="AKG",(VLOOKUP(Table1[[#This Row],[SKU]],'[1]All Skus'!$A:$Y,21,FALSE)),""))</f>
        <v>0.8</v>
      </c>
      <c r="Q317" s="25" t="str">
        <f>(IF((VLOOKUP(Table1[[#This Row],[SKU]],'[1]All Skus'!$A:$Y,2,FALSE))="AKG",(VLOOKUP(Table1[[#This Row],[SKU]],'[1]All Skus'!$A:$Y,22,FALSE)),""))</f>
        <v>CN</v>
      </c>
      <c r="R317" s="25" t="str">
        <f>(IF((VLOOKUP(Table1[[#This Row],[SKU]],'[1]All Skus'!$A:$Y,2,FALSE))="AKG",(VLOOKUP(Table1[[#This Row],[SKU]],'[1]All Skus'!$A:$Y,23,FALSE)),""))</f>
        <v>Non Compliant</v>
      </c>
      <c r="S317" s="26" t="str">
        <f>(IF((VLOOKUP(Table1[[#This Row],[SKU]],'[1]All Skus'!$A:$Y,2,FALSE))="AKG",(VLOOKUP(Table1[[#This Row],[SKU]],'[1]All Skus'!$A:$Y,24,FALSE)),""))</f>
        <v>https://www.akg.com/2955H00500.html</v>
      </c>
      <c r="T317" s="27">
        <v>315</v>
      </c>
    </row>
    <row r="318" spans="1:20" x14ac:dyDescent="0.3">
      <c r="A318" s="31" t="s">
        <v>335</v>
      </c>
      <c r="B318" s="20">
        <f>(IF((VLOOKUP(Table1[[#This Row],[SKU]],'[1]All Skus'!$A:$Y,2,FALSE))="AKG",(VLOOKUP(Table1[[#This Row],[SKU]],'[1]All Skus'!$A:$Y,3,FALSE)), ""))</f>
        <v>0</v>
      </c>
      <c r="C318" s="21">
        <f>(IF((VLOOKUP(Table1[[#This Row],[SKU]],'[1]All Skus'!$A:$Y,2,FALSE))="AKG",(VLOOKUP(Table1[[#This Row],[SKU]],'[1]All Skus'!$A:$Y,4,FALSE)),""))</f>
        <v>0</v>
      </c>
      <c r="D318" s="21">
        <f>(IF((VLOOKUP(Table1[[#This Row],[SKU]],'[1]All Skus'!$A:$Y,2,FALSE))="AKG",(VLOOKUP(Table1[[#This Row],[SKU]],'[1]All Skus'!$A:$Y,5,FALSE)),""))</f>
        <v>0</v>
      </c>
      <c r="E318" s="21">
        <f>(IF((VLOOKUP(Table1[[#This Row],[SKU]],'[1]All Skus'!$A:$Y,2,FALSE))="AKG",(VLOOKUP(Table1[[#This Row],[SKU]],'[1]All Skus'!$A:$Y,6,FALSE)),""))</f>
        <v>0</v>
      </c>
      <c r="F318" s="21">
        <f>(IF((VLOOKUP(Table1[[#This Row],[SKU]],'[1]All Skus'!$A:$Y,2,FALSE))="AKG",(VLOOKUP(Table1[[#This Row],[SKU]],'[1]All Skus'!$A:$Y,7,FALSE)),""))</f>
        <v>0</v>
      </c>
      <c r="G318" s="22">
        <f>(IF((VLOOKUP(Table1[[#This Row],[SKU]],'[1]All Skus'!$A:$Y,2,FALSE))="AKG",(VLOOKUP(Table1[[#This Row],[SKU]],'[1]All Skus'!$A:$Y,8,FALSE)),""))</f>
        <v>0</v>
      </c>
      <c r="H318" s="22">
        <f>(IF((VLOOKUP(Table1[[#This Row],[SKU]],'[1]All Skus'!$A:$Y,2,FALSE))="AKG",(VLOOKUP(Table1[[#This Row],[SKU]],'[1]All Skus'!$A:$Y,9,FALSE)),""))</f>
        <v>0</v>
      </c>
      <c r="I318" s="23">
        <f>(IF((VLOOKUP(Table1[[#This Row],[SKU]],'[1]All Skus'!$A:$Y,2,FALSE))="AKG",(VLOOKUP(Table1[[#This Row],[SKU]],'[1]All Skus'!$A:$Y,10,FALSE)),""))</f>
        <v>0</v>
      </c>
      <c r="J318" s="23">
        <f>(IF((VLOOKUP(Table1[[#This Row],[SKU]],'[1]All Skus'!$A:$Y,2,FALSE))="AKG",(VLOOKUP(Table1[[#This Row],[SKU]],'[1]All Skus'!$A:$Y,11,FALSE)),""))</f>
        <v>0</v>
      </c>
      <c r="K318" s="24">
        <f>(IF((VLOOKUP(Table1[[#This Row],[SKU]],'[1]All Skus'!$A:$Y,2,FALSE))="AKG",(VLOOKUP(Table1[[#This Row],[SKU]],'[1]All Skus'!$A:$Y,16,FALSE)),""))</f>
        <v>0</v>
      </c>
      <c r="L318" s="24">
        <f>(IF((VLOOKUP(Table1[[#This Row],[SKU]],'[1]All Skus'!$A:$Y,2,FALSE))="AKG",(VLOOKUP(Table1[[#This Row],[SKU]],'[1]All Skus'!$A:$Y,17,FALSE)),""))</f>
        <v>0</v>
      </c>
      <c r="M318" s="25">
        <f>(IF((VLOOKUP(Table1[[#This Row],[SKU]],'[1]All Skus'!$A:$Y,2,FALSE))="AKG",(VLOOKUP(Table1[[#This Row],[SKU]],'[1]All Skus'!$A:$Y,18,FALSE)),""))</f>
        <v>0</v>
      </c>
      <c r="N318" s="25">
        <f>(IF((VLOOKUP(Table1[[#This Row],[SKU]],'[1]All Skus'!$A:$Y,2,FALSE))="AKG",(VLOOKUP(Table1[[#This Row],[SKU]],'[1]All Skus'!$A:$Y,19,FALSE)),""))</f>
        <v>0</v>
      </c>
      <c r="O318" s="25">
        <f>(IF((VLOOKUP(Table1[[#This Row],[SKU]],'[1]All Skus'!$A:$Y,2,FALSE))="AKG",(VLOOKUP(Table1[[#This Row],[SKU]],'[1]All Skus'!$A:$Y,20,FALSE)),""))</f>
        <v>0</v>
      </c>
      <c r="P318" s="25">
        <f>(IF((VLOOKUP(Table1[[#This Row],[SKU]],'[1]All Skus'!$A:$Y,2,FALSE))="AKG",(VLOOKUP(Table1[[#This Row],[SKU]],'[1]All Skus'!$A:$Y,21,FALSE)),""))</f>
        <v>0</v>
      </c>
      <c r="Q318" s="25">
        <f>(IF((VLOOKUP(Table1[[#This Row],[SKU]],'[1]All Skus'!$A:$Y,2,FALSE))="AKG",(VLOOKUP(Table1[[#This Row],[SKU]],'[1]All Skus'!$A:$Y,22,FALSE)),""))</f>
        <v>0</v>
      </c>
      <c r="R318" s="25">
        <f>(IF((VLOOKUP(Table1[[#This Row],[SKU]],'[1]All Skus'!$A:$Y,2,FALSE))="AKG",(VLOOKUP(Table1[[#This Row],[SKU]],'[1]All Skus'!$A:$Y,23,FALSE)),""))</f>
        <v>0</v>
      </c>
      <c r="S318" s="26">
        <f>(IF((VLOOKUP(Table1[[#This Row],[SKU]],'[1]All Skus'!$A:$Y,2,FALSE))="AKG",(VLOOKUP(Table1[[#This Row],[SKU]],'[1]All Skus'!$A:$Y,24,FALSE)),""))</f>
        <v>0</v>
      </c>
      <c r="T318" s="27">
        <v>316</v>
      </c>
    </row>
    <row r="319" spans="1:20" x14ac:dyDescent="0.3">
      <c r="A319" s="29" t="s">
        <v>336</v>
      </c>
      <c r="B319" s="20" t="str">
        <f>(IF((VLOOKUP(Table1[[#This Row],[SKU]],'[1]All Skus'!$A:$Y,2,FALSE))="AKG",(VLOOKUP(Table1[[#This Row],[SKU]],'[1]All Skus'!$A:$Y,3,FALSE)), ""))</f>
        <v>Headphone amps</v>
      </c>
      <c r="C319" s="21" t="str">
        <f>(IF((VLOOKUP(Table1[[#This Row],[SKU]],'[1]All Skus'!$A:$Y,2,FALSE))="AKG",(VLOOKUP(Table1[[#This Row],[SKU]],'[1]All Skus'!$A:$Y,4,FALSE)),""))</f>
        <v xml:space="preserve">HP4E </v>
      </c>
      <c r="D319" s="21" t="str">
        <f>(IF((VLOOKUP(Table1[[#This Row],[SKU]],'[1]All Skus'!$A:$Y,2,FALSE))="AKG",(VLOOKUP(Table1[[#This Row],[SKU]],'[1]All Skus'!$A:$Y,5,FALSE)),""))</f>
        <v>AT510060</v>
      </c>
      <c r="E319" s="21">
        <f>(IF((VLOOKUP(Table1[[#This Row],[SKU]],'[1]All Skus'!$A:$Y,2,FALSE))="AKG",(VLOOKUP(Table1[[#This Row],[SKU]],'[1]All Skus'!$A:$Y,6,FALSE)),""))</f>
        <v>0</v>
      </c>
      <c r="F319" s="21">
        <f>(IF((VLOOKUP(Table1[[#This Row],[SKU]],'[1]All Skus'!$A:$Y,2,FALSE))="AKG",(VLOOKUP(Table1[[#This Row],[SKU]],'[1]All Skus'!$A:$Y,7,FALSE)),""))</f>
        <v>0</v>
      </c>
      <c r="G319" s="22" t="str">
        <f>(IF((VLOOKUP(Table1[[#This Row],[SKU]],'[1]All Skus'!$A:$Y,2,FALSE))="AKG",(VLOOKUP(Table1[[#This Row],[SKU]],'[1]All Skus'!$A:$Y,8,FALSE)),""))</f>
        <v>Headphone Amplifier</v>
      </c>
      <c r="H319" s="22" t="str">
        <f>(IF((VLOOKUP(Table1[[#This Row],[SKU]],'[1]All Skus'!$A:$Y,2,FALSE))="AKG",(VLOOKUP(Table1[[#This Row],[SKU]],'[1]All Skus'!$A:$Y,9,FALSE)),""))</f>
        <v>4-Channel Headphone Amplifier</v>
      </c>
      <c r="I319" s="23">
        <f>(IF((VLOOKUP(Table1[[#This Row],[SKU]],'[1]All Skus'!$A:$Y,2,FALSE))="AKG",(VLOOKUP(Table1[[#This Row],[SKU]],'[1]All Skus'!$A:$Y,10,FALSE)),""))</f>
        <v>225</v>
      </c>
      <c r="J319" s="23">
        <f>(IF((VLOOKUP(Table1[[#This Row],[SKU]],'[1]All Skus'!$A:$Y,2,FALSE))="AKG",(VLOOKUP(Table1[[#This Row],[SKU]],'[1]All Skus'!$A:$Y,11,FALSE)),""))</f>
        <v>185</v>
      </c>
      <c r="K319" s="24">
        <f>(IF((VLOOKUP(Table1[[#This Row],[SKU]],'[1]All Skus'!$A:$Y,2,FALSE))="AKG",(VLOOKUP(Table1[[#This Row],[SKU]],'[1]All Skus'!$A:$Y,16,FALSE)),""))</f>
        <v>885038038825</v>
      </c>
      <c r="L319" s="24">
        <f>(IF((VLOOKUP(Table1[[#This Row],[SKU]],'[1]All Skus'!$A:$Y,2,FALSE))="AKG",(VLOOKUP(Table1[[#This Row],[SKU]],'[1]All Skus'!$A:$Y,17,FALSE)),""))</f>
        <v>9002761038828</v>
      </c>
      <c r="M319" s="25">
        <f>(IF((VLOOKUP(Table1[[#This Row],[SKU]],'[1]All Skus'!$A:$Y,2,FALSE))="AKG",(VLOOKUP(Table1[[#This Row],[SKU]],'[1]All Skus'!$A:$Y,18,FALSE)),""))</f>
        <v>2</v>
      </c>
      <c r="N319" s="25">
        <f>(IF((VLOOKUP(Table1[[#This Row],[SKU]],'[1]All Skus'!$A:$Y,2,FALSE))="AKG",(VLOOKUP(Table1[[#This Row],[SKU]],'[1]All Skus'!$A:$Y,19,FALSE)),""))</f>
        <v>8</v>
      </c>
      <c r="O319" s="25">
        <f>(IF((VLOOKUP(Table1[[#This Row],[SKU]],'[1]All Skus'!$A:$Y,2,FALSE))="AKG",(VLOOKUP(Table1[[#This Row],[SKU]],'[1]All Skus'!$A:$Y,20,FALSE)),""))</f>
        <v>8</v>
      </c>
      <c r="P319" s="25">
        <f>(IF((VLOOKUP(Table1[[#This Row],[SKU]],'[1]All Skus'!$A:$Y,2,FALSE))="AKG",(VLOOKUP(Table1[[#This Row],[SKU]],'[1]All Skus'!$A:$Y,21,FALSE)),""))</f>
        <v>3.15</v>
      </c>
      <c r="Q319" s="25" t="str">
        <f>(IF((VLOOKUP(Table1[[#This Row],[SKU]],'[1]All Skus'!$A:$Y,2,FALSE))="AKG",(VLOOKUP(Table1[[#This Row],[SKU]],'[1]All Skus'!$A:$Y,22,FALSE)),""))</f>
        <v>CN</v>
      </c>
      <c r="R319" s="25" t="str">
        <f>(IF((VLOOKUP(Table1[[#This Row],[SKU]],'[1]All Skus'!$A:$Y,2,FALSE))="AKG",(VLOOKUP(Table1[[#This Row],[SKU]],'[1]All Skus'!$A:$Y,23,FALSE)),""))</f>
        <v>Non Compliant</v>
      </c>
      <c r="S319" s="26" t="str">
        <f>(IF((VLOOKUP(Table1[[#This Row],[SKU]],'[1]All Skus'!$A:$Y,2,FALSE))="AKG",(VLOOKUP(Table1[[#This Row],[SKU]],'[1]All Skus'!$A:$Y,24,FALSE)),""))</f>
        <v>https://www.akg.com/3450H00010.html</v>
      </c>
      <c r="T319" s="27">
        <v>317</v>
      </c>
    </row>
    <row r="320" spans="1:20" x14ac:dyDescent="0.3">
      <c r="A320" s="29" t="s">
        <v>337</v>
      </c>
      <c r="B320" s="20" t="str">
        <f>(IF((VLOOKUP(Table1[[#This Row],[SKU]],'[1]All Skus'!$A:$Y,2,FALSE))="AKG",(VLOOKUP(Table1[[#This Row],[SKU]],'[1]All Skus'!$A:$Y,3,FALSE)), ""))</f>
        <v>Headphone amps</v>
      </c>
      <c r="C320" s="21" t="str">
        <f>(IF((VLOOKUP(Table1[[#This Row],[SKU]],'[1]All Skus'!$A:$Y,2,FALSE))="AKG",(VLOOKUP(Table1[[#This Row],[SKU]],'[1]All Skus'!$A:$Y,4,FALSE)),""))</f>
        <v xml:space="preserve">HP6E US </v>
      </c>
      <c r="D320" s="21">
        <f>(IF((VLOOKUP(Table1[[#This Row],[SKU]],'[1]All Skus'!$A:$Y,2,FALSE))="AKG",(VLOOKUP(Table1[[#This Row],[SKU]],'[1]All Skus'!$A:$Y,5,FALSE)),""))</f>
        <v>0</v>
      </c>
      <c r="E320" s="21">
        <f>(IF((VLOOKUP(Table1[[#This Row],[SKU]],'[1]All Skus'!$A:$Y,2,FALSE))="AKG",(VLOOKUP(Table1[[#This Row],[SKU]],'[1]All Skus'!$A:$Y,6,FALSE)),""))</f>
        <v>0</v>
      </c>
      <c r="F320" s="21">
        <f>(IF((VLOOKUP(Table1[[#This Row],[SKU]],'[1]All Skus'!$A:$Y,2,FALSE))="AKG",(VLOOKUP(Table1[[#This Row],[SKU]],'[1]All Skus'!$A:$Y,7,FALSE)),""))</f>
        <v>0</v>
      </c>
      <c r="G320" s="22" t="str">
        <f>(IF((VLOOKUP(Table1[[#This Row],[SKU]],'[1]All Skus'!$A:$Y,2,FALSE))="AKG",(VLOOKUP(Table1[[#This Row],[SKU]],'[1]All Skus'!$A:$Y,8,FALSE)),""))</f>
        <v>Headphone Amplifier</v>
      </c>
      <c r="H320" s="22" t="str">
        <f>(IF((VLOOKUP(Table1[[#This Row],[SKU]],'[1]All Skus'!$A:$Y,2,FALSE))="AKG",(VLOOKUP(Table1[[#This Row],[SKU]],'[1]All Skus'!$A:$Y,9,FALSE)),""))</f>
        <v>6-Channel Matrix Headphone Amplifier</v>
      </c>
      <c r="I320" s="23">
        <f>(IF((VLOOKUP(Table1[[#This Row],[SKU]],'[1]All Skus'!$A:$Y,2,FALSE))="AKG",(VLOOKUP(Table1[[#This Row],[SKU]],'[1]All Skus'!$A:$Y,10,FALSE)),""))</f>
        <v>345</v>
      </c>
      <c r="J320" s="23">
        <f>(IF((VLOOKUP(Table1[[#This Row],[SKU]],'[1]All Skus'!$A:$Y,2,FALSE))="AKG",(VLOOKUP(Table1[[#This Row],[SKU]],'[1]All Skus'!$A:$Y,11,FALSE)),""))</f>
        <v>280</v>
      </c>
      <c r="K320" s="24">
        <f>(IF((VLOOKUP(Table1[[#This Row],[SKU]],'[1]All Skus'!$A:$Y,2,FALSE))="AKG",(VLOOKUP(Table1[[#This Row],[SKU]],'[1]All Skus'!$A:$Y,16,FALSE)),""))</f>
        <v>885038038849</v>
      </c>
      <c r="L320" s="24">
        <f>(IF((VLOOKUP(Table1[[#This Row],[SKU]],'[1]All Skus'!$A:$Y,2,FALSE))="AKG",(VLOOKUP(Table1[[#This Row],[SKU]],'[1]All Skus'!$A:$Y,17,FALSE)),""))</f>
        <v>9002761038842</v>
      </c>
      <c r="M320" s="25">
        <f>(IF((VLOOKUP(Table1[[#This Row],[SKU]],'[1]All Skus'!$A:$Y,2,FALSE))="AKG",(VLOOKUP(Table1[[#This Row],[SKU]],'[1]All Skus'!$A:$Y,18,FALSE)),""))</f>
        <v>9.5</v>
      </c>
      <c r="N320" s="25">
        <f>(IF((VLOOKUP(Table1[[#This Row],[SKU]],'[1]All Skus'!$A:$Y,2,FALSE))="AKG",(VLOOKUP(Table1[[#This Row],[SKU]],'[1]All Skus'!$A:$Y,19,FALSE)),""))</f>
        <v>22.5</v>
      </c>
      <c r="O320" s="25">
        <f>(IF((VLOOKUP(Table1[[#This Row],[SKU]],'[1]All Skus'!$A:$Y,2,FALSE))="AKG",(VLOOKUP(Table1[[#This Row],[SKU]],'[1]All Skus'!$A:$Y,20,FALSE)),""))</f>
        <v>3.5</v>
      </c>
      <c r="P320" s="25">
        <f>(IF((VLOOKUP(Table1[[#This Row],[SKU]],'[1]All Skus'!$A:$Y,2,FALSE))="AKG",(VLOOKUP(Table1[[#This Row],[SKU]],'[1]All Skus'!$A:$Y,21,FALSE)),""))</f>
        <v>3.74</v>
      </c>
      <c r="Q320" s="25" t="str">
        <f>(IF((VLOOKUP(Table1[[#This Row],[SKU]],'[1]All Skus'!$A:$Y,2,FALSE))="AKG",(VLOOKUP(Table1[[#This Row],[SKU]],'[1]All Skus'!$A:$Y,22,FALSE)),""))</f>
        <v>CN</v>
      </c>
      <c r="R320" s="25" t="str">
        <f>(IF((VLOOKUP(Table1[[#This Row],[SKU]],'[1]All Skus'!$A:$Y,2,FALSE))="AKG",(VLOOKUP(Table1[[#This Row],[SKU]],'[1]All Skus'!$A:$Y,23,FALSE)),""))</f>
        <v>Non Compliant</v>
      </c>
      <c r="S320" s="26" t="str">
        <f>(IF((VLOOKUP(Table1[[#This Row],[SKU]],'[1]All Skus'!$A:$Y,2,FALSE))="AKG",(VLOOKUP(Table1[[#This Row],[SKU]],'[1]All Skus'!$A:$Y,24,FALSE)),""))</f>
        <v>https://www.akg.com/3450H00030.html</v>
      </c>
      <c r="T320" s="27">
        <v>318</v>
      </c>
    </row>
    <row r="321" spans="1:20" x14ac:dyDescent="0.3">
      <c r="A321" s="29" t="s">
        <v>338</v>
      </c>
      <c r="B321" s="20" t="str">
        <f>(IF((VLOOKUP(Table1[[#This Row],[SKU]],'[1]All Skus'!$A:$Y,2,FALSE))="AKG",(VLOOKUP(Table1[[#This Row],[SKU]],'[1]All Skus'!$A:$Y,3,FALSE)), ""))</f>
        <v>Headphone amps</v>
      </c>
      <c r="C321" s="21" t="str">
        <f>(IF((VLOOKUP(Table1[[#This Row],[SKU]],'[1]All Skus'!$A:$Y,2,FALSE))="AKG",(VLOOKUP(Table1[[#This Row],[SKU]],'[1]All Skus'!$A:$Y,4,FALSE)),""))</f>
        <v xml:space="preserve">HP12U US </v>
      </c>
      <c r="D321" s="21">
        <f>(IF((VLOOKUP(Table1[[#This Row],[SKU]],'[1]All Skus'!$A:$Y,2,FALSE))="AKG",(VLOOKUP(Table1[[#This Row],[SKU]],'[1]All Skus'!$A:$Y,5,FALSE)),""))</f>
        <v>0</v>
      </c>
      <c r="E321" s="21">
        <f>(IF((VLOOKUP(Table1[[#This Row],[SKU]],'[1]All Skus'!$A:$Y,2,FALSE))="AKG",(VLOOKUP(Table1[[#This Row],[SKU]],'[1]All Skus'!$A:$Y,6,FALSE)),""))</f>
        <v>0</v>
      </c>
      <c r="F321" s="21">
        <f>(IF((VLOOKUP(Table1[[#This Row],[SKU]],'[1]All Skus'!$A:$Y,2,FALSE))="AKG",(VLOOKUP(Table1[[#This Row],[SKU]],'[1]All Skus'!$A:$Y,7,FALSE)),""))</f>
        <v>0</v>
      </c>
      <c r="G321" s="22" t="str">
        <f>(IF((VLOOKUP(Table1[[#This Row],[SKU]],'[1]All Skus'!$A:$Y,2,FALSE))="AKG",(VLOOKUP(Table1[[#This Row],[SKU]],'[1]All Skus'!$A:$Y,8,FALSE)),""))</f>
        <v>Headphone Amplifier</v>
      </c>
      <c r="H321" s="22" t="str">
        <f>(IF((VLOOKUP(Table1[[#This Row],[SKU]],'[1]All Skus'!$A:$Y,2,FALSE))="AKG",(VLOOKUP(Table1[[#This Row],[SKU]],'[1]All Skus'!$A:$Y,9,FALSE)),""))</f>
        <v>12-Channel Headphone Amplifier with USB</v>
      </c>
      <c r="I321" s="23">
        <f>(IF((VLOOKUP(Table1[[#This Row],[SKU]],'[1]All Skus'!$A:$Y,2,FALSE))="AKG",(VLOOKUP(Table1[[#This Row],[SKU]],'[1]All Skus'!$A:$Y,10,FALSE)),""))</f>
        <v>295</v>
      </c>
      <c r="J321" s="23">
        <f>(IF((VLOOKUP(Table1[[#This Row],[SKU]],'[1]All Skus'!$A:$Y,2,FALSE))="AKG",(VLOOKUP(Table1[[#This Row],[SKU]],'[1]All Skus'!$A:$Y,11,FALSE)),""))</f>
        <v>240</v>
      </c>
      <c r="K321" s="24">
        <f>(IF((VLOOKUP(Table1[[#This Row],[SKU]],'[1]All Skus'!$A:$Y,2,FALSE))="AKG",(VLOOKUP(Table1[[#This Row],[SKU]],'[1]All Skus'!$A:$Y,16,FALSE)),""))</f>
        <v>885038038863</v>
      </c>
      <c r="L321" s="24">
        <f>(IF((VLOOKUP(Table1[[#This Row],[SKU]],'[1]All Skus'!$A:$Y,2,FALSE))="AKG",(VLOOKUP(Table1[[#This Row],[SKU]],'[1]All Skus'!$A:$Y,17,FALSE)),""))</f>
        <v>9002761038866</v>
      </c>
      <c r="M321" s="25">
        <f>(IF((VLOOKUP(Table1[[#This Row],[SKU]],'[1]All Skus'!$A:$Y,2,FALSE))="AKG",(VLOOKUP(Table1[[#This Row],[SKU]],'[1]All Skus'!$A:$Y,18,FALSE)),""))</f>
        <v>11</v>
      </c>
      <c r="N321" s="25">
        <f>(IF((VLOOKUP(Table1[[#This Row],[SKU]],'[1]All Skus'!$A:$Y,2,FALSE))="AKG",(VLOOKUP(Table1[[#This Row],[SKU]],'[1]All Skus'!$A:$Y,19,FALSE)),""))</f>
        <v>11</v>
      </c>
      <c r="O321" s="25">
        <f>(IF((VLOOKUP(Table1[[#This Row],[SKU]],'[1]All Skus'!$A:$Y,2,FALSE))="AKG",(VLOOKUP(Table1[[#This Row],[SKU]],'[1]All Skus'!$A:$Y,20,FALSE)),""))</f>
        <v>23</v>
      </c>
      <c r="P321" s="25">
        <f>(IF((VLOOKUP(Table1[[#This Row],[SKU]],'[1]All Skus'!$A:$Y,2,FALSE))="AKG",(VLOOKUP(Table1[[#This Row],[SKU]],'[1]All Skus'!$A:$Y,21,FALSE)),""))</f>
        <v>3.74</v>
      </c>
      <c r="Q321" s="25" t="str">
        <f>(IF((VLOOKUP(Table1[[#This Row],[SKU]],'[1]All Skus'!$A:$Y,2,FALSE))="AKG",(VLOOKUP(Table1[[#This Row],[SKU]],'[1]All Skus'!$A:$Y,22,FALSE)),""))</f>
        <v>CN</v>
      </c>
      <c r="R321" s="25" t="str">
        <f>(IF((VLOOKUP(Table1[[#This Row],[SKU]],'[1]All Skus'!$A:$Y,2,FALSE))="AKG",(VLOOKUP(Table1[[#This Row],[SKU]],'[1]All Skus'!$A:$Y,23,FALSE)),""))</f>
        <v>Non Compliant</v>
      </c>
      <c r="S321" s="26" t="str">
        <f>(IF((VLOOKUP(Table1[[#This Row],[SKU]],'[1]All Skus'!$A:$Y,2,FALSE))="AKG",(VLOOKUP(Table1[[#This Row],[SKU]],'[1]All Skus'!$A:$Y,24,FALSE)),""))</f>
        <v>https://www.akg.com/3450H00050.html</v>
      </c>
      <c r="T321" s="27">
        <v>319</v>
      </c>
    </row>
    <row r="322" spans="1:20" x14ac:dyDescent="0.3">
      <c r="A322" s="34" t="s">
        <v>339</v>
      </c>
      <c r="B322" s="20">
        <f>(IF((VLOOKUP(Table1[[#This Row],[SKU]],'[1]All Skus'!$A:$Y,2,FALSE))="AKG",(VLOOKUP(Table1[[#This Row],[SKU]],'[1]All Skus'!$A:$Y,3,FALSE)), ""))</f>
        <v>0</v>
      </c>
      <c r="C322" s="21">
        <f>(IF((VLOOKUP(Table1[[#This Row],[SKU]],'[1]All Skus'!$A:$Y,2,FALSE))="AKG",(VLOOKUP(Table1[[#This Row],[SKU]],'[1]All Skus'!$A:$Y,4,FALSE)),""))</f>
        <v>0</v>
      </c>
      <c r="D322" s="21">
        <f>(IF((VLOOKUP(Table1[[#This Row],[SKU]],'[1]All Skus'!$A:$Y,2,FALSE))="AKG",(VLOOKUP(Table1[[#This Row],[SKU]],'[1]All Skus'!$A:$Y,5,FALSE)),""))</f>
        <v>0</v>
      </c>
      <c r="E322" s="21">
        <f>(IF((VLOOKUP(Table1[[#This Row],[SKU]],'[1]All Skus'!$A:$Y,2,FALSE))="AKG",(VLOOKUP(Table1[[#This Row],[SKU]],'[1]All Skus'!$A:$Y,6,FALSE)),""))</f>
        <v>0</v>
      </c>
      <c r="F322" s="21">
        <f>(IF((VLOOKUP(Table1[[#This Row],[SKU]],'[1]All Skus'!$A:$Y,2,FALSE))="AKG",(VLOOKUP(Table1[[#This Row],[SKU]],'[1]All Skus'!$A:$Y,7,FALSE)),""))</f>
        <v>0</v>
      </c>
      <c r="G322" s="22">
        <f>(IF((VLOOKUP(Table1[[#This Row],[SKU]],'[1]All Skus'!$A:$Y,2,FALSE))="AKG",(VLOOKUP(Table1[[#This Row],[SKU]],'[1]All Skus'!$A:$Y,8,FALSE)),""))</f>
        <v>0</v>
      </c>
      <c r="H322" s="22">
        <f>(IF((VLOOKUP(Table1[[#This Row],[SKU]],'[1]All Skus'!$A:$Y,2,FALSE))="AKG",(VLOOKUP(Table1[[#This Row],[SKU]],'[1]All Skus'!$A:$Y,9,FALSE)),""))</f>
        <v>0</v>
      </c>
      <c r="I322" s="23">
        <f>(IF((VLOOKUP(Table1[[#This Row],[SKU]],'[1]All Skus'!$A:$Y,2,FALSE))="AKG",(VLOOKUP(Table1[[#This Row],[SKU]],'[1]All Skus'!$A:$Y,10,FALSE)),""))</f>
        <v>0</v>
      </c>
      <c r="J322" s="23">
        <f>(IF((VLOOKUP(Table1[[#This Row],[SKU]],'[1]All Skus'!$A:$Y,2,FALSE))="AKG",(VLOOKUP(Table1[[#This Row],[SKU]],'[1]All Skus'!$A:$Y,11,FALSE)),""))</f>
        <v>0</v>
      </c>
      <c r="K322" s="24">
        <f>(IF((VLOOKUP(Table1[[#This Row],[SKU]],'[1]All Skus'!$A:$Y,2,FALSE))="AKG",(VLOOKUP(Table1[[#This Row],[SKU]],'[1]All Skus'!$A:$Y,16,FALSE)),""))</f>
        <v>0</v>
      </c>
      <c r="L322" s="24">
        <f>(IF((VLOOKUP(Table1[[#This Row],[SKU]],'[1]All Skus'!$A:$Y,2,FALSE))="AKG",(VLOOKUP(Table1[[#This Row],[SKU]],'[1]All Skus'!$A:$Y,17,FALSE)),""))</f>
        <v>0</v>
      </c>
      <c r="M322" s="25">
        <f>(IF((VLOOKUP(Table1[[#This Row],[SKU]],'[1]All Skus'!$A:$Y,2,FALSE))="AKG",(VLOOKUP(Table1[[#This Row],[SKU]],'[1]All Skus'!$A:$Y,18,FALSE)),""))</f>
        <v>0</v>
      </c>
      <c r="N322" s="25">
        <f>(IF((VLOOKUP(Table1[[#This Row],[SKU]],'[1]All Skus'!$A:$Y,2,FALSE))="AKG",(VLOOKUP(Table1[[#This Row],[SKU]],'[1]All Skus'!$A:$Y,19,FALSE)),""))</f>
        <v>0</v>
      </c>
      <c r="O322" s="25">
        <f>(IF((VLOOKUP(Table1[[#This Row],[SKU]],'[1]All Skus'!$A:$Y,2,FALSE))="AKG",(VLOOKUP(Table1[[#This Row],[SKU]],'[1]All Skus'!$A:$Y,20,FALSE)),""))</f>
        <v>0</v>
      </c>
      <c r="P322" s="25">
        <f>(IF((VLOOKUP(Table1[[#This Row],[SKU]],'[1]All Skus'!$A:$Y,2,FALSE))="AKG",(VLOOKUP(Table1[[#This Row],[SKU]],'[1]All Skus'!$A:$Y,21,FALSE)),""))</f>
        <v>0</v>
      </c>
      <c r="Q322" s="25">
        <f>(IF((VLOOKUP(Table1[[#This Row],[SKU]],'[1]All Skus'!$A:$Y,2,FALSE))="AKG",(VLOOKUP(Table1[[#This Row],[SKU]],'[1]All Skus'!$A:$Y,22,FALSE)),""))</f>
        <v>0</v>
      </c>
      <c r="R322" s="25">
        <f>(IF((VLOOKUP(Table1[[#This Row],[SKU]],'[1]All Skus'!$A:$Y,2,FALSE))="AKG",(VLOOKUP(Table1[[#This Row],[SKU]],'[1]All Skus'!$A:$Y,23,FALSE)),""))</f>
        <v>0</v>
      </c>
      <c r="S322" s="26">
        <f>(IF((VLOOKUP(Table1[[#This Row],[SKU]],'[1]All Skus'!$A:$Y,2,FALSE))="AKG",(VLOOKUP(Table1[[#This Row],[SKU]],'[1]All Skus'!$A:$Y,24,FALSE)),""))</f>
        <v>0</v>
      </c>
      <c r="T322" s="27">
        <v>320</v>
      </c>
    </row>
    <row r="323" spans="1:20" x14ac:dyDescent="0.3">
      <c r="A323" s="29" t="s">
        <v>340</v>
      </c>
      <c r="B323" s="20" t="str">
        <f>(IF((VLOOKUP(Table1[[#This Row],[SKU]],'[1]All Skus'!$A:$Y,2,FALSE))="AKG",(VLOOKUP(Table1[[#This Row],[SKU]],'[1]All Skus'!$A:$Y,3,FALSE)), ""))</f>
        <v>Installed</v>
      </c>
      <c r="C323" s="21" t="str">
        <f>(IF((VLOOKUP(Table1[[#This Row],[SKU]],'[1]All Skus'!$A:$Y,2,FALSE))="AKG",(VLOOKUP(Table1[[#This Row],[SKU]],'[1]All Skus'!$A:$Y,4,FALSE)),""))</f>
        <v xml:space="preserve">DMM8 UL </v>
      </c>
      <c r="D323" s="21" t="str">
        <f>(IF((VLOOKUP(Table1[[#This Row],[SKU]],'[1]All Skus'!$A:$Y,2,FALSE))="AKG",(VLOOKUP(Table1[[#This Row],[SKU]],'[1]All Skus'!$A:$Y,5,FALSE)),""))</f>
        <v>AT510080</v>
      </c>
      <c r="E323" s="21">
        <f>(IF((VLOOKUP(Table1[[#This Row],[SKU]],'[1]All Skus'!$A:$Y,2,FALSE))="AKG",(VLOOKUP(Table1[[#This Row],[SKU]],'[1]All Skus'!$A:$Y,6,FALSE)),""))</f>
        <v>0</v>
      </c>
      <c r="F323" s="21">
        <f>(IF((VLOOKUP(Table1[[#This Row],[SKU]],'[1]All Skus'!$A:$Y,2,FALSE))="AKG",(VLOOKUP(Table1[[#This Row],[SKU]],'[1]All Skus'!$A:$Y,7,FALSE)),""))</f>
        <v>0</v>
      </c>
      <c r="G323" s="22" t="str">
        <f>(IF((VLOOKUP(Table1[[#This Row],[SKU]],'[1]All Skus'!$A:$Y,2,FALSE))="AKG",(VLOOKUP(Table1[[#This Row],[SKU]],'[1]All Skus'!$A:$Y,8,FALSE)),""))</f>
        <v>Digital Microphone Mixer</v>
      </c>
      <c r="H323" s="22" t="str">
        <f>(IF((VLOOKUP(Table1[[#This Row],[SKU]],'[1]All Skus'!$A:$Y,2,FALSE))="AKG",(VLOOKUP(Table1[[#This Row],[SKU]],'[1]All Skus'!$A:$Y,9,FALSE)),""))</f>
        <v>Digital automatic microphone mixer</v>
      </c>
      <c r="I323" s="23">
        <f>(IF((VLOOKUP(Table1[[#This Row],[SKU]],'[1]All Skus'!$A:$Y,2,FALSE))="AKG",(VLOOKUP(Table1[[#This Row],[SKU]],'[1]All Skus'!$A:$Y,10,FALSE)),""))</f>
        <v>3513</v>
      </c>
      <c r="J323" s="23">
        <f>(IF((VLOOKUP(Table1[[#This Row],[SKU]],'[1]All Skus'!$A:$Y,2,FALSE))="AKG",(VLOOKUP(Table1[[#This Row],[SKU]],'[1]All Skus'!$A:$Y,11,FALSE)),""))</f>
        <v>3513</v>
      </c>
      <c r="K323" s="24">
        <f>(IF((VLOOKUP(Table1[[#This Row],[SKU]],'[1]All Skus'!$A:$Y,2,FALSE))="AKG",(VLOOKUP(Table1[[#This Row],[SKU]],'[1]All Skus'!$A:$Y,16,FALSE)),""))</f>
        <v>885038038702</v>
      </c>
      <c r="L323" s="24">
        <f>(IF((VLOOKUP(Table1[[#This Row],[SKU]],'[1]All Skus'!$A:$Y,2,FALSE))="AKG",(VLOOKUP(Table1[[#This Row],[SKU]],'[1]All Skus'!$A:$Y,17,FALSE)),""))</f>
        <v>9002761038705</v>
      </c>
      <c r="M323" s="25">
        <f>(IF((VLOOKUP(Table1[[#This Row],[SKU]],'[1]All Skus'!$A:$Y,2,FALSE))="AKG",(VLOOKUP(Table1[[#This Row],[SKU]],'[1]All Skus'!$A:$Y,18,FALSE)),""))</f>
        <v>2.5</v>
      </c>
      <c r="N323" s="25">
        <f>(IF((VLOOKUP(Table1[[#This Row],[SKU]],'[1]All Skus'!$A:$Y,2,FALSE))="AKG",(VLOOKUP(Table1[[#This Row],[SKU]],'[1]All Skus'!$A:$Y,19,FALSE)),""))</f>
        <v>23</v>
      </c>
      <c r="O323" s="25">
        <f>(IF((VLOOKUP(Table1[[#This Row],[SKU]],'[1]All Skus'!$A:$Y,2,FALSE))="AKG",(VLOOKUP(Table1[[#This Row],[SKU]],'[1]All Skus'!$A:$Y,20,FALSE)),""))</f>
        <v>15</v>
      </c>
      <c r="P323" s="25">
        <f>(IF((VLOOKUP(Table1[[#This Row],[SKU]],'[1]All Skus'!$A:$Y,2,FALSE))="AKG",(VLOOKUP(Table1[[#This Row],[SKU]],'[1]All Skus'!$A:$Y,21,FALSE)),""))</f>
        <v>24</v>
      </c>
      <c r="Q323" s="25" t="str">
        <f>(IF((VLOOKUP(Table1[[#This Row],[SKU]],'[1]All Skus'!$A:$Y,2,FALSE))="AKG",(VLOOKUP(Table1[[#This Row],[SKU]],'[1]All Skus'!$A:$Y,22,FALSE)),""))</f>
        <v>DE</v>
      </c>
      <c r="R323" s="25" t="str">
        <f>(IF((VLOOKUP(Table1[[#This Row],[SKU]],'[1]All Skus'!$A:$Y,2,FALSE))="AKG",(VLOOKUP(Table1[[#This Row],[SKU]],'[1]All Skus'!$A:$Y,23,FALSE)),""))</f>
        <v>Compliant</v>
      </c>
      <c r="S323" s="26" t="str">
        <f>(IF((VLOOKUP(Table1[[#This Row],[SKU]],'[1]All Skus'!$A:$Y,2,FALSE))="AKG",(VLOOKUP(Table1[[#This Row],[SKU]],'[1]All Skus'!$A:$Y,24,FALSE)),""))</f>
        <v>https://www.akg.com/6500H00240.html</v>
      </c>
      <c r="T323" s="27">
        <v>321</v>
      </c>
    </row>
    <row r="324" spans="1:20" x14ac:dyDescent="0.3">
      <c r="A324" s="29" t="s">
        <v>341</v>
      </c>
      <c r="B324" s="20" t="str">
        <f>(IF((VLOOKUP(Table1[[#This Row],[SKU]],'[1]All Skus'!$A:$Y,2,FALSE))="AKG",(VLOOKUP(Table1[[#This Row],[SKU]],'[1]All Skus'!$A:$Y,3,FALSE)), ""))</f>
        <v>Accessories</v>
      </c>
      <c r="C324" s="21" t="str">
        <f>(IF((VLOOKUP(Table1[[#This Row],[SKU]],'[1]All Skus'!$A:$Y,2,FALSE))="AKG",(VLOOKUP(Table1[[#This Row],[SKU]],'[1]All Skus'!$A:$Y,4,FALSE)),""))</f>
        <v>ICAAS10 Cascading Cable</v>
      </c>
      <c r="D324" s="21" t="str">
        <f>(IF((VLOOKUP(Table1[[#This Row],[SKU]],'[1]All Skus'!$A:$Y,2,FALSE))="AKG",(VLOOKUP(Table1[[#This Row],[SKU]],'[1]All Skus'!$A:$Y,5,FALSE)),""))</f>
        <v>AT110090</v>
      </c>
      <c r="E324" s="21">
        <f>(IF((VLOOKUP(Table1[[#This Row],[SKU]],'[1]All Skus'!$A:$Y,2,FALSE))="AKG",(VLOOKUP(Table1[[#This Row],[SKU]],'[1]All Skus'!$A:$Y,6,FALSE)),""))</f>
        <v>0</v>
      </c>
      <c r="F324" s="21">
        <f>(IF((VLOOKUP(Table1[[#This Row],[SKU]],'[1]All Skus'!$A:$Y,2,FALSE))="AKG",(VLOOKUP(Table1[[#This Row],[SKU]],'[1]All Skus'!$A:$Y,7,FALSE)),""))</f>
        <v>0</v>
      </c>
      <c r="G324" s="22" t="str">
        <f>(IF((VLOOKUP(Table1[[#This Row],[SKU]],'[1]All Skus'!$A:$Y,2,FALSE))="AKG",(VLOOKUP(Table1[[#This Row],[SKU]],'[1]All Skus'!$A:$Y,8,FALSE)),""))</f>
        <v>Cable</v>
      </c>
      <c r="H324" s="22" t="str">
        <f>(IF((VLOOKUP(Table1[[#This Row],[SKU]],'[1]All Skus'!$A:$Y,2,FALSE))="AKG",(VLOOKUP(Table1[[#This Row],[SKU]],'[1]All Skus'!$A:$Y,9,FALSE)),""))</f>
        <v>Cascading Cable for DMM Mixers</v>
      </c>
      <c r="I324" s="23">
        <f>(IF((VLOOKUP(Table1[[#This Row],[SKU]],'[1]All Skus'!$A:$Y,2,FALSE))="AKG",(VLOOKUP(Table1[[#This Row],[SKU]],'[1]All Skus'!$A:$Y,10,FALSE)),""))</f>
        <v>80</v>
      </c>
      <c r="J324" s="23">
        <f>(IF((VLOOKUP(Table1[[#This Row],[SKU]],'[1]All Skus'!$A:$Y,2,FALSE))="AKG",(VLOOKUP(Table1[[#This Row],[SKU]],'[1]All Skus'!$A:$Y,11,FALSE)),""))</f>
        <v>80</v>
      </c>
      <c r="K324" s="24">
        <f>(IF((VLOOKUP(Table1[[#This Row],[SKU]],'[1]All Skus'!$A:$Y,2,FALSE))="AKG",(VLOOKUP(Table1[[#This Row],[SKU]],'[1]All Skus'!$A:$Y,16,FALSE)),""))</f>
        <v>885038030591</v>
      </c>
      <c r="L324" s="24">
        <f>(IF((VLOOKUP(Table1[[#This Row],[SKU]],'[1]All Skus'!$A:$Y,2,FALSE))="AKG",(VLOOKUP(Table1[[#This Row],[SKU]],'[1]All Skus'!$A:$Y,17,FALSE)),""))</f>
        <v>9002761030594</v>
      </c>
      <c r="M324" s="25">
        <f>(IF((VLOOKUP(Table1[[#This Row],[SKU]],'[1]All Skus'!$A:$Y,2,FALSE))="AKG",(VLOOKUP(Table1[[#This Row],[SKU]],'[1]All Skus'!$A:$Y,18,FALSE)),""))</f>
        <v>1</v>
      </c>
      <c r="N324" s="25">
        <f>(IF((VLOOKUP(Table1[[#This Row],[SKU]],'[1]All Skus'!$A:$Y,2,FALSE))="AKG",(VLOOKUP(Table1[[#This Row],[SKU]],'[1]All Skus'!$A:$Y,19,FALSE)),""))</f>
        <v>3</v>
      </c>
      <c r="O324" s="25">
        <f>(IF((VLOOKUP(Table1[[#This Row],[SKU]],'[1]All Skus'!$A:$Y,2,FALSE))="AKG",(VLOOKUP(Table1[[#This Row],[SKU]],'[1]All Skus'!$A:$Y,20,FALSE)),""))</f>
        <v>5</v>
      </c>
      <c r="P324" s="25">
        <f>(IF((VLOOKUP(Table1[[#This Row],[SKU]],'[1]All Skus'!$A:$Y,2,FALSE))="AKG",(VLOOKUP(Table1[[#This Row],[SKU]],'[1]All Skus'!$A:$Y,21,FALSE)),""))</f>
        <v>0.8</v>
      </c>
      <c r="Q324" s="25" t="str">
        <f>(IF((VLOOKUP(Table1[[#This Row],[SKU]],'[1]All Skus'!$A:$Y,2,FALSE))="AKG",(VLOOKUP(Table1[[#This Row],[SKU]],'[1]All Skus'!$A:$Y,22,FALSE)),""))</f>
        <v>ZZ</v>
      </c>
      <c r="R324" s="25" t="str">
        <f>(IF((VLOOKUP(Table1[[#This Row],[SKU]],'[1]All Skus'!$A:$Y,2,FALSE))="AKG",(VLOOKUP(Table1[[#This Row],[SKU]],'[1]All Skus'!$A:$Y,23,FALSE)),""))</f>
        <v>Non Compliant</v>
      </c>
      <c r="S324" s="26" t="str">
        <f>(IF((VLOOKUP(Table1[[#This Row],[SKU]],'[1]All Skus'!$A:$Y,2,FALSE))="AKG",(VLOOKUP(Table1[[#This Row],[SKU]],'[1]All Skus'!$A:$Y,24,FALSE)),""))</f>
        <v>https://www.akg.com/6000H19040.html</v>
      </c>
      <c r="T324" s="27">
        <v>322</v>
      </c>
    </row>
    <row r="325" spans="1:20" x14ac:dyDescent="0.3">
      <c r="A325" s="31" t="s">
        <v>342</v>
      </c>
      <c r="B325" s="20">
        <f>(IF((VLOOKUP(Table1[[#This Row],[SKU]],'[1]All Skus'!$A:$Y,2,FALSE))="AKG",(VLOOKUP(Table1[[#This Row],[SKU]],'[1]All Skus'!$A:$Y,3,FALSE)), ""))</f>
        <v>0</v>
      </c>
      <c r="C325" s="21">
        <f>(IF((VLOOKUP(Table1[[#This Row],[SKU]],'[1]All Skus'!$A:$Y,2,FALSE))="AKG",(VLOOKUP(Table1[[#This Row],[SKU]],'[1]All Skus'!$A:$Y,4,FALSE)),""))</f>
        <v>0</v>
      </c>
      <c r="D325" s="21">
        <f>(IF((VLOOKUP(Table1[[#This Row],[SKU]],'[1]All Skus'!$A:$Y,2,FALSE))="AKG",(VLOOKUP(Table1[[#This Row],[SKU]],'[1]All Skus'!$A:$Y,5,FALSE)),""))</f>
        <v>0</v>
      </c>
      <c r="E325" s="21">
        <f>(IF((VLOOKUP(Table1[[#This Row],[SKU]],'[1]All Skus'!$A:$Y,2,FALSE))="AKG",(VLOOKUP(Table1[[#This Row],[SKU]],'[1]All Skus'!$A:$Y,6,FALSE)),""))</f>
        <v>0</v>
      </c>
      <c r="F325" s="21">
        <f>(IF((VLOOKUP(Table1[[#This Row],[SKU]],'[1]All Skus'!$A:$Y,2,FALSE))="AKG",(VLOOKUP(Table1[[#This Row],[SKU]],'[1]All Skus'!$A:$Y,7,FALSE)),""))</f>
        <v>0</v>
      </c>
      <c r="G325" s="22">
        <f>(IF((VLOOKUP(Table1[[#This Row],[SKU]],'[1]All Skus'!$A:$Y,2,FALSE))="AKG",(VLOOKUP(Table1[[#This Row],[SKU]],'[1]All Skus'!$A:$Y,8,FALSE)),""))</f>
        <v>0</v>
      </c>
      <c r="H325" s="22">
        <f>(IF((VLOOKUP(Table1[[#This Row],[SKU]],'[1]All Skus'!$A:$Y,2,FALSE))="AKG",(VLOOKUP(Table1[[#This Row],[SKU]],'[1]All Skus'!$A:$Y,9,FALSE)),""))</f>
        <v>0</v>
      </c>
      <c r="I325" s="23">
        <f>(IF((VLOOKUP(Table1[[#This Row],[SKU]],'[1]All Skus'!$A:$Y,2,FALSE))="AKG",(VLOOKUP(Table1[[#This Row],[SKU]],'[1]All Skus'!$A:$Y,10,FALSE)),""))</f>
        <v>0</v>
      </c>
      <c r="J325" s="23">
        <f>(IF((VLOOKUP(Table1[[#This Row],[SKU]],'[1]All Skus'!$A:$Y,2,FALSE))="AKG",(VLOOKUP(Table1[[#This Row],[SKU]],'[1]All Skus'!$A:$Y,11,FALSE)),""))</f>
        <v>0</v>
      </c>
      <c r="K325" s="24">
        <f>(IF((VLOOKUP(Table1[[#This Row],[SKU]],'[1]All Skus'!$A:$Y,2,FALSE))="AKG",(VLOOKUP(Table1[[#This Row],[SKU]],'[1]All Skus'!$A:$Y,16,FALSE)),""))</f>
        <v>0</v>
      </c>
      <c r="L325" s="24">
        <f>(IF((VLOOKUP(Table1[[#This Row],[SKU]],'[1]All Skus'!$A:$Y,2,FALSE))="AKG",(VLOOKUP(Table1[[#This Row],[SKU]],'[1]All Skus'!$A:$Y,17,FALSE)),""))</f>
        <v>0</v>
      </c>
      <c r="M325" s="25">
        <f>(IF((VLOOKUP(Table1[[#This Row],[SKU]],'[1]All Skus'!$A:$Y,2,FALSE))="AKG",(VLOOKUP(Table1[[#This Row],[SKU]],'[1]All Skus'!$A:$Y,18,FALSE)),""))</f>
        <v>0</v>
      </c>
      <c r="N325" s="25">
        <f>(IF((VLOOKUP(Table1[[#This Row],[SKU]],'[1]All Skus'!$A:$Y,2,FALSE))="AKG",(VLOOKUP(Table1[[#This Row],[SKU]],'[1]All Skus'!$A:$Y,19,FALSE)),""))</f>
        <v>0</v>
      </c>
      <c r="O325" s="25">
        <f>(IF((VLOOKUP(Table1[[#This Row],[SKU]],'[1]All Skus'!$A:$Y,2,FALSE))="AKG",(VLOOKUP(Table1[[#This Row],[SKU]],'[1]All Skus'!$A:$Y,20,FALSE)),""))</f>
        <v>0</v>
      </c>
      <c r="P325" s="25">
        <f>(IF((VLOOKUP(Table1[[#This Row],[SKU]],'[1]All Skus'!$A:$Y,2,FALSE))="AKG",(VLOOKUP(Table1[[#This Row],[SKU]],'[1]All Skus'!$A:$Y,21,FALSE)),""))</f>
        <v>0</v>
      </c>
      <c r="Q325" s="25">
        <f>(IF((VLOOKUP(Table1[[#This Row],[SKU]],'[1]All Skus'!$A:$Y,2,FALSE))="AKG",(VLOOKUP(Table1[[#This Row],[SKU]],'[1]All Skus'!$A:$Y,22,FALSE)),""))</f>
        <v>0</v>
      </c>
      <c r="R325" s="25">
        <f>(IF((VLOOKUP(Table1[[#This Row],[SKU]],'[1]All Skus'!$A:$Y,2,FALSE))="AKG",(VLOOKUP(Table1[[#This Row],[SKU]],'[1]All Skus'!$A:$Y,23,FALSE)),""))</f>
        <v>0</v>
      </c>
      <c r="S325" s="26">
        <f>(IF((VLOOKUP(Table1[[#This Row],[SKU]],'[1]All Skus'!$A:$Y,2,FALSE))="AKG",(VLOOKUP(Table1[[#This Row],[SKU]],'[1]All Skus'!$A:$Y,24,FALSE)),""))</f>
        <v>0</v>
      </c>
      <c r="T325" s="27">
        <v>323</v>
      </c>
    </row>
    <row r="326" spans="1:20" x14ac:dyDescent="0.3">
      <c r="A326" s="29" t="s">
        <v>343</v>
      </c>
      <c r="B326" s="20" t="str">
        <f>(IF((VLOOKUP(Table1[[#This Row],[SKU]],'[1]All Skus'!$A:$Y,2,FALSE))="AKG",(VLOOKUP(Table1[[#This Row],[SKU]],'[1]All Skus'!$A:$Y,3,FALSE)), ""))</f>
        <v>Accessories</v>
      </c>
      <c r="C326" s="21" t="str">
        <f>(IF((VLOOKUP(Table1[[#This Row],[SKU]],'[1]All Skus'!$A:$Y,2,FALSE))="AKG",(VLOOKUP(Table1[[#This Row],[SKU]],'[1]All Skus'!$A:$Y,4,FALSE)),""))</f>
        <v>SA44</v>
      </c>
      <c r="D326" s="21" t="str">
        <f>(IF((VLOOKUP(Table1[[#This Row],[SKU]],'[1]All Skus'!$A:$Y,2,FALSE))="AKG",(VLOOKUP(Table1[[#This Row],[SKU]],'[1]All Skus'!$A:$Y,5,FALSE)),""))</f>
        <v>AT410090</v>
      </c>
      <c r="E326" s="21">
        <f>(IF((VLOOKUP(Table1[[#This Row],[SKU]],'[1]All Skus'!$A:$Y,2,FALSE))="AKG",(VLOOKUP(Table1[[#This Row],[SKU]],'[1]All Skus'!$A:$Y,6,FALSE)),""))</f>
        <v>0</v>
      </c>
      <c r="F326" s="21">
        <f>(IF((VLOOKUP(Table1[[#This Row],[SKU]],'[1]All Skus'!$A:$Y,2,FALSE))="AKG",(VLOOKUP(Table1[[#This Row],[SKU]],'[1]All Skus'!$A:$Y,7,FALSE)),""))</f>
        <v>0</v>
      </c>
      <c r="G326" s="22" t="str">
        <f>(IF((VLOOKUP(Table1[[#This Row],[SKU]],'[1]All Skus'!$A:$Y,2,FALSE))="AKG",(VLOOKUP(Table1[[#This Row],[SKU]],'[1]All Skus'!$A:$Y,8,FALSE)),""))</f>
        <v>Spare parts</v>
      </c>
      <c r="H326" s="22" t="str">
        <f>(IF((VLOOKUP(Table1[[#This Row],[SKU]],'[1]All Skus'!$A:$Y,2,FALSE))="AKG",(VLOOKUP(Table1[[#This Row],[SKU]],'[1]All Skus'!$A:$Y,9,FALSE)),""))</f>
        <v>For use with vocal microphones</v>
      </c>
      <c r="I326" s="23">
        <f>(IF((VLOOKUP(Table1[[#This Row],[SKU]],'[1]All Skus'!$A:$Y,2,FALSE))="AKG",(VLOOKUP(Table1[[#This Row],[SKU]],'[1]All Skus'!$A:$Y,10,FALSE)),""))</f>
        <v>15</v>
      </c>
      <c r="J326" s="23">
        <f>(IF((VLOOKUP(Table1[[#This Row],[SKU]],'[1]All Skus'!$A:$Y,2,FALSE))="AKG",(VLOOKUP(Table1[[#This Row],[SKU]],'[1]All Skus'!$A:$Y,11,FALSE)),""))</f>
        <v>13</v>
      </c>
      <c r="K326" s="24">
        <f>(IF((VLOOKUP(Table1[[#This Row],[SKU]],'[1]All Skus'!$A:$Y,2,FALSE))="AKG",(VLOOKUP(Table1[[#This Row],[SKU]],'[1]All Skus'!$A:$Y,16,FALSE)),""))</f>
        <v>885038039600</v>
      </c>
      <c r="L326" s="24">
        <f>(IF((VLOOKUP(Table1[[#This Row],[SKU]],'[1]All Skus'!$A:$Y,2,FALSE))="AKG",(VLOOKUP(Table1[[#This Row],[SKU]],'[1]All Skus'!$A:$Y,17,FALSE)),""))</f>
        <v>9002761039603</v>
      </c>
      <c r="M326" s="25">
        <f>(IF((VLOOKUP(Table1[[#This Row],[SKU]],'[1]All Skus'!$A:$Y,2,FALSE))="AKG",(VLOOKUP(Table1[[#This Row],[SKU]],'[1]All Skus'!$A:$Y,18,FALSE)),""))</f>
        <v>0</v>
      </c>
      <c r="N326" s="25">
        <f>(IF((VLOOKUP(Table1[[#This Row],[SKU]],'[1]All Skus'!$A:$Y,2,FALSE))="AKG",(VLOOKUP(Table1[[#This Row],[SKU]],'[1]All Skus'!$A:$Y,19,FALSE)),""))</f>
        <v>0</v>
      </c>
      <c r="O326" s="25">
        <f>(IF((VLOOKUP(Table1[[#This Row],[SKU]],'[1]All Skus'!$A:$Y,2,FALSE))="AKG",(VLOOKUP(Table1[[#This Row],[SKU]],'[1]All Skus'!$A:$Y,20,FALSE)),""))</f>
        <v>0</v>
      </c>
      <c r="P326" s="25" t="str">
        <f>(IF((VLOOKUP(Table1[[#This Row],[SKU]],'[1]All Skus'!$A:$Y,2,FALSE))="AKG",(VLOOKUP(Table1[[#This Row],[SKU]],'[1]All Skus'!$A:$Y,21,FALSE)),""))</f>
        <v>n/a</v>
      </c>
      <c r="Q326" s="25" t="str">
        <f>(IF((VLOOKUP(Table1[[#This Row],[SKU]],'[1]All Skus'!$A:$Y,2,FALSE))="AKG",(VLOOKUP(Table1[[#This Row],[SKU]],'[1]All Skus'!$A:$Y,22,FALSE)),""))</f>
        <v>CN</v>
      </c>
      <c r="R326" s="25" t="str">
        <f>(IF((VLOOKUP(Table1[[#This Row],[SKU]],'[1]All Skus'!$A:$Y,2,FALSE))="AKG",(VLOOKUP(Table1[[#This Row],[SKU]],'[1]All Skus'!$A:$Y,23,FALSE)),""))</f>
        <v>Non Compliant</v>
      </c>
      <c r="S326" s="26" t="str">
        <f>(IF((VLOOKUP(Table1[[#This Row],[SKU]],'[1]All Skus'!$A:$Y,2,FALSE))="AKG",(VLOOKUP(Table1[[#This Row],[SKU]],'[1]All Skus'!$A:$Y,24,FALSE)),""))</f>
        <v>https://www.akg.com/6001H06320.html</v>
      </c>
      <c r="T326" s="27">
        <v>324</v>
      </c>
    </row>
    <row r="327" spans="1:20" x14ac:dyDescent="0.3">
      <c r="A327" s="29" t="s">
        <v>344</v>
      </c>
      <c r="B327" s="20" t="str">
        <f>(IF((VLOOKUP(Table1[[#This Row],[SKU]],'[1]All Skus'!$A:$Y,2,FALSE))="AKG",(VLOOKUP(Table1[[#This Row],[SKU]],'[1]All Skus'!$A:$Y,3,FALSE)), ""))</f>
        <v>Cable</v>
      </c>
      <c r="C327" s="21" t="str">
        <f>(IF((VLOOKUP(Table1[[#This Row],[SKU]],'[1]All Skus'!$A:$Y,2,FALSE))="AKG",(VLOOKUP(Table1[[#This Row],[SKU]],'[1]All Skus'!$A:$Y,4,FALSE)),""))</f>
        <v>MK/GL Guitar Cable</v>
      </c>
      <c r="D327" s="21">
        <f>(IF((VLOOKUP(Table1[[#This Row],[SKU]],'[1]All Skus'!$A:$Y,2,FALSE))="AKG",(VLOOKUP(Table1[[#This Row],[SKU]],'[1]All Skus'!$A:$Y,5,FALSE)),""))</f>
        <v>0</v>
      </c>
      <c r="E327" s="21">
        <f>(IF((VLOOKUP(Table1[[#This Row],[SKU]],'[1]All Skus'!$A:$Y,2,FALSE))="AKG",(VLOOKUP(Table1[[#This Row],[SKU]],'[1]All Skus'!$A:$Y,6,FALSE)),""))</f>
        <v>0</v>
      </c>
      <c r="F327" s="21">
        <f>(IF((VLOOKUP(Table1[[#This Row],[SKU]],'[1]All Skus'!$A:$Y,2,FALSE))="AKG",(VLOOKUP(Table1[[#This Row],[SKU]],'[1]All Skus'!$A:$Y,7,FALSE)),""))</f>
        <v>0</v>
      </c>
      <c r="G327" s="22" t="str">
        <f>(IF((VLOOKUP(Table1[[#This Row],[SKU]],'[1]All Skus'!$A:$Y,2,FALSE))="AKG",(VLOOKUP(Table1[[#This Row],[SKU]],'[1]All Skus'!$A:$Y,8,FALSE)),""))</f>
        <v>MK/GL Guitar Cable</v>
      </c>
      <c r="H327" s="22" t="str">
        <f>(IF((VLOOKUP(Table1[[#This Row],[SKU]],'[1]All Skus'!$A:$Y,2,FALSE))="AKG",(VLOOKUP(Table1[[#This Row],[SKU]],'[1]All Skus'!$A:$Y,9,FALSE)),""))</f>
        <v>MK/GL Guitar Cable</v>
      </c>
      <c r="I327" s="23">
        <f>(IF((VLOOKUP(Table1[[#This Row],[SKU]],'[1]All Skus'!$A:$Y,2,FALSE))="AKG",(VLOOKUP(Table1[[#This Row],[SKU]],'[1]All Skus'!$A:$Y,10,FALSE)),""))</f>
        <v>50</v>
      </c>
      <c r="J327" s="23">
        <f>(IF((VLOOKUP(Table1[[#This Row],[SKU]],'[1]All Skus'!$A:$Y,2,FALSE))="AKG",(VLOOKUP(Table1[[#This Row],[SKU]],'[1]All Skus'!$A:$Y,11,FALSE)),""))</f>
        <v>47</v>
      </c>
      <c r="K327" s="24">
        <f>(IF((VLOOKUP(Table1[[#This Row],[SKU]],'[1]All Skus'!$A:$Y,2,FALSE))="AKG",(VLOOKUP(Table1[[#This Row],[SKU]],'[1]All Skus'!$A:$Y,16,FALSE)),""))</f>
        <v>885038003137</v>
      </c>
      <c r="L327" s="24">
        <f>(IF((VLOOKUP(Table1[[#This Row],[SKU]],'[1]All Skus'!$A:$Y,2,FALSE))="AKG",(VLOOKUP(Table1[[#This Row],[SKU]],'[1]All Skus'!$A:$Y,17,FALSE)),""))</f>
        <v>9002761003130</v>
      </c>
      <c r="M327" s="25">
        <f>(IF((VLOOKUP(Table1[[#This Row],[SKU]],'[1]All Skus'!$A:$Y,2,FALSE))="AKG",(VLOOKUP(Table1[[#This Row],[SKU]],'[1]All Skus'!$A:$Y,18,FALSE)),""))</f>
        <v>0</v>
      </c>
      <c r="N327" s="25">
        <f>(IF((VLOOKUP(Table1[[#This Row],[SKU]],'[1]All Skus'!$A:$Y,2,FALSE))="AKG",(VLOOKUP(Table1[[#This Row],[SKU]],'[1]All Skus'!$A:$Y,19,FALSE)),""))</f>
        <v>0</v>
      </c>
      <c r="O327" s="25">
        <f>(IF((VLOOKUP(Table1[[#This Row],[SKU]],'[1]All Skus'!$A:$Y,2,FALSE))="AKG",(VLOOKUP(Table1[[#This Row],[SKU]],'[1]All Skus'!$A:$Y,20,FALSE)),""))</f>
        <v>0</v>
      </c>
      <c r="P327" s="25">
        <f>(IF((VLOOKUP(Table1[[#This Row],[SKU]],'[1]All Skus'!$A:$Y,2,FALSE))="AKG",(VLOOKUP(Table1[[#This Row],[SKU]],'[1]All Skus'!$A:$Y,21,FALSE)),""))</f>
        <v>0</v>
      </c>
      <c r="Q327" s="25" t="str">
        <f>(IF((VLOOKUP(Table1[[#This Row],[SKU]],'[1]All Skus'!$A:$Y,2,FALSE))="AKG",(VLOOKUP(Table1[[#This Row],[SKU]],'[1]All Skus'!$A:$Y,22,FALSE)),""))</f>
        <v>TW</v>
      </c>
      <c r="R327" s="25">
        <f>(IF((VLOOKUP(Table1[[#This Row],[SKU]],'[1]All Skus'!$A:$Y,2,FALSE))="AKG",(VLOOKUP(Table1[[#This Row],[SKU]],'[1]All Skus'!$A:$Y,23,FALSE)),""))</f>
        <v>0</v>
      </c>
      <c r="S327" s="26" t="str">
        <f>(IF((VLOOKUP(Table1[[#This Row],[SKU]],'[1]All Skus'!$A:$Y,2,FALSE))="AKG",(VLOOKUP(Table1[[#This Row],[SKU]],'[1]All Skus'!$A:$Y,24,FALSE)),""))</f>
        <v>https://www.akg.com/2455H00500.html</v>
      </c>
      <c r="T327" s="27">
        <v>325</v>
      </c>
    </row>
    <row r="328" spans="1:20" x14ac:dyDescent="0.3">
      <c r="A328" s="29" t="s">
        <v>345</v>
      </c>
      <c r="B328" s="20" t="str">
        <f>(IF((VLOOKUP(Table1[[#This Row],[SKU]],'[1]All Skus'!$A:$Y,2,FALSE))="AKG",(VLOOKUP(Table1[[#This Row],[SKU]],'[1]All Skus'!$A:$Y,3,FALSE)), ""))</f>
        <v>Accessories</v>
      </c>
      <c r="C328" s="21" t="str">
        <f>(IF((VLOOKUP(Table1[[#This Row],[SKU]],'[1]All Skus'!$A:$Y,2,FALSE))="AKG",(VLOOKUP(Table1[[#This Row],[SKU]],'[1]All Skus'!$A:$Y,4,FALSE)),""))</f>
        <v>ST45</v>
      </c>
      <c r="D328" s="21">
        <f>(IF((VLOOKUP(Table1[[#This Row],[SKU]],'[1]All Skus'!$A:$Y,2,FALSE))="AKG",(VLOOKUP(Table1[[#This Row],[SKU]],'[1]All Skus'!$A:$Y,5,FALSE)),""))</f>
        <v>0</v>
      </c>
      <c r="E328" s="21">
        <f>(IF((VLOOKUP(Table1[[#This Row],[SKU]],'[1]All Skus'!$A:$Y,2,FALSE))="AKG",(VLOOKUP(Table1[[#This Row],[SKU]],'[1]All Skus'!$A:$Y,6,FALSE)),""))</f>
        <v>0</v>
      </c>
      <c r="F328" s="21">
        <f>(IF((VLOOKUP(Table1[[#This Row],[SKU]],'[1]All Skus'!$A:$Y,2,FALSE))="AKG",(VLOOKUP(Table1[[#This Row],[SKU]],'[1]All Skus'!$A:$Y,7,FALSE)),""))</f>
        <v>0</v>
      </c>
      <c r="G328" s="22" t="str">
        <f>(IF((VLOOKUP(Table1[[#This Row],[SKU]],'[1]All Skus'!$A:$Y,2,FALSE))="AKG",(VLOOKUP(Table1[[#This Row],[SKU]],'[1]All Skus'!$A:$Y,8,FALSE)),""))</f>
        <v>Accessories</v>
      </c>
      <c r="H328" s="22" t="str">
        <f>(IF((VLOOKUP(Table1[[#This Row],[SKU]],'[1]All Skus'!$A:$Y,2,FALSE))="AKG",(VLOOKUP(Table1[[#This Row],[SKU]],'[1]All Skus'!$A:$Y,9,FALSE)),""))</f>
        <v>"Low profile" table stand</v>
      </c>
      <c r="I328" s="23">
        <f>(IF((VLOOKUP(Table1[[#This Row],[SKU]],'[1]All Skus'!$A:$Y,2,FALSE))="AKG",(VLOOKUP(Table1[[#This Row],[SKU]],'[1]All Skus'!$A:$Y,10,FALSE)),""))</f>
        <v>135</v>
      </c>
      <c r="J328" s="23">
        <f>(IF((VLOOKUP(Table1[[#This Row],[SKU]],'[1]All Skus'!$A:$Y,2,FALSE))="AKG",(VLOOKUP(Table1[[#This Row],[SKU]],'[1]All Skus'!$A:$Y,11,FALSE)),""))</f>
        <v>110</v>
      </c>
      <c r="K328" s="24">
        <f>(IF((VLOOKUP(Table1[[#This Row],[SKU]],'[1]All Skus'!$A:$Y,2,FALSE))="AKG",(VLOOKUP(Table1[[#This Row],[SKU]],'[1]All Skus'!$A:$Y,16,FALSE)),""))</f>
        <v>885038004851</v>
      </c>
      <c r="L328" s="24">
        <f>(IF((VLOOKUP(Table1[[#This Row],[SKU]],'[1]All Skus'!$A:$Y,2,FALSE))="AKG",(VLOOKUP(Table1[[#This Row],[SKU]],'[1]All Skus'!$A:$Y,17,FALSE)),""))</f>
        <v>9002761004854</v>
      </c>
      <c r="M328" s="25">
        <f>(IF((VLOOKUP(Table1[[#This Row],[SKU]],'[1]All Skus'!$A:$Y,2,FALSE))="AKG",(VLOOKUP(Table1[[#This Row],[SKU]],'[1]All Skus'!$A:$Y,18,FALSE)),""))</f>
        <v>3.5</v>
      </c>
      <c r="N328" s="25">
        <f>(IF((VLOOKUP(Table1[[#This Row],[SKU]],'[1]All Skus'!$A:$Y,2,FALSE))="AKG",(VLOOKUP(Table1[[#This Row],[SKU]],'[1]All Skus'!$A:$Y,19,FALSE)),""))</f>
        <v>10</v>
      </c>
      <c r="O328" s="25">
        <f>(IF((VLOOKUP(Table1[[#This Row],[SKU]],'[1]All Skus'!$A:$Y,2,FALSE))="AKG",(VLOOKUP(Table1[[#This Row],[SKU]],'[1]All Skus'!$A:$Y,20,FALSE)),""))</f>
        <v>10</v>
      </c>
      <c r="P328" s="25">
        <f>(IF((VLOOKUP(Table1[[#This Row],[SKU]],'[1]All Skus'!$A:$Y,2,FALSE))="AKG",(VLOOKUP(Table1[[#This Row],[SKU]],'[1]All Skus'!$A:$Y,21,FALSE)),""))</f>
        <v>1.2</v>
      </c>
      <c r="Q328" s="25" t="str">
        <f>(IF((VLOOKUP(Table1[[#This Row],[SKU]],'[1]All Skus'!$A:$Y,2,FALSE))="AKG",(VLOOKUP(Table1[[#This Row],[SKU]],'[1]All Skus'!$A:$Y,22,FALSE)),""))</f>
        <v>DE</v>
      </c>
      <c r="R328" s="25" t="str">
        <f>(IF((VLOOKUP(Table1[[#This Row],[SKU]],'[1]All Skus'!$A:$Y,2,FALSE))="AKG",(VLOOKUP(Table1[[#This Row],[SKU]],'[1]All Skus'!$A:$Y,23,FALSE)),""))</f>
        <v>Compliant</v>
      </c>
      <c r="S328" s="26" t="str">
        <f>(IF((VLOOKUP(Table1[[#This Row],[SKU]],'[1]All Skus'!$A:$Y,2,FALSE))="AKG",(VLOOKUP(Table1[[#This Row],[SKU]],'[1]All Skus'!$A:$Y,24,FALSE)),""))</f>
        <v>https://www.akg.com/6000H03080.html</v>
      </c>
      <c r="T328" s="27">
        <v>326</v>
      </c>
    </row>
    <row r="329" spans="1:20" x14ac:dyDescent="0.3">
      <c r="A329" s="19" t="s">
        <v>346</v>
      </c>
      <c r="B329" s="20" t="str">
        <f>(IF((VLOOKUP(Table1[[#This Row],[SKU]],'[1]All Skus'!$A:$Y,2,FALSE))="AKG",(VLOOKUP(Table1[[#This Row],[SKU]],'[1]All Skus'!$A:$Y,3,FALSE)), ""))</f>
        <v>Accessories</v>
      </c>
      <c r="C329" s="21" t="str">
        <f>(IF((VLOOKUP(Table1[[#This Row],[SKU]],'[1]All Skus'!$A:$Y,2,FALSE))="AKG",(VLOOKUP(Table1[[#This Row],[SKU]],'[1]All Skus'!$A:$Y,4,FALSE)),""))</f>
        <v>W32</v>
      </c>
      <c r="D329" s="21" t="str">
        <f>(IF((VLOOKUP(Table1[[#This Row],[SKU]],'[1]All Skus'!$A:$Y,2,FALSE))="AKG",(VLOOKUP(Table1[[#This Row],[SKU]],'[1]All Skus'!$A:$Y,5,FALSE)),""))</f>
        <v>AT210090</v>
      </c>
      <c r="E329" s="21">
        <f>(IF((VLOOKUP(Table1[[#This Row],[SKU]],'[1]All Skus'!$A:$Y,2,FALSE))="AKG",(VLOOKUP(Table1[[#This Row],[SKU]],'[1]All Skus'!$A:$Y,6,FALSE)),""))</f>
        <v>0</v>
      </c>
      <c r="F329" s="21">
        <f>(IF((VLOOKUP(Table1[[#This Row],[SKU]],'[1]All Skus'!$A:$Y,2,FALSE))="AKG",(VLOOKUP(Table1[[#This Row],[SKU]],'[1]All Skus'!$A:$Y,7,FALSE)),""))</f>
        <v>0</v>
      </c>
      <c r="G329" s="22" t="str">
        <f>(IF((VLOOKUP(Table1[[#This Row],[SKU]],'[1]All Skus'!$A:$Y,2,FALSE))="AKG",(VLOOKUP(Table1[[#This Row],[SKU]],'[1]All Skus'!$A:$Y,8,FALSE)),""))</f>
        <v>Accessories</v>
      </c>
      <c r="H329" s="22" t="str">
        <f>(IF((VLOOKUP(Table1[[#This Row],[SKU]],'[1]All Skus'!$A:$Y,2,FALSE))="AKG",(VLOOKUP(Table1[[#This Row],[SKU]],'[1]All Skus'!$A:$Y,9,FALSE)),""))</f>
        <v>Foam windscreen 18-20 mm dia (for CK's)</v>
      </c>
      <c r="I329" s="23">
        <f>(IF((VLOOKUP(Table1[[#This Row],[SKU]],'[1]All Skus'!$A:$Y,2,FALSE))="AKG",(VLOOKUP(Table1[[#This Row],[SKU]],'[1]All Skus'!$A:$Y,10,FALSE)),""))</f>
        <v>25</v>
      </c>
      <c r="J329" s="23">
        <f>(IF((VLOOKUP(Table1[[#This Row],[SKU]],'[1]All Skus'!$A:$Y,2,FALSE))="AKG",(VLOOKUP(Table1[[#This Row],[SKU]],'[1]All Skus'!$A:$Y,11,FALSE)),""))</f>
        <v>25</v>
      </c>
      <c r="K329" s="24">
        <f>(IF((VLOOKUP(Table1[[#This Row],[SKU]],'[1]All Skus'!$A:$Y,2,FALSE))="AKG",(VLOOKUP(Table1[[#This Row],[SKU]],'[1]All Skus'!$A:$Y,16,FALSE)),""))</f>
        <v>885038002222</v>
      </c>
      <c r="L329" s="24">
        <f>(IF((VLOOKUP(Table1[[#This Row],[SKU]],'[1]All Skus'!$A:$Y,2,FALSE))="AKG",(VLOOKUP(Table1[[#This Row],[SKU]],'[1]All Skus'!$A:$Y,17,FALSE)),""))</f>
        <v>9002761002225</v>
      </c>
      <c r="M329" s="25">
        <f>(IF((VLOOKUP(Table1[[#This Row],[SKU]],'[1]All Skus'!$A:$Y,2,FALSE))="AKG",(VLOOKUP(Table1[[#This Row],[SKU]],'[1]All Skus'!$A:$Y,18,FALSE)),""))</f>
        <v>2</v>
      </c>
      <c r="N329" s="25">
        <f>(IF((VLOOKUP(Table1[[#This Row],[SKU]],'[1]All Skus'!$A:$Y,2,FALSE))="AKG",(VLOOKUP(Table1[[#This Row],[SKU]],'[1]All Skus'!$A:$Y,19,FALSE)),""))</f>
        <v>2</v>
      </c>
      <c r="O329" s="25">
        <f>(IF((VLOOKUP(Table1[[#This Row],[SKU]],'[1]All Skus'!$A:$Y,2,FALSE))="AKG",(VLOOKUP(Table1[[#This Row],[SKU]],'[1]All Skus'!$A:$Y,20,FALSE)),""))</f>
        <v>3</v>
      </c>
      <c r="P329" s="25">
        <f>(IF((VLOOKUP(Table1[[#This Row],[SKU]],'[1]All Skus'!$A:$Y,2,FALSE))="AKG",(VLOOKUP(Table1[[#This Row],[SKU]],'[1]All Skus'!$A:$Y,21,FALSE)),""))</f>
        <v>1.6</v>
      </c>
      <c r="Q329" s="25" t="str">
        <f>(IF((VLOOKUP(Table1[[#This Row],[SKU]],'[1]All Skus'!$A:$Y,2,FALSE))="AKG",(VLOOKUP(Table1[[#This Row],[SKU]],'[1]All Skus'!$A:$Y,22,FALSE)),""))</f>
        <v>JP</v>
      </c>
      <c r="R329" s="25" t="str">
        <f>(IF((VLOOKUP(Table1[[#This Row],[SKU]],'[1]All Skus'!$A:$Y,2,FALSE))="AKG",(VLOOKUP(Table1[[#This Row],[SKU]],'[1]All Skus'!$A:$Y,23,FALSE)),""))</f>
        <v>Compliant</v>
      </c>
      <c r="S329" s="26" t="str">
        <f>(IF((VLOOKUP(Table1[[#This Row],[SKU]],'[1]All Skus'!$A:$Y,2,FALSE))="AKG",(VLOOKUP(Table1[[#This Row],[SKU]],'[1]All Skus'!$A:$Y,24,FALSE)),""))</f>
        <v>https://www.akg.com/6000H06240.html</v>
      </c>
      <c r="T329" s="27">
        <v>327</v>
      </c>
    </row>
    <row r="330" spans="1:20" ht="15" customHeight="1" x14ac:dyDescent="0.3">
      <c r="A330" s="29" t="s">
        <v>347</v>
      </c>
      <c r="B330" s="20" t="str">
        <f>(IF((VLOOKUP(Table1[[#This Row],[SKU]],'[1]All Skus'!$A:$Y,2,FALSE))="AKG",(VLOOKUP(Table1[[#This Row],[SKU]],'[1]All Skus'!$A:$Y,3,FALSE)), ""))</f>
        <v>Accessories</v>
      </c>
      <c r="C330" s="21" t="str">
        <f>(IF((VLOOKUP(Table1[[#This Row],[SKU]],'[1]All Skus'!$A:$Y,2,FALSE))="AKG",(VLOOKUP(Table1[[#This Row],[SKU]],'[1]All Skus'!$A:$Y,4,FALSE)),""))</f>
        <v>EK500 S</v>
      </c>
      <c r="D330" s="21" t="str">
        <f>(IF((VLOOKUP(Table1[[#This Row],[SKU]],'[1]All Skus'!$A:$Y,2,FALSE))="AKG",(VLOOKUP(Table1[[#This Row],[SKU]],'[1]All Skus'!$A:$Y,5,FALSE)),""))</f>
        <v>AT110090</v>
      </c>
      <c r="E330" s="21">
        <f>(IF((VLOOKUP(Table1[[#This Row],[SKU]],'[1]All Skus'!$A:$Y,2,FALSE))="AKG",(VLOOKUP(Table1[[#This Row],[SKU]],'[1]All Skus'!$A:$Y,6,FALSE)),""))</f>
        <v>0</v>
      </c>
      <c r="F330" s="21">
        <f>(IF((VLOOKUP(Table1[[#This Row],[SKU]],'[1]All Skus'!$A:$Y,2,FALSE))="AKG",(VLOOKUP(Table1[[#This Row],[SKU]],'[1]All Skus'!$A:$Y,7,FALSE)),""))</f>
        <v>0</v>
      </c>
      <c r="G330" s="22" t="str">
        <f>(IF((VLOOKUP(Table1[[#This Row],[SKU]],'[1]All Skus'!$A:$Y,2,FALSE))="AKG",(VLOOKUP(Table1[[#This Row],[SKU]],'[1]All Skus'!$A:$Y,8,FALSE)),""))</f>
        <v>Cable</v>
      </c>
      <c r="H330" s="22" t="str">
        <f>(IF((VLOOKUP(Table1[[#This Row],[SKU]],'[1]All Skus'!$A:$Y,2,FALSE))="AKG",(VLOOKUP(Table1[[#This Row],[SKU]],'[1]All Skus'!$A:$Y,9,FALSE)),""))</f>
        <v>Coiled 5 m (10 ft.) cable mini XLR/mini jack (1/8")</v>
      </c>
      <c r="I330" s="23">
        <f>(IF((VLOOKUP(Table1[[#This Row],[SKU]],'[1]All Skus'!$A:$Y,2,FALSE))="AKG",(VLOOKUP(Table1[[#This Row],[SKU]],'[1]All Skus'!$A:$Y,10,FALSE)),""))</f>
        <v>70</v>
      </c>
      <c r="J330" s="23">
        <f>(IF((VLOOKUP(Table1[[#This Row],[SKU]],'[1]All Skus'!$A:$Y,2,FALSE))="AKG",(VLOOKUP(Table1[[#This Row],[SKU]],'[1]All Skus'!$A:$Y,11,FALSE)),""))</f>
        <v>65</v>
      </c>
      <c r="K330" s="24">
        <f>(IF((VLOOKUP(Table1[[#This Row],[SKU]],'[1]All Skus'!$A:$Y,2,FALSE))="AKG",(VLOOKUP(Table1[[#This Row],[SKU]],'[1]All Skus'!$A:$Y,16,FALSE)),""))</f>
        <v>885038026686</v>
      </c>
      <c r="L330" s="24">
        <f>(IF((VLOOKUP(Table1[[#This Row],[SKU]],'[1]All Skus'!$A:$Y,2,FALSE))="AKG",(VLOOKUP(Table1[[#This Row],[SKU]],'[1]All Skus'!$A:$Y,17,FALSE)),""))</f>
        <v>9002761026689</v>
      </c>
      <c r="M330" s="25">
        <f>(IF((VLOOKUP(Table1[[#This Row],[SKU]],'[1]All Skus'!$A:$Y,2,FALSE))="AKG",(VLOOKUP(Table1[[#This Row],[SKU]],'[1]All Skus'!$A:$Y,18,FALSE)),""))</f>
        <v>2</v>
      </c>
      <c r="N330" s="25">
        <f>(IF((VLOOKUP(Table1[[#This Row],[SKU]],'[1]All Skus'!$A:$Y,2,FALSE))="AKG",(VLOOKUP(Table1[[#This Row],[SKU]],'[1]All Skus'!$A:$Y,19,FALSE)),""))</f>
        <v>4</v>
      </c>
      <c r="O330" s="25">
        <f>(IF((VLOOKUP(Table1[[#This Row],[SKU]],'[1]All Skus'!$A:$Y,2,FALSE))="AKG",(VLOOKUP(Table1[[#This Row],[SKU]],'[1]All Skus'!$A:$Y,20,FALSE)),""))</f>
        <v>6</v>
      </c>
      <c r="P330" s="25">
        <f>(IF((VLOOKUP(Table1[[#This Row],[SKU]],'[1]All Skus'!$A:$Y,2,FALSE))="AKG",(VLOOKUP(Table1[[#This Row],[SKU]],'[1]All Skus'!$A:$Y,21,FALSE)),""))</f>
        <v>1</v>
      </c>
      <c r="Q330" s="25" t="str">
        <f>(IF((VLOOKUP(Table1[[#This Row],[SKU]],'[1]All Skus'!$A:$Y,2,FALSE))="AKG",(VLOOKUP(Table1[[#This Row],[SKU]],'[1]All Skus'!$A:$Y,22,FALSE)),""))</f>
        <v>CN</v>
      </c>
      <c r="R330" s="25" t="str">
        <f>(IF((VLOOKUP(Table1[[#This Row],[SKU]],'[1]All Skus'!$A:$Y,2,FALSE))="AKG",(VLOOKUP(Table1[[#This Row],[SKU]],'[1]All Skus'!$A:$Y,23,FALSE)),""))</f>
        <v>Non Compliant</v>
      </c>
      <c r="S330" s="26" t="str">
        <f>(IF((VLOOKUP(Table1[[#This Row],[SKU]],'[1]All Skus'!$A:$Y,2,FALSE))="AKG",(VLOOKUP(Table1[[#This Row],[SKU]],'[1]All Skus'!$A:$Y,24,FALSE)),""))</f>
        <v>https://www.akg.com/6000H10100.html</v>
      </c>
      <c r="T330" s="27">
        <v>328</v>
      </c>
    </row>
    <row r="331" spans="1:20" x14ac:dyDescent="0.3">
      <c r="A331" s="19" t="s">
        <v>348</v>
      </c>
      <c r="B331" s="20" t="str">
        <f>(IF((VLOOKUP(Table1[[#This Row],[SKU]],'[1]All Skus'!$A:$Y,2,FALSE))="AKG",(VLOOKUP(Table1[[#This Row],[SKU]],'[1]All Skus'!$A:$Y,3,FALSE)), ""))</f>
        <v>Accessories</v>
      </c>
      <c r="C331" s="21" t="str">
        <f>(IF((VLOOKUP(Table1[[#This Row],[SKU]],'[1]All Skus'!$A:$Y,2,FALSE))="AKG",(VLOOKUP(Table1[[#This Row],[SKU]],'[1]All Skus'!$A:$Y,4,FALSE)),""))</f>
        <v>AC12 PSU12V 500mA Lock EU/US/UK/AU</v>
      </c>
      <c r="D331" s="21" t="str">
        <f>(IF((VLOOKUP(Table1[[#This Row],[SKU]],'[1]All Skus'!$A:$Y,2,FALSE))="AKG",(VLOOKUP(Table1[[#This Row],[SKU]],'[1]All Skus'!$A:$Y,5,FALSE)),""))</f>
        <v>AT690092</v>
      </c>
      <c r="E331" s="21">
        <f>(IF((VLOOKUP(Table1[[#This Row],[SKU]],'[1]All Skus'!$A:$Y,2,FALSE))="AKG",(VLOOKUP(Table1[[#This Row],[SKU]],'[1]All Skus'!$A:$Y,6,FALSE)),""))</f>
        <v>0</v>
      </c>
      <c r="F331" s="21">
        <f>(IF((VLOOKUP(Table1[[#This Row],[SKU]],'[1]All Skus'!$A:$Y,2,FALSE))="AKG",(VLOOKUP(Table1[[#This Row],[SKU]],'[1]All Skus'!$A:$Y,7,FALSE)),""))</f>
        <v>0</v>
      </c>
      <c r="G331" s="22" t="str">
        <f>(IF((VLOOKUP(Table1[[#This Row],[SKU]],'[1]All Skus'!$A:$Y,2,FALSE))="AKG",(VLOOKUP(Table1[[#This Row],[SKU]],'[1]All Skus'!$A:$Y,8,FALSE)),""))</f>
        <v>Power Supply</v>
      </c>
      <c r="H331" s="22" t="str">
        <f>(IF((VLOOKUP(Table1[[#This Row],[SKU]],'[1]All Skus'!$A:$Y,2,FALSE))="AKG",(VLOOKUP(Table1[[#This Row],[SKU]],'[1]All Skus'!$A:$Y,9,FALSE)),""))</f>
        <v>12V/500mA power supply for wireless systems like WMS400/450/470/4500, EU/US/UK/AU connector included</v>
      </c>
      <c r="I331" s="23">
        <f>(IF((VLOOKUP(Table1[[#This Row],[SKU]],'[1]All Skus'!$A:$Y,2,FALSE))="AKG",(VLOOKUP(Table1[[#This Row],[SKU]],'[1]All Skus'!$A:$Y,10,FALSE)),""))</f>
        <v>40</v>
      </c>
      <c r="J331" s="23">
        <f>(IF((VLOOKUP(Table1[[#This Row],[SKU]],'[1]All Skus'!$A:$Y,2,FALSE))="AKG",(VLOOKUP(Table1[[#This Row],[SKU]],'[1]All Skus'!$A:$Y,11,FALSE)),""))</f>
        <v>35</v>
      </c>
      <c r="K331" s="24">
        <f>(IF((VLOOKUP(Table1[[#This Row],[SKU]],'[1]All Skus'!$A:$Y,2,FALSE))="AKG",(VLOOKUP(Table1[[#This Row],[SKU]],'[1]All Skus'!$A:$Y,16,FALSE)),""))</f>
        <v>885038033523</v>
      </c>
      <c r="L331" s="24">
        <f>(IF((VLOOKUP(Table1[[#This Row],[SKU]],'[1]All Skus'!$A:$Y,2,FALSE))="AKG",(VLOOKUP(Table1[[#This Row],[SKU]],'[1]All Skus'!$A:$Y,17,FALSE)),""))</f>
        <v>9002761033526</v>
      </c>
      <c r="M331" s="25">
        <f>(IF((VLOOKUP(Table1[[#This Row],[SKU]],'[1]All Skus'!$A:$Y,2,FALSE))="AKG",(VLOOKUP(Table1[[#This Row],[SKU]],'[1]All Skus'!$A:$Y,18,FALSE)),""))</f>
        <v>8</v>
      </c>
      <c r="N331" s="25">
        <f>(IF((VLOOKUP(Table1[[#This Row],[SKU]],'[1]All Skus'!$A:$Y,2,FALSE))="AKG",(VLOOKUP(Table1[[#This Row],[SKU]],'[1]All Skus'!$A:$Y,19,FALSE)),""))</f>
        <v>17</v>
      </c>
      <c r="O331" s="25">
        <f>(IF((VLOOKUP(Table1[[#This Row],[SKU]],'[1]All Skus'!$A:$Y,2,FALSE))="AKG",(VLOOKUP(Table1[[#This Row],[SKU]],'[1]All Skus'!$A:$Y,20,FALSE)),""))</f>
        <v>12</v>
      </c>
      <c r="P331" s="25">
        <f>(IF((VLOOKUP(Table1[[#This Row],[SKU]],'[1]All Skus'!$A:$Y,2,FALSE))="AKG",(VLOOKUP(Table1[[#This Row],[SKU]],'[1]All Skus'!$A:$Y,21,FALSE)),""))</f>
        <v>2.032</v>
      </c>
      <c r="Q331" s="25" t="str">
        <f>(IF((VLOOKUP(Table1[[#This Row],[SKU]],'[1]All Skus'!$A:$Y,2,FALSE))="AKG",(VLOOKUP(Table1[[#This Row],[SKU]],'[1]All Skus'!$A:$Y,22,FALSE)),""))</f>
        <v>CN</v>
      </c>
      <c r="R331" s="25" t="str">
        <f>(IF((VLOOKUP(Table1[[#This Row],[SKU]],'[1]All Skus'!$A:$Y,2,FALSE))="AKG",(VLOOKUP(Table1[[#This Row],[SKU]],'[1]All Skus'!$A:$Y,23,FALSE)),""))</f>
        <v>Non Compliant</v>
      </c>
      <c r="S331" s="26" t="str">
        <f>(IF((VLOOKUP(Table1[[#This Row],[SKU]],'[1]All Skus'!$A:$Y,2,FALSE))="AKG",(VLOOKUP(Table1[[#This Row],[SKU]],'[1]All Skus'!$A:$Y,24,FALSE)),""))</f>
        <v>https://www.akg.com/7801H00120.html</v>
      </c>
      <c r="T331" s="27">
        <v>329</v>
      </c>
    </row>
    <row r="332" spans="1:20" ht="15" customHeight="1" x14ac:dyDescent="0.3">
      <c r="A332" s="29" t="s">
        <v>349</v>
      </c>
      <c r="B332" s="20" t="str">
        <f>(IF((VLOOKUP(Table1[[#This Row],[SKU]],'[1]All Skus'!$A:$Y,2,FALSE))="AKG",(VLOOKUP(Table1[[#This Row],[SKU]],'[1]All Skus'!$A:$Y,3,FALSE)), ""))</f>
        <v>Wireless Mics</v>
      </c>
      <c r="C332" s="21" t="str">
        <f>(IF((VLOOKUP(Table1[[#This Row],[SKU]],'[1]All Skus'!$A:$Y,2,FALSE))="AKG",(VLOOKUP(Table1[[#This Row],[SKU]],'[1]All Skus'!$A:$Y,4,FALSE)),""))</f>
        <v>DHT TETRAD D5 NON-EU</v>
      </c>
      <c r="D332" s="21" t="str">
        <f>(IF((VLOOKUP(Table1[[#This Row],[SKU]],'[1]All Skus'!$A:$Y,2,FALSE))="AKG",(VLOOKUP(Table1[[#This Row],[SKU]],'[1]All Skus'!$A:$Y,5,FALSE)),""))</f>
        <v>AT650000</v>
      </c>
      <c r="E332" s="21">
        <f>(IF((VLOOKUP(Table1[[#This Row],[SKU]],'[1]All Skus'!$A:$Y,2,FALSE))="AKG",(VLOOKUP(Table1[[#This Row],[SKU]],'[1]All Skus'!$A:$Y,6,FALSE)),""))</f>
        <v>0</v>
      </c>
      <c r="F332" s="21" t="str">
        <f>(IF((VLOOKUP(Table1[[#This Row],[SKU]],'[1]All Skus'!$A:$Y,2,FALSE))="AKG",(VLOOKUP(Table1[[#This Row],[SKU]],'[1]All Skus'!$A:$Y,7,FALSE)),""))</f>
        <v>Limited Quantity</v>
      </c>
      <c r="G332" s="22" t="str">
        <f>(IF((VLOOKUP(Table1[[#This Row],[SKU]],'[1]All Skus'!$A:$Y,2,FALSE))="AKG",(VLOOKUP(Table1[[#This Row],[SKU]],'[1]All Skus'!$A:$Y,8,FALSE)),""))</f>
        <v>Digital Microphone System Tetrad</v>
      </c>
      <c r="H332" s="22" t="str">
        <f>(IF((VLOOKUP(Table1[[#This Row],[SKU]],'[1]All Skus'!$A:$Y,2,FALSE))="AKG",(VLOOKUP(Table1[[#This Row],[SKU]],'[1]All Skus'!$A:$Y,9,FALSE)),""))</f>
        <v>Handheld transmitter</v>
      </c>
      <c r="I332" s="23">
        <f>(IF((VLOOKUP(Table1[[#This Row],[SKU]],'[1]All Skus'!$A:$Y,2,FALSE))="AKG",(VLOOKUP(Table1[[#This Row],[SKU]],'[1]All Skus'!$A:$Y,10,FALSE)),""))</f>
        <v>450</v>
      </c>
      <c r="J332" s="23">
        <f>(IF((VLOOKUP(Table1[[#This Row],[SKU]],'[1]All Skus'!$A:$Y,2,FALSE))="AKG",(VLOOKUP(Table1[[#This Row],[SKU]],'[1]All Skus'!$A:$Y,11,FALSE)),""))</f>
        <v>450</v>
      </c>
      <c r="K332" s="24">
        <f>(IF((VLOOKUP(Table1[[#This Row],[SKU]],'[1]All Skus'!$A:$Y,2,FALSE))="AKG",(VLOOKUP(Table1[[#This Row],[SKU]],'[1]All Skus'!$A:$Y,16,FALSE)),""))</f>
        <v>885038038672</v>
      </c>
      <c r="L332" s="24">
        <f>(IF((VLOOKUP(Table1[[#This Row],[SKU]],'[1]All Skus'!$A:$Y,2,FALSE))="AKG",(VLOOKUP(Table1[[#This Row],[SKU]],'[1]All Skus'!$A:$Y,17,FALSE)),""))</f>
        <v>9002761038675</v>
      </c>
      <c r="M332" s="25">
        <f>(IF((VLOOKUP(Table1[[#This Row],[SKU]],'[1]All Skus'!$A:$Y,2,FALSE))="AKG",(VLOOKUP(Table1[[#This Row],[SKU]],'[1]All Skus'!$A:$Y,18,FALSE)),""))</f>
        <v>15</v>
      </c>
      <c r="N332" s="25">
        <f>(IF((VLOOKUP(Table1[[#This Row],[SKU]],'[1]All Skus'!$A:$Y,2,FALSE))="AKG",(VLOOKUP(Table1[[#This Row],[SKU]],'[1]All Skus'!$A:$Y,19,FALSE)),""))</f>
        <v>13</v>
      </c>
      <c r="O332" s="25">
        <f>(IF((VLOOKUP(Table1[[#This Row],[SKU]],'[1]All Skus'!$A:$Y,2,FALSE))="AKG",(VLOOKUP(Table1[[#This Row],[SKU]],'[1]All Skus'!$A:$Y,20,FALSE)),""))</f>
        <v>21</v>
      </c>
      <c r="P332" s="25">
        <f>(IF((VLOOKUP(Table1[[#This Row],[SKU]],'[1]All Skus'!$A:$Y,2,FALSE))="AKG",(VLOOKUP(Table1[[#This Row],[SKU]],'[1]All Skus'!$A:$Y,21,FALSE)),""))</f>
        <v>2.4</v>
      </c>
      <c r="Q332" s="25" t="str">
        <f>(IF((VLOOKUP(Table1[[#This Row],[SKU]],'[1]All Skus'!$A:$Y,2,FALSE))="AKG",(VLOOKUP(Table1[[#This Row],[SKU]],'[1]All Skus'!$A:$Y,22,FALSE)),""))</f>
        <v>CN</v>
      </c>
      <c r="R332" s="25" t="str">
        <f>(IF((VLOOKUP(Table1[[#This Row],[SKU]],'[1]All Skus'!$A:$Y,2,FALSE))="AKG",(VLOOKUP(Table1[[#This Row],[SKU]],'[1]All Skus'!$A:$Y,23,FALSE)),""))</f>
        <v>Non Compliant</v>
      </c>
      <c r="S332" s="26" t="str">
        <f>(IF((VLOOKUP(Table1[[#This Row],[SKU]],'[1]All Skus'!$A:$Y,2,FALSE))="AKG",(VLOOKUP(Table1[[#This Row],[SKU]],'[1]All Skus'!$A:$Y,24,FALSE)),""))</f>
        <v>https://www.akg.com/3457X00060.html</v>
      </c>
      <c r="T332" s="27">
        <v>330</v>
      </c>
    </row>
    <row r="333" spans="1:20" x14ac:dyDescent="0.3">
      <c r="A333" s="29" t="s">
        <v>350</v>
      </c>
      <c r="B333" s="20">
        <f>(IF((VLOOKUP(Table1[[#This Row],[SKU]],'[1]All Skus'!$A:$Y,2,FALSE))="AKG",(VLOOKUP(Table1[[#This Row],[SKU]],'[1]All Skus'!$A:$Y,3,FALSE)), ""))</f>
        <v>0</v>
      </c>
      <c r="C333" s="21" t="str">
        <f>(IF((VLOOKUP(Table1[[#This Row],[SKU]],'[1]All Skus'!$A:$Y,2,FALSE))="AKG",(VLOOKUP(Table1[[#This Row],[SKU]],'[1]All Skus'!$A:$Y,4,FALSE)),""))</f>
        <v>CK62 ULS</v>
      </c>
      <c r="D333" s="21">
        <f>(IF((VLOOKUP(Table1[[#This Row],[SKU]],'[1]All Skus'!$A:$Y,2,FALSE))="AKG",(VLOOKUP(Table1[[#This Row],[SKU]],'[1]All Skus'!$A:$Y,5,FALSE)),""))</f>
        <v>0</v>
      </c>
      <c r="E333" s="21">
        <f>(IF((VLOOKUP(Table1[[#This Row],[SKU]],'[1]All Skus'!$A:$Y,2,FALSE))="AKG",(VLOOKUP(Table1[[#This Row],[SKU]],'[1]All Skus'!$A:$Y,6,FALSE)),""))</f>
        <v>0</v>
      </c>
      <c r="F333" s="21">
        <f>(IF((VLOOKUP(Table1[[#This Row],[SKU]],'[1]All Skus'!$A:$Y,2,FALSE))="AKG",(VLOOKUP(Table1[[#This Row],[SKU]],'[1]All Skus'!$A:$Y,7,FALSE)),""))</f>
        <v>0</v>
      </c>
      <c r="G333" s="22" t="str">
        <f>(IF((VLOOKUP(Table1[[#This Row],[SKU]],'[1]All Skus'!$A:$Y,2,FALSE))="AKG",(VLOOKUP(Table1[[#This Row],[SKU]],'[1]All Skus'!$A:$Y,8,FALSE)),""))</f>
        <v>Studio Condenser Microphone</v>
      </c>
      <c r="H333" s="22" t="str">
        <f>(IF((VLOOKUP(Table1[[#This Row],[SKU]],'[1]All Skus'!$A:$Y,2,FALSE))="AKG",(VLOOKUP(Table1[[#This Row],[SKU]],'[1]All Skus'!$A:$Y,9,FALSE)),""))</f>
        <v>High quality omni directional capsule, only for C480 B-ULS</v>
      </c>
      <c r="I333" s="23">
        <f>(IF((VLOOKUP(Table1[[#This Row],[SKU]],'[1]All Skus'!$A:$Y,2,FALSE))="AKG",(VLOOKUP(Table1[[#This Row],[SKU]],'[1]All Skus'!$A:$Y,10,FALSE)),""))</f>
        <v>520</v>
      </c>
      <c r="J333" s="23">
        <f>(IF((VLOOKUP(Table1[[#This Row],[SKU]],'[1]All Skus'!$A:$Y,2,FALSE))="AKG",(VLOOKUP(Table1[[#This Row],[SKU]],'[1]All Skus'!$A:$Y,11,FALSE)),""))</f>
        <v>420</v>
      </c>
      <c r="K333" s="24">
        <f>(IF((VLOOKUP(Table1[[#This Row],[SKU]],'[1]All Skus'!$A:$Y,2,FALSE))="AKG",(VLOOKUP(Table1[[#This Row],[SKU]],'[1]All Skus'!$A:$Y,16,FALSE)),""))</f>
        <v>885038002604</v>
      </c>
      <c r="L333" s="24">
        <f>(IF((VLOOKUP(Table1[[#This Row],[SKU]],'[1]All Skus'!$A:$Y,2,FALSE))="AKG",(VLOOKUP(Table1[[#This Row],[SKU]],'[1]All Skus'!$A:$Y,17,FALSE)),""))</f>
        <v>9002761002607</v>
      </c>
      <c r="M333" s="25">
        <f>(IF((VLOOKUP(Table1[[#This Row],[SKU]],'[1]All Skus'!$A:$Y,2,FALSE))="AKG",(VLOOKUP(Table1[[#This Row],[SKU]],'[1]All Skus'!$A:$Y,18,FALSE)),""))</f>
        <v>0</v>
      </c>
      <c r="N333" s="25">
        <f>(IF((VLOOKUP(Table1[[#This Row],[SKU]],'[1]All Skus'!$A:$Y,2,FALSE))="AKG",(VLOOKUP(Table1[[#This Row],[SKU]],'[1]All Skus'!$A:$Y,19,FALSE)),""))</f>
        <v>0</v>
      </c>
      <c r="O333" s="25">
        <f>(IF((VLOOKUP(Table1[[#This Row],[SKU]],'[1]All Skus'!$A:$Y,2,FALSE))="AKG",(VLOOKUP(Table1[[#This Row],[SKU]],'[1]All Skus'!$A:$Y,20,FALSE)),""))</f>
        <v>0</v>
      </c>
      <c r="P333" s="25">
        <f>(IF((VLOOKUP(Table1[[#This Row],[SKU]],'[1]All Skus'!$A:$Y,2,FALSE))="AKG",(VLOOKUP(Table1[[#This Row],[SKU]],'[1]All Skus'!$A:$Y,21,FALSE)),""))</f>
        <v>0</v>
      </c>
      <c r="Q333" s="25" t="str">
        <f>(IF((VLOOKUP(Table1[[#This Row],[SKU]],'[1]All Skus'!$A:$Y,2,FALSE))="AKG",(VLOOKUP(Table1[[#This Row],[SKU]],'[1]All Skus'!$A:$Y,22,FALSE)),""))</f>
        <v>HU</v>
      </c>
      <c r="R333" s="25" t="str">
        <f>(IF((VLOOKUP(Table1[[#This Row],[SKU]],'[1]All Skus'!$A:$Y,2,FALSE))="AKG",(VLOOKUP(Table1[[#This Row],[SKU]],'[1]All Skus'!$A:$Y,23,FALSE)),""))</f>
        <v>Compliant</v>
      </c>
      <c r="S333" s="26" t="str">
        <f>(IF((VLOOKUP(Table1[[#This Row],[SKU]],'[1]All Skus'!$A:$Y,2,FALSE))="AKG",(VLOOKUP(Table1[[#This Row],[SKU]],'[1]All Skus'!$A:$Y,24,FALSE)),""))</f>
        <v>https://www.akg.com/2231H00220.html</v>
      </c>
      <c r="T333" s="27">
        <v>331</v>
      </c>
    </row>
    <row r="334" spans="1:20" x14ac:dyDescent="0.3">
      <c r="A334" s="29" t="s">
        <v>351</v>
      </c>
      <c r="B334" s="20" t="str">
        <f>(IF((VLOOKUP(Table1[[#This Row],[SKU]],'[1]All Skus'!$A:$Y,2,FALSE))="AKG",(VLOOKUP(Table1[[#This Row],[SKU]],'[1]All Skus'!$A:$Y,3,FALSE)), ""))</f>
        <v>Accessories</v>
      </c>
      <c r="C334" s="21" t="str">
        <f>(IF((VLOOKUP(Table1[[#This Row],[SKU]],'[1]All Skus'!$A:$Y,2,FALSE))="AKG",(VLOOKUP(Table1[[#This Row],[SKU]],'[1]All Skus'!$A:$Y,4,FALSE)),""))</f>
        <v>W48</v>
      </c>
      <c r="D334" s="21" t="str">
        <f>(IF((VLOOKUP(Table1[[#This Row],[SKU]],'[1]All Skus'!$A:$Y,2,FALSE))="AKG",(VLOOKUP(Table1[[#This Row],[SKU]],'[1]All Skus'!$A:$Y,5,FALSE)),""))</f>
        <v>AT410020</v>
      </c>
      <c r="E334" s="21">
        <f>(IF((VLOOKUP(Table1[[#This Row],[SKU]],'[1]All Skus'!$A:$Y,2,FALSE))="AKG",(VLOOKUP(Table1[[#This Row],[SKU]],'[1]All Skus'!$A:$Y,6,FALSE)),""))</f>
        <v>0</v>
      </c>
      <c r="F334" s="21">
        <f>(IF((VLOOKUP(Table1[[#This Row],[SKU]],'[1]All Skus'!$A:$Y,2,FALSE))="AKG",(VLOOKUP(Table1[[#This Row],[SKU]],'[1]All Skus'!$A:$Y,7,FALSE)),""))</f>
        <v>0</v>
      </c>
      <c r="G334" s="22" t="str">
        <f>(IF((VLOOKUP(Table1[[#This Row],[SKU]],'[1]All Skus'!$A:$Y,2,FALSE))="AKG",(VLOOKUP(Table1[[#This Row],[SKU]],'[1]All Skus'!$A:$Y,8,FALSE)),""))</f>
        <v>Spare parts</v>
      </c>
      <c r="H334" s="22" t="str">
        <f>(IF((VLOOKUP(Table1[[#This Row],[SKU]],'[1]All Skus'!$A:$Y,2,FALSE))="AKG",(VLOOKUP(Table1[[#This Row],[SKU]],'[1]All Skus'!$A:$Y,9,FALSE)),""))</f>
        <v>For use with CK69-ULS</v>
      </c>
      <c r="I334" s="23">
        <f>(IF((VLOOKUP(Table1[[#This Row],[SKU]],'[1]All Skus'!$A:$Y,2,FALSE))="AKG",(VLOOKUP(Table1[[#This Row],[SKU]],'[1]All Skus'!$A:$Y,10,FALSE)),""))</f>
        <v>5</v>
      </c>
      <c r="J334" s="23">
        <f>(IF((VLOOKUP(Table1[[#This Row],[SKU]],'[1]All Skus'!$A:$Y,2,FALSE))="AKG",(VLOOKUP(Table1[[#This Row],[SKU]],'[1]All Skus'!$A:$Y,11,FALSE)),""))</f>
        <v>5</v>
      </c>
      <c r="K334" s="24">
        <f>(IF((VLOOKUP(Table1[[#This Row],[SKU]],'[1]All Skus'!$A:$Y,2,FALSE))="AKG",(VLOOKUP(Table1[[#This Row],[SKU]],'[1]All Skus'!$A:$Y,16,FALSE)),""))</f>
        <v>885038039570</v>
      </c>
      <c r="L334" s="24">
        <f>(IF((VLOOKUP(Table1[[#This Row],[SKU]],'[1]All Skus'!$A:$Y,2,FALSE))="AKG",(VLOOKUP(Table1[[#This Row],[SKU]],'[1]All Skus'!$A:$Y,17,FALSE)),""))</f>
        <v>9002761039573</v>
      </c>
      <c r="M334" s="25">
        <f>(IF((VLOOKUP(Table1[[#This Row],[SKU]],'[1]All Skus'!$A:$Y,2,FALSE))="AKG",(VLOOKUP(Table1[[#This Row],[SKU]],'[1]All Skus'!$A:$Y,18,FALSE)),""))</f>
        <v>0</v>
      </c>
      <c r="N334" s="25">
        <f>(IF((VLOOKUP(Table1[[#This Row],[SKU]],'[1]All Skus'!$A:$Y,2,FALSE))="AKG",(VLOOKUP(Table1[[#This Row],[SKU]],'[1]All Skus'!$A:$Y,19,FALSE)),""))</f>
        <v>0</v>
      </c>
      <c r="O334" s="25">
        <f>(IF((VLOOKUP(Table1[[#This Row],[SKU]],'[1]All Skus'!$A:$Y,2,FALSE))="AKG",(VLOOKUP(Table1[[#This Row],[SKU]],'[1]All Skus'!$A:$Y,20,FALSE)),""))</f>
        <v>0</v>
      </c>
      <c r="P334" s="25" t="str">
        <f>(IF((VLOOKUP(Table1[[#This Row],[SKU]],'[1]All Skus'!$A:$Y,2,FALSE))="AKG",(VLOOKUP(Table1[[#This Row],[SKU]],'[1]All Skus'!$A:$Y,21,FALSE)),""))</f>
        <v>n/a</v>
      </c>
      <c r="Q334" s="25" t="str">
        <f>(IF((VLOOKUP(Table1[[#This Row],[SKU]],'[1]All Skus'!$A:$Y,2,FALSE))="AKG",(VLOOKUP(Table1[[#This Row],[SKU]],'[1]All Skus'!$A:$Y,22,FALSE)),""))</f>
        <v>DE</v>
      </c>
      <c r="R334" s="25" t="str">
        <f>(IF((VLOOKUP(Table1[[#This Row],[SKU]],'[1]All Skus'!$A:$Y,2,FALSE))="AKG",(VLOOKUP(Table1[[#This Row],[SKU]],'[1]All Skus'!$A:$Y,23,FALSE)),""))</f>
        <v>Compliant</v>
      </c>
      <c r="S334" s="26" t="str">
        <f>(IF((VLOOKUP(Table1[[#This Row],[SKU]],'[1]All Skus'!$A:$Y,2,FALSE))="AKG",(VLOOKUP(Table1[[#This Row],[SKU]],'[1]All Skus'!$A:$Y,24,FALSE)),""))</f>
        <v>https://www.akg.com/2568Z40010.html</v>
      </c>
      <c r="T334" s="27">
        <v>332</v>
      </c>
    </row>
    <row r="335" spans="1:20" ht="15" customHeight="1" x14ac:dyDescent="0.3">
      <c r="A335" s="29" t="s">
        <v>352</v>
      </c>
      <c r="B335" s="20" t="str">
        <f>(IF((VLOOKUP(Table1[[#This Row],[SKU]],'[1]All Skus'!$A:$Y,2,FALSE))="AKG",(VLOOKUP(Table1[[#This Row],[SKU]],'[1]All Skus'!$A:$Y,3,FALSE)), ""))</f>
        <v>Accessories</v>
      </c>
      <c r="C335" s="21" t="str">
        <f>(IF((VLOOKUP(Table1[[#This Row],[SKU]],'[1]All Skus'!$A:$Y,2,FALSE))="AKG",(VLOOKUP(Table1[[#This Row],[SKU]],'[1]All Skus'!$A:$Y,4,FALSE)),""))</f>
        <v>W407</v>
      </c>
      <c r="D335" s="21">
        <f>(IF((VLOOKUP(Table1[[#This Row],[SKU]],'[1]All Skus'!$A:$Y,2,FALSE))="AKG",(VLOOKUP(Table1[[#This Row],[SKU]],'[1]All Skus'!$A:$Y,5,FALSE)),""))</f>
        <v>10900000</v>
      </c>
      <c r="E335" s="21">
        <f>(IF((VLOOKUP(Table1[[#This Row],[SKU]],'[1]All Skus'!$A:$Y,2,FALSE))="AKG",(VLOOKUP(Table1[[#This Row],[SKU]],'[1]All Skus'!$A:$Y,6,FALSE)),""))</f>
        <v>0</v>
      </c>
      <c r="F335" s="21">
        <f>(IF((VLOOKUP(Table1[[#This Row],[SKU]],'[1]All Skus'!$A:$Y,2,FALSE))="AKG",(VLOOKUP(Table1[[#This Row],[SKU]],'[1]All Skus'!$A:$Y,7,FALSE)),""))</f>
        <v>0</v>
      </c>
      <c r="G335" s="22" t="str">
        <f>(IF((VLOOKUP(Table1[[#This Row],[SKU]],'[1]All Skus'!$A:$Y,2,FALSE))="AKG",(VLOOKUP(Table1[[#This Row],[SKU]],'[1]All Skus'!$A:$Y,8,FALSE)),""))</f>
        <v>Spare parts</v>
      </c>
      <c r="H335" s="22" t="str">
        <f>(IF((VLOOKUP(Table1[[#This Row],[SKU]],'[1]All Skus'!$A:$Y,2,FALSE))="AKG",(VLOOKUP(Table1[[#This Row],[SKU]],'[1]All Skus'!$A:$Y,9,FALSE)),""))</f>
        <v>For C417</v>
      </c>
      <c r="I335" s="23">
        <f>(IF((VLOOKUP(Table1[[#This Row],[SKU]],'[1]All Skus'!$A:$Y,2,FALSE))="AKG",(VLOOKUP(Table1[[#This Row],[SKU]],'[1]All Skus'!$A:$Y,10,FALSE)),""))</f>
        <v>18</v>
      </c>
      <c r="J335" s="23">
        <f>(IF((VLOOKUP(Table1[[#This Row],[SKU]],'[1]All Skus'!$A:$Y,2,FALSE))="AKG",(VLOOKUP(Table1[[#This Row],[SKU]],'[1]All Skus'!$A:$Y,11,FALSE)),""))</f>
        <v>16</v>
      </c>
      <c r="K335" s="24">
        <f>(IF((VLOOKUP(Table1[[#This Row],[SKU]],'[1]All Skus'!$A:$Y,2,FALSE))="AKG",(VLOOKUP(Table1[[#This Row],[SKU]],'[1]All Skus'!$A:$Y,16,FALSE)),""))</f>
        <v>885038039471</v>
      </c>
      <c r="L335" s="24">
        <f>(IF((VLOOKUP(Table1[[#This Row],[SKU]],'[1]All Skus'!$A:$Y,2,FALSE))="AKG",(VLOOKUP(Table1[[#This Row],[SKU]],'[1]All Skus'!$A:$Y,17,FALSE)),""))</f>
        <v>9002761039474</v>
      </c>
      <c r="M335" s="25">
        <f>(IF((VLOOKUP(Table1[[#This Row],[SKU]],'[1]All Skus'!$A:$Y,2,FALSE))="AKG",(VLOOKUP(Table1[[#This Row],[SKU]],'[1]All Skus'!$A:$Y,18,FALSE)),""))</f>
        <v>0</v>
      </c>
      <c r="N335" s="25">
        <f>(IF((VLOOKUP(Table1[[#This Row],[SKU]],'[1]All Skus'!$A:$Y,2,FALSE))="AKG",(VLOOKUP(Table1[[#This Row],[SKU]],'[1]All Skus'!$A:$Y,19,FALSE)),""))</f>
        <v>0</v>
      </c>
      <c r="O335" s="25">
        <f>(IF((VLOOKUP(Table1[[#This Row],[SKU]],'[1]All Skus'!$A:$Y,2,FALSE))="AKG",(VLOOKUP(Table1[[#This Row],[SKU]],'[1]All Skus'!$A:$Y,20,FALSE)),""))</f>
        <v>0</v>
      </c>
      <c r="P335" s="25" t="str">
        <f>(IF((VLOOKUP(Table1[[#This Row],[SKU]],'[1]All Skus'!$A:$Y,2,FALSE))="AKG",(VLOOKUP(Table1[[#This Row],[SKU]],'[1]All Skus'!$A:$Y,21,FALSE)),""))</f>
        <v>n/a</v>
      </c>
      <c r="Q335" s="25" t="str">
        <f>(IF((VLOOKUP(Table1[[#This Row],[SKU]],'[1]All Skus'!$A:$Y,2,FALSE))="AKG",(VLOOKUP(Table1[[#This Row],[SKU]],'[1]All Skus'!$A:$Y,22,FALSE)),""))</f>
        <v>JP</v>
      </c>
      <c r="R335" s="25" t="str">
        <f>(IF((VLOOKUP(Table1[[#This Row],[SKU]],'[1]All Skus'!$A:$Y,2,FALSE))="AKG",(VLOOKUP(Table1[[#This Row],[SKU]],'[1]All Skus'!$A:$Y,23,FALSE)),""))</f>
        <v>Compliant</v>
      </c>
      <c r="S335" s="26" t="str">
        <f>(IF((VLOOKUP(Table1[[#This Row],[SKU]],'[1]All Skus'!$A:$Y,2,FALSE))="AKG",(VLOOKUP(Table1[[#This Row],[SKU]],'[1]All Skus'!$A:$Y,24,FALSE)),""))</f>
        <v>https://www.akg.com/2366Z06010.html</v>
      </c>
      <c r="T335" s="27">
        <v>333</v>
      </c>
    </row>
    <row r="336" spans="1:20" ht="15" customHeight="1" x14ac:dyDescent="0.3">
      <c r="A336" s="29" t="s">
        <v>353</v>
      </c>
      <c r="B336" s="20" t="str">
        <f>(IF((VLOOKUP(Table1[[#This Row],[SKU]],'[1]All Skus'!$A:$Y,2,FALSE))="AKG",(VLOOKUP(Table1[[#This Row],[SKU]],'[1]All Skus'!$A:$Y,3,FALSE)), ""))</f>
        <v>Accessories</v>
      </c>
      <c r="C336" s="21" t="str">
        <f>(IF((VLOOKUP(Table1[[#This Row],[SKU]],'[1]All Skus'!$A:$Y,2,FALSE))="AKG",(VLOOKUP(Table1[[#This Row],[SKU]],'[1]All Skus'!$A:$Y,4,FALSE)),""))</f>
        <v>SHZ80</v>
      </c>
      <c r="D336" s="21" t="str">
        <f>(IF((VLOOKUP(Table1[[#This Row],[SKU]],'[1]All Skus'!$A:$Y,2,FALSE))="AKG",(VLOOKUP(Table1[[#This Row],[SKU]],'[1]All Skus'!$A:$Y,5,FALSE)),""))</f>
        <v>AT999999</v>
      </c>
      <c r="E336" s="21">
        <f>(IF((VLOOKUP(Table1[[#This Row],[SKU]],'[1]All Skus'!$A:$Y,2,FALSE))="AKG",(VLOOKUP(Table1[[#This Row],[SKU]],'[1]All Skus'!$A:$Y,6,FALSE)),""))</f>
        <v>0</v>
      </c>
      <c r="F336" s="21">
        <f>(IF((VLOOKUP(Table1[[#This Row],[SKU]],'[1]All Skus'!$A:$Y,2,FALSE))="AKG",(VLOOKUP(Table1[[#This Row],[SKU]],'[1]All Skus'!$A:$Y,7,FALSE)),""))</f>
        <v>0</v>
      </c>
      <c r="G336" s="22" t="str">
        <f>(IF((VLOOKUP(Table1[[#This Row],[SKU]],'[1]All Skus'!$A:$Y,2,FALSE))="AKG",(VLOOKUP(Table1[[#This Row],[SKU]],'[1]All Skus'!$A:$Y,8,FALSE)),""))</f>
        <v>Spare parts</v>
      </c>
      <c r="H336" s="22" t="str">
        <f>(IF((VLOOKUP(Table1[[#This Row],[SKU]],'[1]All Skus'!$A:$Y,2,FALSE))="AKG",(VLOOKUP(Table1[[#This Row],[SKU]],'[1]All Skus'!$A:$Y,9,FALSE)),""))</f>
        <v>Slotted screw link for use with 
C747</v>
      </c>
      <c r="I336" s="23">
        <f>(IF((VLOOKUP(Table1[[#This Row],[SKU]],'[1]All Skus'!$A:$Y,2,FALSE))="AKG",(VLOOKUP(Table1[[#This Row],[SKU]],'[1]All Skus'!$A:$Y,10,FALSE)),""))</f>
        <v>70</v>
      </c>
      <c r="J336" s="23">
        <f>(IF((VLOOKUP(Table1[[#This Row],[SKU]],'[1]All Skus'!$A:$Y,2,FALSE))="AKG",(VLOOKUP(Table1[[#This Row],[SKU]],'[1]All Skus'!$A:$Y,11,FALSE)),""))</f>
        <v>70</v>
      </c>
      <c r="K336" s="24">
        <f>(IF((VLOOKUP(Table1[[#This Row],[SKU]],'[1]All Skus'!$A:$Y,2,FALSE))="AKG",(VLOOKUP(Table1[[#This Row],[SKU]],'[1]All Skus'!$A:$Y,16,FALSE)),""))</f>
        <v>885038039488</v>
      </c>
      <c r="L336" s="24">
        <f>(IF((VLOOKUP(Table1[[#This Row],[SKU]],'[1]All Skus'!$A:$Y,2,FALSE))="AKG",(VLOOKUP(Table1[[#This Row],[SKU]],'[1]All Skus'!$A:$Y,17,FALSE)),""))</f>
        <v>9002761039481</v>
      </c>
      <c r="M336" s="25">
        <f>(IF((VLOOKUP(Table1[[#This Row],[SKU]],'[1]All Skus'!$A:$Y,2,FALSE))="AKG",(VLOOKUP(Table1[[#This Row],[SKU]],'[1]All Skus'!$A:$Y,18,FALSE)),""))</f>
        <v>0</v>
      </c>
      <c r="N336" s="25">
        <f>(IF((VLOOKUP(Table1[[#This Row],[SKU]],'[1]All Skus'!$A:$Y,2,FALSE))="AKG",(VLOOKUP(Table1[[#This Row],[SKU]],'[1]All Skus'!$A:$Y,19,FALSE)),""))</f>
        <v>0</v>
      </c>
      <c r="O336" s="25">
        <f>(IF((VLOOKUP(Table1[[#This Row],[SKU]],'[1]All Skus'!$A:$Y,2,FALSE))="AKG",(VLOOKUP(Table1[[#This Row],[SKU]],'[1]All Skus'!$A:$Y,20,FALSE)),""))</f>
        <v>0</v>
      </c>
      <c r="P336" s="25" t="str">
        <f>(IF((VLOOKUP(Table1[[#This Row],[SKU]],'[1]All Skus'!$A:$Y,2,FALSE))="AKG",(VLOOKUP(Table1[[#This Row],[SKU]],'[1]All Skus'!$A:$Y,21,FALSE)),""))</f>
        <v>n/a</v>
      </c>
      <c r="Q336" s="25" t="str">
        <f>(IF((VLOOKUP(Table1[[#This Row],[SKU]],'[1]All Skus'!$A:$Y,2,FALSE))="AKG",(VLOOKUP(Table1[[#This Row],[SKU]],'[1]All Skus'!$A:$Y,22,FALSE)),""))</f>
        <v>AT</v>
      </c>
      <c r="R336" s="25" t="str">
        <f>(IF((VLOOKUP(Table1[[#This Row],[SKU]],'[1]All Skus'!$A:$Y,2,FALSE))="AKG",(VLOOKUP(Table1[[#This Row],[SKU]],'[1]All Skus'!$A:$Y,23,FALSE)),""))</f>
        <v>Compliant</v>
      </c>
      <c r="S336" s="26" t="str">
        <f>(IF((VLOOKUP(Table1[[#This Row],[SKU]],'[1]All Skus'!$A:$Y,2,FALSE))="AKG",(VLOOKUP(Table1[[#This Row],[SKU]],'[1]All Skus'!$A:$Y,24,FALSE)),""))</f>
        <v>https://www.akg.com/2416Z01020.html</v>
      </c>
      <c r="T336" s="27">
        <v>334</v>
      </c>
    </row>
    <row r="337" spans="1:20" x14ac:dyDescent="0.3">
      <c r="A337" s="29" t="s">
        <v>354</v>
      </c>
      <c r="B337" s="20" t="str">
        <f>(IF((VLOOKUP(Table1[[#This Row],[SKU]],'[1]All Skus'!$A:$Y,2,FALSE))="AKG",(VLOOKUP(Table1[[#This Row],[SKU]],'[1]All Skus'!$A:$Y,3,FALSE)), ""))</f>
        <v>Accessories</v>
      </c>
      <c r="C337" s="21" t="str">
        <f>(IF((VLOOKUP(Table1[[#This Row],[SKU]],'[1]All Skus'!$A:$Y,2,FALSE))="AKG",(VLOOKUP(Table1[[#This Row],[SKU]],'[1]All Skus'!$A:$Y,4,FALSE)),""))</f>
        <v>RMS4000</v>
      </c>
      <c r="D337" s="21" t="str">
        <f>(IF((VLOOKUP(Table1[[#This Row],[SKU]],'[1]All Skus'!$A:$Y,2,FALSE))="AKG",(VLOOKUP(Table1[[#This Row],[SKU]],'[1]All Skus'!$A:$Y,5,FALSE)),""))</f>
        <v>AT690092</v>
      </c>
      <c r="E337" s="21">
        <f>(IF((VLOOKUP(Table1[[#This Row],[SKU]],'[1]All Skus'!$A:$Y,2,FALSE))="AKG",(VLOOKUP(Table1[[#This Row],[SKU]],'[1]All Skus'!$A:$Y,6,FALSE)),""))</f>
        <v>0</v>
      </c>
      <c r="F337" s="21" t="str">
        <f>(IF((VLOOKUP(Table1[[#This Row],[SKU]],'[1]All Skus'!$A:$Y,2,FALSE))="AKG",(VLOOKUP(Table1[[#This Row],[SKU]],'[1]All Skus'!$A:$Y,7,FALSE)),""))</f>
        <v>Limited Quantity</v>
      </c>
      <c r="G337" s="22" t="str">
        <f>(IF((VLOOKUP(Table1[[#This Row],[SKU]],'[1]All Skus'!$A:$Y,2,FALSE))="AKG",(VLOOKUP(Table1[[#This Row],[SKU]],'[1]All Skus'!$A:$Y,8,FALSE)),""))</f>
        <v>Cable</v>
      </c>
      <c r="H337" s="22" t="str">
        <f>(IF((VLOOKUP(Table1[[#This Row],[SKU]],'[1]All Skus'!$A:$Y,2,FALSE))="AKG",(VLOOKUP(Table1[[#This Row],[SKU]],'[1]All Skus'!$A:$Y,9,FALSE)),""))</f>
        <v>Remote mute switch, 1 meter cable, 2.5mm plug - External switch to mute and un-mute the PT450/470/4500 and DPT700</v>
      </c>
      <c r="I337" s="23">
        <f>(IF((VLOOKUP(Table1[[#This Row],[SKU]],'[1]All Skus'!$A:$Y,2,FALSE))="AKG",(VLOOKUP(Table1[[#This Row],[SKU]],'[1]All Skus'!$A:$Y,10,FALSE)),""))</f>
        <v>120</v>
      </c>
      <c r="J337" s="23">
        <f>(IF((VLOOKUP(Table1[[#This Row],[SKU]],'[1]All Skus'!$A:$Y,2,FALSE))="AKG",(VLOOKUP(Table1[[#This Row],[SKU]],'[1]All Skus'!$A:$Y,11,FALSE)),""))</f>
        <v>120</v>
      </c>
      <c r="K337" s="24">
        <f>(IF((VLOOKUP(Table1[[#This Row],[SKU]],'[1]All Skus'!$A:$Y,2,FALSE))="AKG",(VLOOKUP(Table1[[#This Row],[SKU]],'[1]All Skus'!$A:$Y,16,FALSE)),""))</f>
        <v>885038026815</v>
      </c>
      <c r="L337" s="24">
        <f>(IF((VLOOKUP(Table1[[#This Row],[SKU]],'[1]All Skus'!$A:$Y,2,FALSE))="AKG",(VLOOKUP(Table1[[#This Row],[SKU]],'[1]All Skus'!$A:$Y,17,FALSE)),""))</f>
        <v>9002761026818</v>
      </c>
      <c r="M337" s="25">
        <f>(IF((VLOOKUP(Table1[[#This Row],[SKU]],'[1]All Skus'!$A:$Y,2,FALSE))="AKG",(VLOOKUP(Table1[[#This Row],[SKU]],'[1]All Skus'!$A:$Y,18,FALSE)),""))</f>
        <v>3</v>
      </c>
      <c r="N337" s="25">
        <f>(IF((VLOOKUP(Table1[[#This Row],[SKU]],'[1]All Skus'!$A:$Y,2,FALSE))="AKG",(VLOOKUP(Table1[[#This Row],[SKU]],'[1]All Skus'!$A:$Y,19,FALSE)),""))</f>
        <v>4</v>
      </c>
      <c r="O337" s="25">
        <f>(IF((VLOOKUP(Table1[[#This Row],[SKU]],'[1]All Skus'!$A:$Y,2,FALSE))="AKG",(VLOOKUP(Table1[[#This Row],[SKU]],'[1]All Skus'!$A:$Y,20,FALSE)),""))</f>
        <v>5</v>
      </c>
      <c r="P337" s="25">
        <f>(IF((VLOOKUP(Table1[[#This Row],[SKU]],'[1]All Skus'!$A:$Y,2,FALSE))="AKG",(VLOOKUP(Table1[[#This Row],[SKU]],'[1]All Skus'!$A:$Y,21,FALSE)),""))</f>
        <v>3.2</v>
      </c>
      <c r="Q337" s="25" t="str">
        <f>(IF((VLOOKUP(Table1[[#This Row],[SKU]],'[1]All Skus'!$A:$Y,2,FALSE))="AKG",(VLOOKUP(Table1[[#This Row],[SKU]],'[1]All Skus'!$A:$Y,22,FALSE)),""))</f>
        <v>SK</v>
      </c>
      <c r="R337" s="25" t="str">
        <f>(IF((VLOOKUP(Table1[[#This Row],[SKU]],'[1]All Skus'!$A:$Y,2,FALSE))="AKG",(VLOOKUP(Table1[[#This Row],[SKU]],'[1]All Skus'!$A:$Y,23,FALSE)),""))</f>
        <v>Compliant</v>
      </c>
      <c r="S337" s="26" t="str">
        <f>(IF((VLOOKUP(Table1[[#This Row],[SKU]],'[1]All Skus'!$A:$Y,2,FALSE))="AKG",(VLOOKUP(Table1[[#This Row],[SKU]],'[1]All Skus'!$A:$Y,24,FALSE)),""))</f>
        <v>https://www.akg.com/3009Z00120.html</v>
      </c>
      <c r="T337" s="27">
        <v>335</v>
      </c>
    </row>
    <row r="338" spans="1:20" x14ac:dyDescent="0.3">
      <c r="A338" s="29" t="s">
        <v>355</v>
      </c>
      <c r="B338" s="20" t="str">
        <f>(IF((VLOOKUP(Table1[[#This Row],[SKU]],'[1]All Skus'!$A:$Y,2,FALSE))="AKG",(VLOOKUP(Table1[[#This Row],[SKU]],'[1]All Skus'!$A:$Y,3,FALSE)), ""))</f>
        <v>Wired Mics</v>
      </c>
      <c r="C338" s="21" t="str">
        <f>(IF((VLOOKUP(Table1[[#This Row],[SKU]],'[1]All Skus'!$A:$Y,2,FALSE))="AKG",(VLOOKUP(Table1[[#This Row],[SKU]],'[1]All Skus'!$A:$Y,4,FALSE)),""))</f>
        <v>MPA V L</v>
      </c>
      <c r="D338" s="21" t="str">
        <f>(IF((VLOOKUP(Table1[[#This Row],[SKU]],'[1]All Skus'!$A:$Y,2,FALSE))="AKG",(VLOOKUP(Table1[[#This Row],[SKU]],'[1]All Skus'!$A:$Y,5,FALSE)),""))</f>
        <v>AT110020</v>
      </c>
      <c r="E338" s="21">
        <f>(IF((VLOOKUP(Table1[[#This Row],[SKU]],'[1]All Skus'!$A:$Y,2,FALSE))="AKG",(VLOOKUP(Table1[[#This Row],[SKU]],'[1]All Skus'!$A:$Y,6,FALSE)),""))</f>
        <v>0</v>
      </c>
      <c r="F338" s="21">
        <f>(IF((VLOOKUP(Table1[[#This Row],[SKU]],'[1]All Skus'!$A:$Y,2,FALSE))="AKG",(VLOOKUP(Table1[[#This Row],[SKU]],'[1]All Skus'!$A:$Y,7,FALSE)),""))</f>
        <v>0</v>
      </c>
      <c r="G338" s="22" t="str">
        <f>(IF((VLOOKUP(Table1[[#This Row],[SKU]],'[1]All Skus'!$A:$Y,2,FALSE))="AKG",(VLOOKUP(Table1[[#This Row],[SKU]],'[1]All Skus'!$A:$Y,8,FALSE)),""))</f>
        <v>Head-Worn Vocal Microphone</v>
      </c>
      <c r="H338" s="22" t="str">
        <f>(IF((VLOOKUP(Table1[[#This Row],[SKU]],'[1]All Skus'!$A:$Y,2,FALSE))="AKG",(VLOOKUP(Table1[[#This Row],[SKU]],'[1]All Skus'!$A:$Y,9,FALSE)),""))</f>
        <v>XLR phantom adapter for MicroMic "ML" &amp; "L" versions</v>
      </c>
      <c r="I338" s="23">
        <f>(IF((VLOOKUP(Table1[[#This Row],[SKU]],'[1]All Skus'!$A:$Y,2,FALSE))="AKG",(VLOOKUP(Table1[[#This Row],[SKU]],'[1]All Skus'!$A:$Y,10,FALSE)),""))</f>
        <v>120</v>
      </c>
      <c r="J338" s="23">
        <f>(IF((VLOOKUP(Table1[[#This Row],[SKU]],'[1]All Skus'!$A:$Y,2,FALSE))="AKG",(VLOOKUP(Table1[[#This Row],[SKU]],'[1]All Skus'!$A:$Y,11,FALSE)),""))</f>
        <v>99</v>
      </c>
      <c r="K338" s="24">
        <f>(IF((VLOOKUP(Table1[[#This Row],[SKU]],'[1]All Skus'!$A:$Y,2,FALSE))="AKG",(VLOOKUP(Table1[[#This Row],[SKU]],'[1]All Skus'!$A:$Y,16,FALSE)),""))</f>
        <v>885038018681</v>
      </c>
      <c r="L338" s="24">
        <f>(IF((VLOOKUP(Table1[[#This Row],[SKU]],'[1]All Skus'!$A:$Y,2,FALSE))="AKG",(VLOOKUP(Table1[[#This Row],[SKU]],'[1]All Skus'!$A:$Y,17,FALSE)),""))</f>
        <v>9002761018684</v>
      </c>
      <c r="M338" s="25">
        <f>(IF((VLOOKUP(Table1[[#This Row],[SKU]],'[1]All Skus'!$A:$Y,2,FALSE))="AKG",(VLOOKUP(Table1[[#This Row],[SKU]],'[1]All Skus'!$A:$Y,18,FALSE)),""))</f>
        <v>2</v>
      </c>
      <c r="N338" s="25">
        <f>(IF((VLOOKUP(Table1[[#This Row],[SKU]],'[1]All Skus'!$A:$Y,2,FALSE))="AKG",(VLOOKUP(Table1[[#This Row],[SKU]],'[1]All Skus'!$A:$Y,19,FALSE)),""))</f>
        <v>4</v>
      </c>
      <c r="O338" s="25">
        <f>(IF((VLOOKUP(Table1[[#This Row],[SKU]],'[1]All Skus'!$A:$Y,2,FALSE))="AKG",(VLOOKUP(Table1[[#This Row],[SKU]],'[1]All Skus'!$A:$Y,20,FALSE)),""))</f>
        <v>6</v>
      </c>
      <c r="P338" s="25">
        <f>(IF((VLOOKUP(Table1[[#This Row],[SKU]],'[1]All Skus'!$A:$Y,2,FALSE))="AKG",(VLOOKUP(Table1[[#This Row],[SKU]],'[1]All Skus'!$A:$Y,21,FALSE)),""))</f>
        <v>2</v>
      </c>
      <c r="Q338" s="25" t="str">
        <f>(IF((VLOOKUP(Table1[[#This Row],[SKU]],'[1]All Skus'!$A:$Y,2,FALSE))="AKG",(VLOOKUP(Table1[[#This Row],[SKU]],'[1]All Skus'!$A:$Y,22,FALSE)),""))</f>
        <v>TW</v>
      </c>
      <c r="R338" s="25" t="str">
        <f>(IF((VLOOKUP(Table1[[#This Row],[SKU]],'[1]All Skus'!$A:$Y,2,FALSE))="AKG",(VLOOKUP(Table1[[#This Row],[SKU]],'[1]All Skus'!$A:$Y,23,FALSE)),""))</f>
        <v>Compliant</v>
      </c>
      <c r="S338" s="26" t="str">
        <f>(IF((VLOOKUP(Table1[[#This Row],[SKU]],'[1]All Skus'!$A:$Y,2,FALSE))="AKG",(VLOOKUP(Table1[[#This Row],[SKU]],'[1]All Skus'!$A:$Y,24,FALSE)),""))</f>
        <v>https://www.akg.com/3170H00020.html</v>
      </c>
      <c r="T338" s="27">
        <v>336</v>
      </c>
    </row>
    <row r="339" spans="1:20" x14ac:dyDescent="0.3">
      <c r="T339" s="27"/>
    </row>
    <row r="340" spans="1:20" x14ac:dyDescent="0.3">
      <c r="T340" s="27"/>
    </row>
    <row r="341" spans="1:20" x14ac:dyDescent="0.3">
      <c r="T341" s="27"/>
    </row>
    <row r="342" spans="1:20" x14ac:dyDescent="0.3">
      <c r="T342" s="27"/>
    </row>
    <row r="343" spans="1:20" x14ac:dyDescent="0.3">
      <c r="T343" s="27"/>
    </row>
    <row r="344" spans="1:20" x14ac:dyDescent="0.3">
      <c r="T344" s="27"/>
    </row>
    <row r="345" spans="1:20" x14ac:dyDescent="0.3">
      <c r="T345" s="27"/>
    </row>
    <row r="346" spans="1:20" x14ac:dyDescent="0.3">
      <c r="T346" s="27"/>
    </row>
    <row r="347" spans="1:20" x14ac:dyDescent="0.3">
      <c r="T347" s="27"/>
    </row>
    <row r="348" spans="1:20" x14ac:dyDescent="0.3">
      <c r="T348" s="27"/>
    </row>
    <row r="349" spans="1:20" x14ac:dyDescent="0.3">
      <c r="T349" s="27"/>
    </row>
    <row r="350" spans="1:20" x14ac:dyDescent="0.3">
      <c r="T350" s="27"/>
    </row>
    <row r="351" spans="1:20" x14ac:dyDescent="0.3">
      <c r="T351" s="27"/>
    </row>
    <row r="352" spans="1:20" x14ac:dyDescent="0.3">
      <c r="T352" s="27"/>
    </row>
    <row r="353" spans="20:20" x14ac:dyDescent="0.3">
      <c r="T353" s="27"/>
    </row>
    <row r="354" spans="20:20" x14ac:dyDescent="0.3">
      <c r="T354" s="27"/>
    </row>
    <row r="355" spans="20:20" x14ac:dyDescent="0.3">
      <c r="T355" s="27"/>
    </row>
    <row r="356" spans="20:20" x14ac:dyDescent="0.3">
      <c r="T356" s="27"/>
    </row>
    <row r="357" spans="20:20" x14ac:dyDescent="0.3">
      <c r="T357" s="27"/>
    </row>
    <row r="358" spans="20:20" x14ac:dyDescent="0.3">
      <c r="T358" s="27"/>
    </row>
    <row r="359" spans="20:20" x14ac:dyDescent="0.3">
      <c r="T359" s="27"/>
    </row>
    <row r="360" spans="20:20" x14ac:dyDescent="0.3">
      <c r="T360" s="27"/>
    </row>
    <row r="361" spans="20:20" x14ac:dyDescent="0.3">
      <c r="T361" s="27"/>
    </row>
    <row r="362" spans="20:20" x14ac:dyDescent="0.3">
      <c r="T362" s="27"/>
    </row>
    <row r="363" spans="20:20" x14ac:dyDescent="0.3">
      <c r="T363" s="27"/>
    </row>
    <row r="364" spans="20:20" x14ac:dyDescent="0.3">
      <c r="T364" s="27"/>
    </row>
    <row r="365" spans="20:20" x14ac:dyDescent="0.3">
      <c r="T365" s="27"/>
    </row>
    <row r="366" spans="20:20" x14ac:dyDescent="0.3">
      <c r="T366" s="27"/>
    </row>
    <row r="367" spans="20:20" x14ac:dyDescent="0.3">
      <c r="T367" s="27"/>
    </row>
    <row r="368" spans="20:20" x14ac:dyDescent="0.3">
      <c r="T368" s="27"/>
    </row>
    <row r="369" spans="20:20" x14ac:dyDescent="0.3">
      <c r="T369" s="27"/>
    </row>
    <row r="370" spans="20:20" x14ac:dyDescent="0.3">
      <c r="T370" s="27"/>
    </row>
    <row r="371" spans="20:20" x14ac:dyDescent="0.3">
      <c r="T371" s="27"/>
    </row>
    <row r="372" spans="20:20" x14ac:dyDescent="0.3">
      <c r="T372" s="27"/>
    </row>
    <row r="373" spans="20:20" x14ac:dyDescent="0.3">
      <c r="T373" s="27"/>
    </row>
    <row r="374" spans="20:20" x14ac:dyDescent="0.3">
      <c r="T374" s="27"/>
    </row>
    <row r="375" spans="20:20" x14ac:dyDescent="0.3">
      <c r="T375" s="27"/>
    </row>
    <row r="376" spans="20:20" x14ac:dyDescent="0.3">
      <c r="T376" s="27"/>
    </row>
    <row r="377" spans="20:20" x14ac:dyDescent="0.3">
      <c r="T377" s="27"/>
    </row>
    <row r="378" spans="20:20" x14ac:dyDescent="0.3">
      <c r="T378" s="27"/>
    </row>
    <row r="379" spans="20:20" x14ac:dyDescent="0.3">
      <c r="T379" s="27"/>
    </row>
    <row r="380" spans="20:20" x14ac:dyDescent="0.3">
      <c r="T380" s="27"/>
    </row>
    <row r="381" spans="20:20" x14ac:dyDescent="0.3">
      <c r="T381" s="27"/>
    </row>
    <row r="382" spans="20:20" x14ac:dyDescent="0.3">
      <c r="T382" s="27"/>
    </row>
    <row r="383" spans="20:20" x14ac:dyDescent="0.3">
      <c r="T383" s="27"/>
    </row>
    <row r="384" spans="20:20" x14ac:dyDescent="0.3">
      <c r="T384" s="27"/>
    </row>
    <row r="385" spans="20:20" x14ac:dyDescent="0.3">
      <c r="T385" s="27"/>
    </row>
    <row r="386" spans="20:20" x14ac:dyDescent="0.3">
      <c r="T386" s="27"/>
    </row>
    <row r="387" spans="20:20" x14ac:dyDescent="0.3">
      <c r="T387" s="27"/>
    </row>
    <row r="388" spans="20:20" x14ac:dyDescent="0.3">
      <c r="T388" s="27"/>
    </row>
    <row r="389" spans="20:20" x14ac:dyDescent="0.3">
      <c r="T389" s="27"/>
    </row>
    <row r="390" spans="20:20" x14ac:dyDescent="0.3">
      <c r="T390" s="27"/>
    </row>
    <row r="391" spans="20:20" x14ac:dyDescent="0.3">
      <c r="T391" s="27"/>
    </row>
    <row r="392" spans="20:20" x14ac:dyDescent="0.3">
      <c r="T392" s="27"/>
    </row>
    <row r="393" spans="20:20" x14ac:dyDescent="0.3">
      <c r="T393" s="27"/>
    </row>
    <row r="394" spans="20:20" x14ac:dyDescent="0.3">
      <c r="T394" s="27"/>
    </row>
    <row r="395" spans="20:20" x14ac:dyDescent="0.3">
      <c r="T395" s="27"/>
    </row>
    <row r="396" spans="20:20" x14ac:dyDescent="0.3">
      <c r="T396" s="27"/>
    </row>
    <row r="397" spans="20:20" x14ac:dyDescent="0.3">
      <c r="T397" s="27"/>
    </row>
    <row r="398" spans="20:20" x14ac:dyDescent="0.3">
      <c r="T398" s="27"/>
    </row>
    <row r="399" spans="20:20" x14ac:dyDescent="0.3">
      <c r="T399" s="27"/>
    </row>
    <row r="400" spans="20:20" x14ac:dyDescent="0.3">
      <c r="T400" s="27"/>
    </row>
    <row r="401" spans="20:20" x14ac:dyDescent="0.3">
      <c r="T401" s="27"/>
    </row>
    <row r="402" spans="20:20" x14ac:dyDescent="0.3">
      <c r="T402" s="27"/>
    </row>
    <row r="403" spans="20:20" x14ac:dyDescent="0.3">
      <c r="T403" s="27"/>
    </row>
    <row r="404" spans="20:20" x14ac:dyDescent="0.3">
      <c r="T404" s="27"/>
    </row>
    <row r="405" spans="20:20" x14ac:dyDescent="0.3">
      <c r="T405" s="27"/>
    </row>
    <row r="406" spans="20:20" x14ac:dyDescent="0.3">
      <c r="T406" s="27"/>
    </row>
    <row r="407" spans="20:20" x14ac:dyDescent="0.3">
      <c r="T407" s="27"/>
    </row>
    <row r="408" spans="20:20" x14ac:dyDescent="0.3">
      <c r="T408" s="27"/>
    </row>
    <row r="409" spans="20:20" x14ac:dyDescent="0.3">
      <c r="T409" s="27"/>
    </row>
    <row r="410" spans="20:20" x14ac:dyDescent="0.3">
      <c r="T410" s="27"/>
    </row>
    <row r="411" spans="20:20" x14ac:dyDescent="0.3">
      <c r="T411" s="27"/>
    </row>
    <row r="412" spans="20:20" x14ac:dyDescent="0.3">
      <c r="T412" s="27"/>
    </row>
    <row r="413" spans="20:20" x14ac:dyDescent="0.3">
      <c r="T413" s="27"/>
    </row>
    <row r="414" spans="20:20" x14ac:dyDescent="0.3">
      <c r="T414" s="27"/>
    </row>
    <row r="415" spans="20:20" x14ac:dyDescent="0.3">
      <c r="T415" s="27"/>
    </row>
    <row r="416" spans="20:20" x14ac:dyDescent="0.3">
      <c r="T416" s="27"/>
    </row>
    <row r="417" spans="20:20" x14ac:dyDescent="0.3">
      <c r="T417" s="27"/>
    </row>
    <row r="418" spans="20:20" x14ac:dyDescent="0.3">
      <c r="T418" s="27"/>
    </row>
    <row r="419" spans="20:20" x14ac:dyDescent="0.3">
      <c r="T419" s="27"/>
    </row>
    <row r="420" spans="20:20" x14ac:dyDescent="0.3">
      <c r="T420" s="27"/>
    </row>
    <row r="421" spans="20:20" x14ac:dyDescent="0.3">
      <c r="T421" s="27"/>
    </row>
    <row r="422" spans="20:20" x14ac:dyDescent="0.3">
      <c r="T422" s="27"/>
    </row>
    <row r="423" spans="20:20" x14ac:dyDescent="0.3">
      <c r="T423" s="27"/>
    </row>
    <row r="424" spans="20:20" x14ac:dyDescent="0.3">
      <c r="T424" s="27"/>
    </row>
    <row r="425" spans="20:20" x14ac:dyDescent="0.3">
      <c r="T425" s="27"/>
    </row>
    <row r="426" spans="20:20" x14ac:dyDescent="0.3">
      <c r="T426" s="27"/>
    </row>
    <row r="427" spans="20:20" x14ac:dyDescent="0.3">
      <c r="T427" s="27"/>
    </row>
    <row r="428" spans="20:20" x14ac:dyDescent="0.3">
      <c r="T428" s="27"/>
    </row>
    <row r="429" spans="20:20" x14ac:dyDescent="0.3">
      <c r="T429" s="27"/>
    </row>
    <row r="430" spans="20:20" x14ac:dyDescent="0.3">
      <c r="T430" s="27"/>
    </row>
    <row r="431" spans="20:20" x14ac:dyDescent="0.3">
      <c r="T431" s="27"/>
    </row>
    <row r="432" spans="20:20" x14ac:dyDescent="0.3">
      <c r="T432" s="27"/>
    </row>
    <row r="433" spans="20:20" x14ac:dyDescent="0.3">
      <c r="T433" s="27"/>
    </row>
    <row r="434" spans="20:20" x14ac:dyDescent="0.3">
      <c r="T434" s="27"/>
    </row>
    <row r="435" spans="20:20" x14ac:dyDescent="0.3">
      <c r="T435" s="27"/>
    </row>
    <row r="436" spans="20:20" x14ac:dyDescent="0.3">
      <c r="T436" s="27"/>
    </row>
    <row r="437" spans="20:20" x14ac:dyDescent="0.3">
      <c r="T437" s="27"/>
    </row>
    <row r="438" spans="20:20" x14ac:dyDescent="0.3">
      <c r="T438" s="27"/>
    </row>
    <row r="439" spans="20:20" x14ac:dyDescent="0.3">
      <c r="T439" s="27"/>
    </row>
    <row r="440" spans="20:20" x14ac:dyDescent="0.3">
      <c r="T440" s="27"/>
    </row>
    <row r="441" spans="20:20" x14ac:dyDescent="0.3">
      <c r="T441" s="27"/>
    </row>
    <row r="442" spans="20:20" x14ac:dyDescent="0.3">
      <c r="T442" s="27"/>
    </row>
    <row r="443" spans="20:20" x14ac:dyDescent="0.3">
      <c r="T443" s="27"/>
    </row>
    <row r="444" spans="20:20" x14ac:dyDescent="0.3">
      <c r="T444" s="27"/>
    </row>
    <row r="445" spans="20:20" x14ac:dyDescent="0.3">
      <c r="T445" s="27"/>
    </row>
    <row r="446" spans="20:20" x14ac:dyDescent="0.3">
      <c r="T446" s="27"/>
    </row>
    <row r="447" spans="20:20" x14ac:dyDescent="0.3">
      <c r="T447" s="27"/>
    </row>
    <row r="448" spans="20:20" x14ac:dyDescent="0.3">
      <c r="T448" s="27"/>
    </row>
    <row r="449" spans="20:20" x14ac:dyDescent="0.3">
      <c r="T449" s="27"/>
    </row>
    <row r="450" spans="20:20" x14ac:dyDescent="0.3">
      <c r="T450" s="27"/>
    </row>
    <row r="451" spans="20:20" x14ac:dyDescent="0.3">
      <c r="T451" s="27"/>
    </row>
    <row r="452" spans="20:20" x14ac:dyDescent="0.3">
      <c r="T452" s="27"/>
    </row>
    <row r="453" spans="20:20" x14ac:dyDescent="0.3">
      <c r="T453" s="27"/>
    </row>
    <row r="454" spans="20:20" x14ac:dyDescent="0.3">
      <c r="T454" s="27"/>
    </row>
    <row r="455" spans="20:20" x14ac:dyDescent="0.3">
      <c r="T455" s="27"/>
    </row>
    <row r="456" spans="20:20" x14ac:dyDescent="0.3">
      <c r="T456" s="27"/>
    </row>
    <row r="457" spans="20:20" x14ac:dyDescent="0.3">
      <c r="T457" s="27"/>
    </row>
    <row r="458" spans="20:20" x14ac:dyDescent="0.3">
      <c r="T458" s="27"/>
    </row>
    <row r="459" spans="20:20" x14ac:dyDescent="0.3">
      <c r="T459" s="27"/>
    </row>
    <row r="460" spans="20:20" x14ac:dyDescent="0.3">
      <c r="T460" s="27"/>
    </row>
    <row r="461" spans="20:20" x14ac:dyDescent="0.3">
      <c r="T461" s="27"/>
    </row>
    <row r="462" spans="20:20" x14ac:dyDescent="0.3">
      <c r="T462" s="27"/>
    </row>
    <row r="463" spans="20:20" x14ac:dyDescent="0.3">
      <c r="T463" s="27"/>
    </row>
    <row r="464" spans="20:20" x14ac:dyDescent="0.3">
      <c r="T464" s="27"/>
    </row>
    <row r="465" spans="20:20" x14ac:dyDescent="0.3">
      <c r="T465" s="27"/>
    </row>
    <row r="466" spans="20:20" x14ac:dyDescent="0.3">
      <c r="T466" s="27"/>
    </row>
    <row r="467" spans="20:20" x14ac:dyDescent="0.3">
      <c r="T467" s="27"/>
    </row>
    <row r="468" spans="20:20" x14ac:dyDescent="0.3">
      <c r="T468" s="27"/>
    </row>
    <row r="469" spans="20:20" x14ac:dyDescent="0.3">
      <c r="T469" s="27"/>
    </row>
    <row r="470" spans="20:20" x14ac:dyDescent="0.3">
      <c r="T470" s="27"/>
    </row>
    <row r="471" spans="20:20" x14ac:dyDescent="0.3">
      <c r="T471" s="27"/>
    </row>
    <row r="472" spans="20:20" x14ac:dyDescent="0.3">
      <c r="T472" s="27"/>
    </row>
    <row r="473" spans="20:20" x14ac:dyDescent="0.3">
      <c r="T473" s="27"/>
    </row>
    <row r="474" spans="20:20" x14ac:dyDescent="0.3">
      <c r="T474" s="27"/>
    </row>
    <row r="475" spans="20:20" x14ac:dyDescent="0.3">
      <c r="T475" s="27"/>
    </row>
    <row r="476" spans="20:20" x14ac:dyDescent="0.3">
      <c r="T476" s="27"/>
    </row>
    <row r="477" spans="20:20" x14ac:dyDescent="0.3">
      <c r="T477" s="27"/>
    </row>
    <row r="478" spans="20:20" x14ac:dyDescent="0.3">
      <c r="T478" s="27"/>
    </row>
    <row r="479" spans="20:20" x14ac:dyDescent="0.3">
      <c r="T479" s="27"/>
    </row>
    <row r="480" spans="20:20" x14ac:dyDescent="0.3">
      <c r="T480" s="27"/>
    </row>
    <row r="481" spans="20:20" x14ac:dyDescent="0.3">
      <c r="T481" s="27"/>
    </row>
    <row r="482" spans="20:20" x14ac:dyDescent="0.3">
      <c r="T482" s="27"/>
    </row>
    <row r="483" spans="20:20" x14ac:dyDescent="0.3">
      <c r="T483" s="27"/>
    </row>
    <row r="484" spans="20:20" x14ac:dyDescent="0.3">
      <c r="T484" s="27"/>
    </row>
    <row r="485" spans="20:20" x14ac:dyDescent="0.3">
      <c r="T485" s="27"/>
    </row>
    <row r="486" spans="20:20" x14ac:dyDescent="0.3">
      <c r="T486" s="27"/>
    </row>
    <row r="487" spans="20:20" x14ac:dyDescent="0.3">
      <c r="T487" s="27"/>
    </row>
    <row r="488" spans="20:20" x14ac:dyDescent="0.3">
      <c r="T488" s="27"/>
    </row>
    <row r="489" spans="20:20" x14ac:dyDescent="0.3">
      <c r="T489" s="27"/>
    </row>
    <row r="490" spans="20:20" x14ac:dyDescent="0.3">
      <c r="T490" s="27"/>
    </row>
    <row r="491" spans="20:20" x14ac:dyDescent="0.3">
      <c r="T491" s="27"/>
    </row>
    <row r="492" spans="20:20" x14ac:dyDescent="0.3">
      <c r="T492" s="27"/>
    </row>
    <row r="493" spans="20:20" x14ac:dyDescent="0.3">
      <c r="T493" s="27"/>
    </row>
    <row r="494" spans="20:20" x14ac:dyDescent="0.3">
      <c r="T494" s="27"/>
    </row>
    <row r="495" spans="20:20" x14ac:dyDescent="0.3">
      <c r="T495" s="27"/>
    </row>
    <row r="496" spans="20:20" x14ac:dyDescent="0.3">
      <c r="T496" s="27"/>
    </row>
    <row r="497" spans="20:20" x14ac:dyDescent="0.3">
      <c r="T497" s="27"/>
    </row>
    <row r="498" spans="20:20" x14ac:dyDescent="0.3">
      <c r="T498" s="27"/>
    </row>
    <row r="499" spans="20:20" x14ac:dyDescent="0.3">
      <c r="T499" s="27"/>
    </row>
    <row r="500" spans="20:20" x14ac:dyDescent="0.3">
      <c r="T500" s="27"/>
    </row>
    <row r="501" spans="20:20" x14ac:dyDescent="0.3">
      <c r="T501" s="27"/>
    </row>
    <row r="502" spans="20:20" x14ac:dyDescent="0.3">
      <c r="T502" s="27"/>
    </row>
    <row r="503" spans="20:20" x14ac:dyDescent="0.3">
      <c r="T503" s="27"/>
    </row>
    <row r="504" spans="20:20" x14ac:dyDescent="0.3">
      <c r="T504" s="27"/>
    </row>
    <row r="505" spans="20:20" x14ac:dyDescent="0.3">
      <c r="T505" s="27"/>
    </row>
    <row r="506" spans="20:20" x14ac:dyDescent="0.3">
      <c r="T506" s="27"/>
    </row>
    <row r="507" spans="20:20" x14ac:dyDescent="0.3">
      <c r="T507" s="27"/>
    </row>
    <row r="508" spans="20:20" x14ac:dyDescent="0.3">
      <c r="T508" s="27"/>
    </row>
    <row r="509" spans="20:20" x14ac:dyDescent="0.3">
      <c r="T509" s="27"/>
    </row>
    <row r="510" spans="20:20" x14ac:dyDescent="0.3">
      <c r="T510" s="27"/>
    </row>
    <row r="511" spans="20:20" x14ac:dyDescent="0.3">
      <c r="T511" s="27"/>
    </row>
    <row r="512" spans="20:20" x14ac:dyDescent="0.3">
      <c r="T512" s="27"/>
    </row>
    <row r="513" spans="20:20" x14ac:dyDescent="0.3">
      <c r="T513" s="27"/>
    </row>
    <row r="514" spans="20:20" x14ac:dyDescent="0.3">
      <c r="T514" s="27"/>
    </row>
  </sheetData>
  <conditionalFormatting sqref="A1:H1 A2:G2 A3:H1048576 K1:T1048576">
    <cfRule type="cellIs" dxfId="24" priority="1" operator="equal">
      <formula>0</formula>
    </cfRule>
  </conditionalFormatting>
  <conditionalFormatting sqref="S3:S338">
    <cfRule type="cellIs" dxfId="23" priority="2" operator="equal">
      <formula>0</formula>
    </cfRule>
    <cfRule type="cellIs" dxfId="22" priority="3" operator="equal">
      <formula>3.45996E+110</formula>
    </cfRule>
  </conditionalFormatting>
  <pageMargins left="0.7" right="0.7" top="0.75" bottom="0.75" header="0.3" footer="0.3"/>
  <pageSetup orientation="portrait" horizontalDpi="4294967295" verticalDpi="4294967295"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2046954A9D74DB11451B7E06D1872" ma:contentTypeVersion="16" ma:contentTypeDescription="Create a new document." ma:contentTypeScope="" ma:versionID="fb063ddd761bf0c0d85be06559aeb617">
  <xsd:schema xmlns:xsd="http://www.w3.org/2001/XMLSchema" xmlns:xs="http://www.w3.org/2001/XMLSchema" xmlns:p="http://schemas.microsoft.com/office/2006/metadata/properties" xmlns:ns2="14629954-616b-40a2-94d7-f16364fb8a2f" xmlns:ns3="7c901080-e461-4550-be18-63bf716c290a" targetNamespace="http://schemas.microsoft.com/office/2006/metadata/properties" ma:root="true" ma:fieldsID="362e7a1e282e0c60daec2ec5986eae17" ns2:_="" ns3:_="">
    <xsd:import namespace="14629954-616b-40a2-94d7-f16364fb8a2f"/>
    <xsd:import namespace="7c901080-e461-4550-be18-63bf716c290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629954-616b-40a2-94d7-f16364fb8a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0b1fd0f-5a3d-4959-b31f-33afc576b73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901080-e461-4550-be18-63bf716c290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d11c0ed-19ca-438d-be14-328f3cd21fc2}" ma:internalName="TaxCatchAll" ma:showField="CatchAllData" ma:web="7c901080-e461-4550-be18-63bf716c290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4629954-616b-40a2-94d7-f16364fb8a2f">
      <Terms xmlns="http://schemas.microsoft.com/office/infopath/2007/PartnerControls"/>
    </lcf76f155ced4ddcb4097134ff3c332f>
    <TaxCatchAll xmlns="7c901080-e461-4550-be18-63bf716c290a" xsi:nil="true"/>
  </documentManagement>
</p:properties>
</file>

<file path=customXml/itemProps1.xml><?xml version="1.0" encoding="utf-8"?>
<ds:datastoreItem xmlns:ds="http://schemas.openxmlformats.org/officeDocument/2006/customXml" ds:itemID="{F5C08B44-A194-4054-BDFF-4E518D4CD751}"/>
</file>

<file path=customXml/itemProps2.xml><?xml version="1.0" encoding="utf-8"?>
<ds:datastoreItem xmlns:ds="http://schemas.openxmlformats.org/officeDocument/2006/customXml" ds:itemID="{B321B05D-1F73-4F93-B38A-18F58E25C690}"/>
</file>

<file path=customXml/itemProps3.xml><?xml version="1.0" encoding="utf-8"?>
<ds:datastoreItem xmlns:ds="http://schemas.openxmlformats.org/officeDocument/2006/customXml" ds:itemID="{AD70EC08-87E5-48DD-BB1A-9351ABE1B8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AKG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Jayden Vyne</dc:creator>
  <cp:lastModifiedBy>Jayden Vyne</cp:lastModifiedBy>
  <dcterms:created xsi:type="dcterms:W3CDTF">2026-02-16T20:25:06Z</dcterms:created>
  <dcterms:modified xsi:type="dcterms:W3CDTF">2026-02-16T20:25:48Z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0x010100A4A2046954A9D74DB11451B7E06D1872</vt:lpwstr>
  </property>
</Properties>
</file>